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88. СМР 11 объектов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23" l="1"/>
  <c r="H70" i="23"/>
  <c r="H69" i="23"/>
  <c r="H64" i="23"/>
  <c r="H65" i="23"/>
  <c r="H66" i="23" s="1"/>
  <c r="H67" i="23" s="1"/>
  <c r="H68" i="23" s="1"/>
  <c r="H59" i="23"/>
  <c r="H60" i="23"/>
  <c r="H61" i="23" s="1"/>
  <c r="H62" i="23" s="1"/>
  <c r="H63" i="23" s="1"/>
  <c r="H54" i="23"/>
  <c r="H55" i="23" s="1"/>
  <c r="H56" i="23" s="1"/>
  <c r="H57" i="23" s="1"/>
  <c r="H58" i="23" s="1"/>
  <c r="H49" i="23"/>
  <c r="H50" i="23" s="1"/>
  <c r="H51" i="23" s="1"/>
  <c r="H52" i="23" s="1"/>
  <c r="H53" i="23" s="1"/>
  <c r="H45" i="23" l="1"/>
  <c r="H46" i="23" s="1"/>
  <c r="H47" i="23" s="1"/>
  <c r="H48" i="23" s="1"/>
  <c r="H44" i="23"/>
  <c r="H39" i="23" l="1"/>
  <c r="H34" i="23"/>
  <c r="H19" i="23" l="1"/>
  <c r="H24" i="23"/>
  <c r="H29" i="23"/>
  <c r="H14" i="23"/>
  <c r="H15" i="23" s="1"/>
  <c r="H16" i="23" s="1"/>
  <c r="H40" i="23" l="1"/>
  <c r="H41" i="23" s="1"/>
  <c r="H42" i="23" s="1"/>
  <c r="H43" i="23" s="1"/>
  <c r="H35" i="23"/>
  <c r="H36" i="23" s="1"/>
  <c r="H37" i="23" s="1"/>
  <c r="H38" i="23" s="1"/>
  <c r="H30" i="23"/>
  <c r="H31" i="23" s="1"/>
  <c r="H32" i="23" s="1"/>
  <c r="H33" i="23" s="1"/>
  <c r="H25" i="23"/>
  <c r="H26" i="23" s="1"/>
  <c r="H20" i="23"/>
  <c r="H21" i="23" s="1"/>
  <c r="H17" i="23"/>
  <c r="D16" i="18"/>
  <c r="H22" i="23" l="1"/>
  <c r="H27" i="23"/>
  <c r="H28" i="23" s="1"/>
  <c r="H18" i="23"/>
  <c r="A5" i="16"/>
  <c r="H23" i="23" l="1"/>
  <c r="H25" i="16"/>
  <c r="G34" i="16"/>
  <c r="G27" i="16"/>
  <c r="F9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<sst xmlns="http://schemas.openxmlformats.org/spreadsheetml/2006/main" count="315" uniqueCount="107">
  <si>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</si>
  <si>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</si>
  <si>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</si>
  <si>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</si>
  <si>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</si>
  <si>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</si>
  <si>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</si>
  <si>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</si>
  <si>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</si>
  <si>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</si>
  <si>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</si>
  <si>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</si>
  <si>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</si>
  <si>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</si>
  <si>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</si>
  <si>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</si>
  <si>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</si>
  <si>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</si>
  <si>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</si>
  <si>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</si>
  <si>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</si>
  <si>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</si>
  <si>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</si>
  <si>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</si>
  <si>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</si>
  <si>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</si>
  <si>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</si>
  <si>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</si>
  <si>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</si>
  <si>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</si>
  <si>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</si>
  <si>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</si>
  <si>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</si>
  <si>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</si>
  <si>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</si>
  <si>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</si>
  <si>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</si>
  <si>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</si>
  <si>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</si>
  <si>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</si>
  <si>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</si>
  <si>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</si>
  <si>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</si>
  <si>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</si>
  <si>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</si>
  <si>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</si>
  <si>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</si>
  <si>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</si>
  <si>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</si>
  <si>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</si>
  <si>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</si>
  <si>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</si>
  <si>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</si>
  <si>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</si>
  <si>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</si>
  <si>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</si>
  <si>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</si>
  <si>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</si>
  <si>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</si>
  <si>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</si>
  <si>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</si>
  <si>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</si>
  <si>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</si>
  <si>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</si>
  <si>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</si>
  <si>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</si>
  <si>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</si>
  <si>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</si>
  <si>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</si>
  <si>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</si>
  <si>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</si>
  <si>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</si>
  <si>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</si>
  <si>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</si>
  <si>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</si>
  <si>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</si>
  <si>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</si>
  <si>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</si>
  <si>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</si>
  <si>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</si>
  <si>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</si>
  <si>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</si>
  <si>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</si>
  <si>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</si>
  <si>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</si>
  <si>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</si>
  <si>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</si>
  <si>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____________________/___________________/</t>
  </si>
  <si>
    <t>Резерв средств на непредвиденные работы и затраты 2%</t>
  </si>
  <si>
    <t>Строительство газопроводов низкого давления от точки подключения до границ земельных участков.                                                                                                                     Технологическое присоединение.</t>
  </si>
  <si>
    <t>-</t>
  </si>
  <si>
    <t>Всего с НДС</t>
  </si>
  <si>
    <t>ИТОГО без НДС</t>
  </si>
  <si>
    <t>И.о. начальника управления (специализированного в прочих отраслях)</t>
  </si>
  <si>
    <t>О.А. Рыжикова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</si>
  <si>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</si>
  <si>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г. Челябинск, ул. Зудова, 232. Тех. присоединение.</t>
  </si>
  <si>
    <t>г. Челябинск, ул. Воробьева, 98. Тех. присоединение.</t>
  </si>
  <si>
    <t>г. Челябинск, ул. Воробьева, 62. Тех. присоединение.</t>
  </si>
  <si>
    <t>г. Челябинск, проспект Победы, 249 "А". Тех. присоединение.</t>
  </si>
  <si>
    <t>г. Челябинск, Комсомольский проспект, 27 "В". Тех. присоединение.</t>
  </si>
  <si>
    <t>с. Долгодеревенское, ул. 1 Мая, д. 29. Тех. присоединение.</t>
  </si>
  <si>
    <t>г. Челябинск, ул. Троицкий тракт, д. 25 Ж. Технологическое присоединение.</t>
  </si>
  <si>
    <t>г. Челябинск, ул. Василевского, д. 50. Технологическое присоединение.</t>
  </si>
  <si>
    <t>г. Челябинск, ул. Василевского, д. 52. Технологическое присоединение.</t>
  </si>
  <si>
    <t>г. Челябинск, пос. Некрасова, ул. Омская, 14. Технологическое присоединение.</t>
  </si>
  <si>
    <t>г. Челябинск, ул. Оренбургская, 15.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</si>
</sst>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76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14" fillId="0" borderId="0" xfId="0" applyFont="1"/>
    <xf numFmtId="0" fontId="2" fillId="0" borderId="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53" t="s">
        <v>86</v>
      </c>
      <c r="B1" s="53"/>
      <c r="C1" s="53"/>
      <c r="D1" s="53"/>
      <c r="E1" s="53"/>
      <c r="F1" s="53"/>
      <c r="G1" s="5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54" t="s">
        <v>18</v>
      </c>
      <c r="C22" s="54"/>
      <c r="D22" s="54"/>
      <c r="E22" s="54"/>
      <c r="O22" t="s">
        <v>59</v>
      </c>
    </row>
    <row r="23" spans="2:15" x14ac:dyDescent="0.25">
      <c r="B23" s="55" t="s">
        <v>17</v>
      </c>
      <c r="C23" s="55"/>
      <c r="D23" s="55"/>
      <c r="E23" s="55"/>
    </row>
    <row r="25" spans="2:15" x14ac:dyDescent="0.25">
      <c r="B25" s="55" t="s">
        <v>19</v>
      </c>
      <c r="C25" s="55"/>
      <c r="D25" s="55"/>
      <c r="E25" s="55"/>
    </row>
    <row r="26" spans="2:15" x14ac:dyDescent="0.25">
      <c r="B26" s="55" t="s">
        <v>20</v>
      </c>
      <c r="C26" s="55"/>
      <c r="D26" s="55"/>
      <c r="E26" s="5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6" t="s">
        <v>8</v>
      </c>
      <c r="F1" s="56"/>
      <c r="G1" s="56"/>
      <c r="H1" s="56"/>
    </row>
    <row r="2" spans="1:11" ht="29.25" customHeight="1" x14ac:dyDescent="0.25">
      <c r="A2" s="63" t="s">
        <v>66</v>
      </c>
      <c r="B2" s="63"/>
      <c r="C2" s="63"/>
      <c r="E2" s="57" t="str">
        <f>IF(F10&lt;100000,Исходный!B25,IF(F10&gt;100000,Исходный!B25))</f>
        <v>Генеральный директор АО "Челябинскгоргаз"</v>
      </c>
      <c r="F2" s="57"/>
      <c r="G2" s="57"/>
      <c r="H2" s="57"/>
    </row>
    <row r="3" spans="1:11" x14ac:dyDescent="0.25">
      <c r="A3" s="64" t="s">
        <v>67</v>
      </c>
      <c r="B3" s="64"/>
      <c r="C3" s="64"/>
      <c r="E3" s="56" t="str">
        <f>IF(F10&lt;100000,Исходный!B26,IF(F10&gt;100000,Исходный!B26))</f>
        <v>______________________________В.Г.Серадский</v>
      </c>
      <c r="F3" s="56"/>
      <c r="G3" s="56"/>
      <c r="H3" s="56"/>
    </row>
    <row r="5" spans="1:11" ht="30.75" customHeight="1" x14ac:dyDescent="0.25">
      <c r="A5" s="5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8"/>
      <c r="C5" s="58"/>
      <c r="D5" s="58"/>
      <c r="E5" s="58"/>
      <c r="F5" s="58"/>
      <c r="G5" s="58"/>
      <c r="H5" s="58"/>
      <c r="I5" s="15"/>
      <c r="J5" s="15"/>
      <c r="K5" s="15"/>
    </row>
    <row r="7" spans="1:11" ht="17.25" customHeight="1" x14ac:dyDescent="0.25">
      <c r="A7" s="59" t="s">
        <v>7</v>
      </c>
      <c r="B7" s="59"/>
      <c r="C7" s="59"/>
      <c r="D7" s="59"/>
      <c r="E7" s="59"/>
      <c r="F7" s="59"/>
      <c r="G7" s="59"/>
      <c r="H7" s="59"/>
    </row>
    <row r="8" spans="1:11" ht="12.75" customHeight="1" x14ac:dyDescent="0.25">
      <c r="A8" s="71" t="s">
        <v>16</v>
      </c>
      <c r="B8" s="71"/>
      <c r="C8" s="71"/>
      <c r="D8" s="71"/>
      <c r="E8" s="71"/>
      <c r="F8" s="71"/>
      <c r="G8" s="71"/>
      <c r="H8" s="71"/>
    </row>
    <row r="10" spans="1:11" x14ac:dyDescent="0.25">
      <c r="D10" s="16" t="s">
        <v>24</v>
      </c>
      <c r="E10" s="16"/>
      <c r="F10" s="65">
        <f>H19</f>
        <v>118000</v>
      </c>
      <c r="G10" s="6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6" t="s">
        <v>14</v>
      </c>
      <c r="B12" s="66" t="s">
        <v>26</v>
      </c>
      <c r="C12" s="66" t="s">
        <v>0</v>
      </c>
      <c r="D12" s="68" t="s">
        <v>21</v>
      </c>
      <c r="E12" s="69"/>
      <c r="F12" s="69"/>
      <c r="G12" s="69"/>
      <c r="H12" s="70"/>
    </row>
    <row r="13" spans="1:11" ht="31.5" customHeight="1" x14ac:dyDescent="0.25">
      <c r="A13" s="67"/>
      <c r="B13" s="67"/>
      <c r="C13" s="6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60" t="s">
        <v>6</v>
      </c>
      <c r="B17" s="61"/>
      <c r="C17" s="61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60" t="s">
        <v>22</v>
      </c>
      <c r="B18" s="61"/>
      <c r="C18" s="62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60" t="s">
        <v>23</v>
      </c>
      <c r="B19" s="61"/>
      <c r="C19" s="62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Layout" topLeftCell="A7" zoomScaleNormal="100" zoomScaleSheetLayoutView="120" workbookViewId="0">
      <selection activeCell="G33" sqref="G33"/>
    </sheetView>
  </sheetViews>
  <sheetFormatPr defaultColWidth="9.140625" defaultRowHeight="15" x14ac:dyDescent="0.25"/>
  <cols>
    <col min="1" max="1" width="4.140625" customWidth="1"/>
    <col min="2" max="2" width="9.42578125" customWidth="1"/>
    <col min="3" max="3" width="72.7109375" customWidth="1"/>
    <col min="4" max="4" width="11.7109375" customWidth="1"/>
    <col min="5" max="5" width="12.140625" customWidth="1"/>
    <col min="6" max="6" width="12.28515625" customWidth="1"/>
    <col min="7" max="7" width="7.28515625" customWidth="1"/>
    <col min="8" max="8" width="13.7109375" customWidth="1"/>
  </cols>
  <sheetData>
    <row r="1" spans="1:11" x14ac:dyDescent="0.25">
      <c r="A1" s="4" t="s">
        <v>13</v>
      </c>
      <c r="E1" s="56" t="s">
        <v>8</v>
      </c>
      <c r="F1" s="56"/>
      <c r="G1" s="56"/>
      <c r="H1" s="56"/>
    </row>
    <row r="2" spans="1:11" ht="29.25" customHeight="1" x14ac:dyDescent="0.25">
      <c r="A2" s="63"/>
      <c r="B2" s="63"/>
      <c r="C2" s="63"/>
      <c r="E2" s="72"/>
      <c r="F2" s="72"/>
      <c r="G2" s="72"/>
      <c r="H2" s="72"/>
    </row>
    <row r="3" spans="1:11" x14ac:dyDescent="0.25">
      <c r="A3" s="64" t="s">
        <v>87</v>
      </c>
      <c r="B3" s="64"/>
      <c r="C3" s="64"/>
      <c r="E3" s="64" t="s">
        <v>87</v>
      </c>
      <c r="F3" s="64"/>
      <c r="G3" s="64"/>
      <c r="H3" s="64"/>
    </row>
    <row r="4" spans="1:11" ht="9.75" customHeight="1" x14ac:dyDescent="0.25"/>
    <row r="5" spans="1:11" ht="27.75" customHeight="1" x14ac:dyDescent="0.25">
      <c r="A5" s="58" t="s">
        <v>89</v>
      </c>
      <c r="B5" s="58"/>
      <c r="C5" s="58"/>
      <c r="D5" s="58"/>
      <c r="E5" s="58"/>
      <c r="F5" s="58"/>
      <c r="G5" s="58"/>
      <c r="H5" s="58"/>
      <c r="I5" s="15"/>
      <c r="J5" s="15"/>
      <c r="K5" s="15"/>
    </row>
    <row r="6" spans="1:11" ht="9" customHeight="1" x14ac:dyDescent="0.25"/>
    <row r="7" spans="1:11" ht="15" customHeight="1" x14ac:dyDescent="0.25">
      <c r="A7" s="59" t="s">
        <v>7</v>
      </c>
      <c r="B7" s="59"/>
      <c r="C7" s="59"/>
      <c r="D7" s="59"/>
      <c r="E7" s="59"/>
      <c r="F7" s="59"/>
      <c r="G7" s="59"/>
      <c r="H7" s="59"/>
    </row>
    <row r="8" spans="1:11" ht="7.5" customHeight="1" x14ac:dyDescent="0.25"/>
    <row r="9" spans="1:11" x14ac:dyDescent="0.25">
      <c r="D9" s="16" t="s">
        <v>24</v>
      </c>
      <c r="E9" s="16"/>
      <c r="F9" s="65">
        <f>H71</f>
        <v>1038199.24</v>
      </c>
      <c r="G9" s="65"/>
      <c r="H9" t="s">
        <v>27</v>
      </c>
    </row>
    <row r="10" spans="1:11" ht="21" customHeight="1" x14ac:dyDescent="0.25">
      <c r="A10" s="66" t="s">
        <v>14</v>
      </c>
      <c r="B10" s="66" t="s">
        <v>26</v>
      </c>
      <c r="C10" s="66" t="s">
        <v>0</v>
      </c>
      <c r="D10" s="68" t="s">
        <v>21</v>
      </c>
      <c r="E10" s="69"/>
      <c r="F10" s="69"/>
      <c r="G10" s="69"/>
      <c r="H10" s="70"/>
    </row>
    <row r="11" spans="1:11" ht="31.5" customHeight="1" x14ac:dyDescent="0.25">
      <c r="A11" s="67"/>
      <c r="B11" s="67"/>
      <c r="C11" s="67"/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</row>
    <row r="12" spans="1:11" s="12" customFormat="1" ht="11.25" x14ac:dyDescent="0.2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11" s="12" customFormat="1" ht="12" x14ac:dyDescent="0.2">
      <c r="A13" s="42">
        <v>1</v>
      </c>
      <c r="B13" s="42"/>
      <c r="C13" s="18" t="s">
        <v>25</v>
      </c>
      <c r="D13" s="5"/>
      <c r="E13" s="5"/>
      <c r="F13" s="5"/>
      <c r="G13" s="5"/>
      <c r="H13" s="5"/>
    </row>
    <row r="14" spans="1:11" s="12" customFormat="1" ht="14.25" customHeight="1" x14ac:dyDescent="0.2">
      <c r="A14" s="19"/>
      <c r="B14" s="19" t="s">
        <v>39</v>
      </c>
      <c r="C14" s="3" t="s">
        <v>96</v>
      </c>
      <c r="D14" s="14">
        <v>99260</v>
      </c>
      <c r="E14" s="14">
        <v>530</v>
      </c>
      <c r="F14" s="14" t="s">
        <v>90</v>
      </c>
      <c r="G14" s="14" t="s">
        <v>90</v>
      </c>
      <c r="H14" s="14">
        <f>E14+D14</f>
        <v>99790</v>
      </c>
    </row>
    <row r="15" spans="1:11" s="12" customFormat="1" ht="14.25" customHeight="1" x14ac:dyDescent="0.2">
      <c r="A15" s="19"/>
      <c r="B15" s="19"/>
      <c r="C15" s="3" t="s">
        <v>88</v>
      </c>
      <c r="D15" s="14"/>
      <c r="E15" s="14"/>
      <c r="F15" s="14"/>
      <c r="G15" s="14"/>
      <c r="H15" s="14">
        <f>ROUND(H14/100*2,2)</f>
        <v>1995.8</v>
      </c>
    </row>
    <row r="16" spans="1:11" s="12" customFormat="1" ht="14.25" customHeight="1" x14ac:dyDescent="0.2">
      <c r="A16" s="19"/>
      <c r="B16" s="19"/>
      <c r="C16" s="3" t="s">
        <v>29</v>
      </c>
      <c r="D16" s="14"/>
      <c r="E16" s="14"/>
      <c r="F16" s="14"/>
      <c r="G16" s="14"/>
      <c r="H16" s="14">
        <f>H15+H14</f>
        <v>101785.8</v>
      </c>
    </row>
    <row r="17" spans="1:8" s="12" customFormat="1" ht="14.25" customHeight="1" x14ac:dyDescent="0.2">
      <c r="A17" s="19"/>
      <c r="B17" s="19"/>
      <c r="C17" s="3" t="s">
        <v>80</v>
      </c>
      <c r="D17" s="14"/>
      <c r="E17" s="14"/>
      <c r="F17" s="14"/>
      <c r="G17" s="14"/>
      <c r="H17" s="14">
        <f>ROUND(H16/100*20,2)</f>
        <v>20357.16</v>
      </c>
    </row>
    <row r="18" spans="1:8" s="43" customFormat="1" ht="14.25" customHeight="1" x14ac:dyDescent="0.2">
      <c r="A18" s="44"/>
      <c r="B18" s="44"/>
      <c r="C18" s="46" t="s">
        <v>91</v>
      </c>
      <c r="D18" s="47"/>
      <c r="E18" s="47"/>
      <c r="F18" s="47"/>
      <c r="G18" s="47"/>
      <c r="H18" s="47">
        <f>H17+H16</f>
        <v>122142.96</v>
      </c>
    </row>
    <row r="19" spans="1:8" s="12" customFormat="1" ht="12.75" customHeight="1" x14ac:dyDescent="0.2">
      <c r="A19" s="19"/>
      <c r="B19" s="19" t="s">
        <v>39</v>
      </c>
      <c r="C19" s="3" t="s">
        <v>97</v>
      </c>
      <c r="D19" s="14">
        <v>141067</v>
      </c>
      <c r="E19" s="14">
        <v>1099</v>
      </c>
      <c r="F19" s="14" t="s">
        <v>90</v>
      </c>
      <c r="G19" s="14" t="s">
        <v>90</v>
      </c>
      <c r="H19" s="14">
        <f t="shared" ref="H19:H29" si="0">E19+D19</f>
        <v>142166</v>
      </c>
    </row>
    <row r="20" spans="1:8" s="12" customFormat="1" ht="12.75" customHeight="1" x14ac:dyDescent="0.2">
      <c r="A20" s="19"/>
      <c r="B20" s="19"/>
      <c r="C20" s="3" t="s">
        <v>88</v>
      </c>
      <c r="D20" s="14"/>
      <c r="E20" s="14"/>
      <c r="F20" s="14"/>
      <c r="G20" s="14"/>
      <c r="H20" s="14">
        <f>ROUND(H19/100*2,2)</f>
        <v>2843.32</v>
      </c>
    </row>
    <row r="21" spans="1:8" s="12" customFormat="1" ht="12.75" customHeight="1" x14ac:dyDescent="0.2">
      <c r="A21" s="19"/>
      <c r="B21" s="19"/>
      <c r="C21" s="3" t="s">
        <v>29</v>
      </c>
      <c r="D21" s="14"/>
      <c r="E21" s="14"/>
      <c r="F21" s="14"/>
      <c r="G21" s="14"/>
      <c r="H21" s="14">
        <f>H20+H19</f>
        <v>145009.32</v>
      </c>
    </row>
    <row r="22" spans="1:8" s="12" customFormat="1" ht="12.75" customHeight="1" x14ac:dyDescent="0.2">
      <c r="A22" s="19"/>
      <c r="B22" s="19"/>
      <c r="C22" s="3" t="s">
        <v>80</v>
      </c>
      <c r="D22" s="14"/>
      <c r="E22" s="14"/>
      <c r="F22" s="14"/>
      <c r="G22" s="14"/>
      <c r="H22" s="14">
        <f>ROUND(H21/100*20,2)</f>
        <v>29001.86</v>
      </c>
    </row>
    <row r="23" spans="1:8" s="43" customFormat="1" ht="12.75" customHeight="1" x14ac:dyDescent="0.2">
      <c r="A23" s="44"/>
      <c r="B23" s="44"/>
      <c r="C23" s="46" t="s">
        <v>91</v>
      </c>
      <c r="D23" s="47"/>
      <c r="E23" s="47"/>
      <c r="F23" s="47"/>
      <c r="G23" s="47"/>
      <c r="H23" s="47">
        <f>H22+H21</f>
        <v>174011.18</v>
      </c>
    </row>
    <row r="24" spans="1:8" s="12" customFormat="1" ht="12" x14ac:dyDescent="0.2">
      <c r="A24" s="19"/>
      <c r="B24" s="19" t="s">
        <v>39</v>
      </c>
      <c r="C24" s="3" t="s">
        <v>98</v>
      </c>
      <c r="D24" s="14">
        <v>82687</v>
      </c>
      <c r="E24" s="14">
        <v>501</v>
      </c>
      <c r="F24" s="14" t="s">
        <v>90</v>
      </c>
      <c r="G24" s="14" t="s">
        <v>90</v>
      </c>
      <c r="H24" s="14">
        <f t="shared" si="0"/>
        <v>83188</v>
      </c>
    </row>
    <row r="25" spans="1:8" s="12" customFormat="1" ht="12" x14ac:dyDescent="0.2">
      <c r="A25" s="19"/>
      <c r="B25" s="19"/>
      <c r="C25" s="3" t="s">
        <v>88</v>
      </c>
      <c r="D25" s="14"/>
      <c r="E25" s="14"/>
      <c r="F25" s="14"/>
      <c r="G25" s="14"/>
      <c r="H25" s="14">
        <f>ROUND(H24/100*2,2)</f>
        <v>1663.76</v>
      </c>
    </row>
    <row r="26" spans="1:8" s="12" customFormat="1" ht="12" x14ac:dyDescent="0.2">
      <c r="A26" s="19"/>
      <c r="B26" s="19"/>
      <c r="C26" s="3" t="s">
        <v>29</v>
      </c>
      <c r="D26" s="14"/>
      <c r="E26" s="14"/>
      <c r="F26" s="14"/>
      <c r="G26" s="14"/>
      <c r="H26" s="14">
        <f>H25+H24</f>
        <v>84851.76</v>
      </c>
    </row>
    <row r="27" spans="1:8" s="12" customFormat="1" ht="12" x14ac:dyDescent="0.2">
      <c r="A27" s="19"/>
      <c r="B27" s="19"/>
      <c r="C27" s="3" t="s">
        <v>80</v>
      </c>
      <c r="D27" s="14"/>
      <c r="E27" s="14"/>
      <c r="F27" s="14"/>
      <c r="G27" s="14"/>
      <c r="H27" s="14">
        <f>ROUND(H26/100*20,2)</f>
        <v>16970.349999999999</v>
      </c>
    </row>
    <row r="28" spans="1:8" s="43" customFormat="1" ht="12" x14ac:dyDescent="0.2">
      <c r="A28" s="44"/>
      <c r="B28" s="44"/>
      <c r="C28" s="46" t="s">
        <v>91</v>
      </c>
      <c r="D28" s="47"/>
      <c r="E28" s="47"/>
      <c r="F28" s="47"/>
      <c r="G28" s="47"/>
      <c r="H28" s="47">
        <f>H27+H26</f>
        <v>101822.10999999999</v>
      </c>
    </row>
    <row r="29" spans="1:8" s="12" customFormat="1" ht="12" x14ac:dyDescent="0.2">
      <c r="A29" s="19"/>
      <c r="B29" s="19" t="s">
        <v>39</v>
      </c>
      <c r="C29" s="3" t="s">
        <v>99</v>
      </c>
      <c r="D29" s="14">
        <v>67915</v>
      </c>
      <c r="E29" s="14">
        <v>410</v>
      </c>
      <c r="F29" s="14" t="s">
        <v>90</v>
      </c>
      <c r="G29" s="14" t="s">
        <v>90</v>
      </c>
      <c r="H29" s="14">
        <f t="shared" si="0"/>
        <v>68325</v>
      </c>
    </row>
    <row r="30" spans="1:8" s="12" customFormat="1" ht="12" x14ac:dyDescent="0.2">
      <c r="A30" s="19"/>
      <c r="B30" s="19"/>
      <c r="C30" s="3" t="s">
        <v>88</v>
      </c>
      <c r="D30" s="14"/>
      <c r="E30" s="14"/>
      <c r="F30" s="14"/>
      <c r="G30" s="14"/>
      <c r="H30" s="14">
        <f>ROUND(H29/100*2,2)</f>
        <v>1366.5</v>
      </c>
    </row>
    <row r="31" spans="1:8" s="12" customFormat="1" ht="12" x14ac:dyDescent="0.2">
      <c r="A31" s="19"/>
      <c r="B31" s="19"/>
      <c r="C31" s="3" t="s">
        <v>29</v>
      </c>
      <c r="D31" s="14"/>
      <c r="E31" s="14"/>
      <c r="F31" s="14"/>
      <c r="G31" s="14"/>
      <c r="H31" s="14">
        <f>H30+H29</f>
        <v>69691.5</v>
      </c>
    </row>
    <row r="32" spans="1:8" s="12" customFormat="1" ht="12" x14ac:dyDescent="0.2">
      <c r="A32" s="19"/>
      <c r="B32" s="19"/>
      <c r="C32" s="3" t="s">
        <v>80</v>
      </c>
      <c r="D32" s="14"/>
      <c r="E32" s="14"/>
      <c r="F32" s="14"/>
      <c r="G32" s="14"/>
      <c r="H32" s="14">
        <f>ROUND(H31/100*20,2)</f>
        <v>13938.3</v>
      </c>
    </row>
    <row r="33" spans="1:8" s="43" customFormat="1" ht="12" x14ac:dyDescent="0.2">
      <c r="A33" s="44"/>
      <c r="B33" s="44"/>
      <c r="C33" s="46" t="s">
        <v>91</v>
      </c>
      <c r="D33" s="47"/>
      <c r="E33" s="47"/>
      <c r="F33" s="47"/>
      <c r="G33" s="47"/>
      <c r="H33" s="47">
        <f>H32+H31</f>
        <v>83629.8</v>
      </c>
    </row>
    <row r="34" spans="1:8" s="12" customFormat="1" ht="12" x14ac:dyDescent="0.2">
      <c r="A34" s="19"/>
      <c r="B34" s="19" t="s">
        <v>39</v>
      </c>
      <c r="C34" s="3" t="s">
        <v>100</v>
      </c>
      <c r="D34" s="14">
        <v>35787</v>
      </c>
      <c r="E34" s="14">
        <v>196</v>
      </c>
      <c r="F34" s="14" t="s">
        <v>90</v>
      </c>
      <c r="G34" s="14" t="s">
        <v>90</v>
      </c>
      <c r="H34" s="14">
        <f>E34+D34</f>
        <v>35983</v>
      </c>
    </row>
    <row r="35" spans="1:8" s="12" customFormat="1" ht="12" x14ac:dyDescent="0.2">
      <c r="A35" s="19"/>
      <c r="B35" s="19"/>
      <c r="C35" s="3" t="s">
        <v>88</v>
      </c>
      <c r="D35" s="14"/>
      <c r="E35" s="14"/>
      <c r="F35" s="14"/>
      <c r="G35" s="14"/>
      <c r="H35" s="14">
        <f>ROUND(H34/100*2,2)</f>
        <v>719.66</v>
      </c>
    </row>
    <row r="36" spans="1:8" s="12" customFormat="1" ht="12" x14ac:dyDescent="0.2">
      <c r="A36" s="19"/>
      <c r="B36" s="19"/>
      <c r="C36" s="3" t="s">
        <v>29</v>
      </c>
      <c r="D36" s="14"/>
      <c r="E36" s="14"/>
      <c r="F36" s="14"/>
      <c r="G36" s="14"/>
      <c r="H36" s="14">
        <f>H35+H34</f>
        <v>36702.660000000003</v>
      </c>
    </row>
    <row r="37" spans="1:8" s="12" customFormat="1" ht="12" x14ac:dyDescent="0.2">
      <c r="A37" s="19"/>
      <c r="B37" s="19"/>
      <c r="C37" s="3" t="s">
        <v>80</v>
      </c>
      <c r="D37" s="14"/>
      <c r="E37" s="14"/>
      <c r="F37" s="14"/>
      <c r="G37" s="14"/>
      <c r="H37" s="14">
        <f>ROUND(H36/100*20,2)</f>
        <v>7340.53</v>
      </c>
    </row>
    <row r="38" spans="1:8" s="43" customFormat="1" ht="12" x14ac:dyDescent="0.2">
      <c r="A38" s="44"/>
      <c r="B38" s="44"/>
      <c r="C38" s="46" t="s">
        <v>91</v>
      </c>
      <c r="D38" s="47"/>
      <c r="E38" s="47"/>
      <c r="F38" s="47"/>
      <c r="G38" s="47"/>
      <c r="H38" s="47">
        <f>H37+H36</f>
        <v>44043.19</v>
      </c>
    </row>
    <row r="39" spans="1:8" s="12" customFormat="1" ht="12" x14ac:dyDescent="0.2">
      <c r="A39" s="19" t="s">
        <v>95</v>
      </c>
      <c r="B39" s="19" t="s">
        <v>39</v>
      </c>
      <c r="C39" s="3" t="s">
        <v>101</v>
      </c>
      <c r="D39" s="14">
        <v>39761</v>
      </c>
      <c r="E39" s="14">
        <v>595</v>
      </c>
      <c r="F39" s="14" t="s">
        <v>90</v>
      </c>
      <c r="G39" s="14" t="s">
        <v>90</v>
      </c>
      <c r="H39" s="14">
        <f>E39+D39</f>
        <v>40356</v>
      </c>
    </row>
    <row r="40" spans="1:8" s="12" customFormat="1" ht="12" x14ac:dyDescent="0.2">
      <c r="A40" s="19"/>
      <c r="B40" s="19"/>
      <c r="C40" s="3" t="s">
        <v>88</v>
      </c>
      <c r="D40" s="14"/>
      <c r="E40" s="14"/>
      <c r="F40" s="14"/>
      <c r="G40" s="14"/>
      <c r="H40" s="14">
        <f>ROUND(H39/100*2,2)</f>
        <v>807.12</v>
      </c>
    </row>
    <row r="41" spans="1:8" s="12" customFormat="1" ht="12" x14ac:dyDescent="0.2">
      <c r="A41" s="19"/>
      <c r="B41" s="19"/>
      <c r="C41" s="3" t="s">
        <v>29</v>
      </c>
      <c r="D41" s="14"/>
      <c r="E41" s="14"/>
      <c r="F41" s="14"/>
      <c r="G41" s="14"/>
      <c r="H41" s="14">
        <f>H40+H39</f>
        <v>41163.120000000003</v>
      </c>
    </row>
    <row r="42" spans="1:8" s="12" customFormat="1" ht="12" x14ac:dyDescent="0.2">
      <c r="A42" s="19"/>
      <c r="B42" s="19"/>
      <c r="C42" s="3" t="s">
        <v>80</v>
      </c>
      <c r="D42" s="14"/>
      <c r="E42" s="14"/>
      <c r="F42" s="14"/>
      <c r="G42" s="14"/>
      <c r="H42" s="14">
        <f>ROUND(H41/100*20,2)</f>
        <v>8232.6200000000008</v>
      </c>
    </row>
    <row r="43" spans="1:8" s="43" customFormat="1" ht="12" x14ac:dyDescent="0.2">
      <c r="A43" s="20"/>
      <c r="B43" s="20"/>
      <c r="C43" s="9" t="s">
        <v>91</v>
      </c>
      <c r="D43" s="21"/>
      <c r="E43" s="21"/>
      <c r="F43" s="21"/>
      <c r="G43" s="21"/>
      <c r="H43" s="21">
        <f>H42+H41</f>
        <v>49395.740000000005</v>
      </c>
    </row>
    <row r="44" spans="1:8" s="43" customFormat="1" ht="12" x14ac:dyDescent="0.2">
      <c r="A44" s="48"/>
      <c r="B44" s="52" t="s">
        <v>39</v>
      </c>
      <c r="C44" s="51" t="s">
        <v>102</v>
      </c>
      <c r="D44" s="5">
        <v>38470</v>
      </c>
      <c r="E44" s="5">
        <v>1850</v>
      </c>
      <c r="F44" s="50"/>
      <c r="G44" s="50"/>
      <c r="H44" s="49">
        <f>E44+D44</f>
        <v>40320</v>
      </c>
    </row>
    <row r="45" spans="1:8" s="43" customFormat="1" ht="12" x14ac:dyDescent="0.2">
      <c r="A45" s="20"/>
      <c r="B45" s="20"/>
      <c r="C45" s="3" t="s">
        <v>88</v>
      </c>
      <c r="D45" s="14"/>
      <c r="E45" s="14"/>
      <c r="F45" s="14"/>
      <c r="G45" s="14"/>
      <c r="H45" s="14">
        <f>ROUND(H44/100*2,2)</f>
        <v>806.4</v>
      </c>
    </row>
    <row r="46" spans="1:8" s="43" customFormat="1" ht="12" x14ac:dyDescent="0.2">
      <c r="A46" s="20"/>
      <c r="B46" s="20"/>
      <c r="C46" s="3" t="s">
        <v>29</v>
      </c>
      <c r="D46" s="14"/>
      <c r="E46" s="14"/>
      <c r="F46" s="14"/>
      <c r="G46" s="14"/>
      <c r="H46" s="14">
        <f>H45+H44</f>
        <v>41126.400000000001</v>
      </c>
    </row>
    <row r="47" spans="1:8" s="43" customFormat="1" ht="12" x14ac:dyDescent="0.2">
      <c r="A47" s="20"/>
      <c r="B47" s="20"/>
      <c r="C47" s="3" t="s">
        <v>80</v>
      </c>
      <c r="D47" s="14"/>
      <c r="E47" s="14"/>
      <c r="F47" s="14"/>
      <c r="G47" s="14"/>
      <c r="H47" s="14">
        <f>ROUND(H46/100*20,2)</f>
        <v>8225.2800000000007</v>
      </c>
    </row>
    <row r="48" spans="1:8" s="43" customFormat="1" ht="12" x14ac:dyDescent="0.2">
      <c r="A48" s="44"/>
      <c r="B48" s="44"/>
      <c r="C48" s="46" t="s">
        <v>91</v>
      </c>
      <c r="D48" s="47"/>
      <c r="E48" s="47"/>
      <c r="F48" s="47"/>
      <c r="G48" s="47"/>
      <c r="H48" s="47">
        <f>H47+H46</f>
        <v>49351.68</v>
      </c>
    </row>
    <row r="49" spans="1:8" s="43" customFormat="1" ht="12" x14ac:dyDescent="0.2">
      <c r="A49" s="48"/>
      <c r="B49" s="48" t="s">
        <v>39</v>
      </c>
      <c r="C49" s="51" t="s">
        <v>103</v>
      </c>
      <c r="D49" s="5">
        <v>97330</v>
      </c>
      <c r="E49" s="5">
        <v>2536</v>
      </c>
      <c r="F49" s="50"/>
      <c r="G49" s="50"/>
      <c r="H49" s="49">
        <f>E49+D49</f>
        <v>99866</v>
      </c>
    </row>
    <row r="50" spans="1:8" s="43" customFormat="1" ht="12" x14ac:dyDescent="0.2">
      <c r="A50" s="20"/>
      <c r="B50" s="20"/>
      <c r="C50" s="3" t="s">
        <v>88</v>
      </c>
      <c r="D50" s="14"/>
      <c r="E50" s="14"/>
      <c r="F50" s="14"/>
      <c r="G50" s="14"/>
      <c r="H50" s="14">
        <f>ROUND(H49/100*2,2)</f>
        <v>1997.32</v>
      </c>
    </row>
    <row r="51" spans="1:8" s="43" customFormat="1" ht="12" x14ac:dyDescent="0.2">
      <c r="A51" s="20"/>
      <c r="B51" s="20"/>
      <c r="C51" s="3" t="s">
        <v>29</v>
      </c>
      <c r="D51" s="14"/>
      <c r="E51" s="14"/>
      <c r="F51" s="14"/>
      <c r="G51" s="14"/>
      <c r="H51" s="14">
        <f>H50+H49</f>
        <v>101863.32</v>
      </c>
    </row>
    <row r="52" spans="1:8" s="43" customFormat="1" ht="12" x14ac:dyDescent="0.2">
      <c r="A52" s="20"/>
      <c r="B52" s="20"/>
      <c r="C52" s="3" t="s">
        <v>80</v>
      </c>
      <c r="D52" s="14"/>
      <c r="E52" s="14"/>
      <c r="F52" s="14"/>
      <c r="G52" s="14"/>
      <c r="H52" s="14">
        <f>ROUND(H51/100*20,2)</f>
        <v>20372.66</v>
      </c>
    </row>
    <row r="53" spans="1:8" s="43" customFormat="1" ht="12" x14ac:dyDescent="0.2">
      <c r="A53" s="44"/>
      <c r="B53" s="44"/>
      <c r="C53" s="46" t="s">
        <v>91</v>
      </c>
      <c r="D53" s="47"/>
      <c r="E53" s="47"/>
      <c r="F53" s="47"/>
      <c r="G53" s="47"/>
      <c r="H53" s="47">
        <f>H52+H51</f>
        <v>122235.98000000001</v>
      </c>
    </row>
    <row r="54" spans="1:8" s="43" customFormat="1" ht="12" x14ac:dyDescent="0.2">
      <c r="A54" s="48"/>
      <c r="B54" s="48" t="s">
        <v>39</v>
      </c>
      <c r="C54" s="51" t="s">
        <v>104</v>
      </c>
      <c r="D54" s="5">
        <v>96451</v>
      </c>
      <c r="E54" s="5">
        <v>2536</v>
      </c>
      <c r="F54" s="50"/>
      <c r="G54" s="50"/>
      <c r="H54" s="49">
        <f>E54+D54</f>
        <v>98987</v>
      </c>
    </row>
    <row r="55" spans="1:8" s="43" customFormat="1" ht="12" x14ac:dyDescent="0.2">
      <c r="A55" s="20"/>
      <c r="B55" s="20"/>
      <c r="C55" s="3" t="s">
        <v>88</v>
      </c>
      <c r="D55" s="14"/>
      <c r="E55" s="14"/>
      <c r="F55" s="14"/>
      <c r="G55" s="14"/>
      <c r="H55" s="14">
        <f>ROUND(H54/100*2,2)</f>
        <v>1979.74</v>
      </c>
    </row>
    <row r="56" spans="1:8" s="43" customFormat="1" ht="12" x14ac:dyDescent="0.2">
      <c r="A56" s="20"/>
      <c r="B56" s="20"/>
      <c r="C56" s="3" t="s">
        <v>29</v>
      </c>
      <c r="D56" s="14"/>
      <c r="E56" s="14"/>
      <c r="F56" s="14"/>
      <c r="G56" s="14"/>
      <c r="H56" s="14">
        <f>H55+H54</f>
        <v>100966.74</v>
      </c>
    </row>
    <row r="57" spans="1:8" s="43" customFormat="1" ht="12" x14ac:dyDescent="0.2">
      <c r="A57" s="20"/>
      <c r="B57" s="20"/>
      <c r="C57" s="3" t="s">
        <v>80</v>
      </c>
      <c r="D57" s="14"/>
      <c r="E57" s="14"/>
      <c r="F57" s="14"/>
      <c r="G57" s="14"/>
      <c r="H57" s="14">
        <f>ROUND(H56/100*20,2)</f>
        <v>20193.349999999999</v>
      </c>
    </row>
    <row r="58" spans="1:8" s="43" customFormat="1" ht="12" x14ac:dyDescent="0.2">
      <c r="A58" s="44"/>
      <c r="B58" s="44"/>
      <c r="C58" s="46" t="s">
        <v>91</v>
      </c>
      <c r="D58" s="47"/>
      <c r="E58" s="47"/>
      <c r="F58" s="47"/>
      <c r="G58" s="47"/>
      <c r="H58" s="47">
        <f>H57+H56</f>
        <v>121160.09</v>
      </c>
    </row>
    <row r="59" spans="1:8" s="43" customFormat="1" ht="12" x14ac:dyDescent="0.2">
      <c r="A59" s="48"/>
      <c r="B59" s="48" t="s">
        <v>39</v>
      </c>
      <c r="C59" s="51" t="s">
        <v>105</v>
      </c>
      <c r="D59" s="5">
        <v>77916</v>
      </c>
      <c r="E59" s="5">
        <v>456</v>
      </c>
      <c r="F59" s="50"/>
      <c r="G59" s="50"/>
      <c r="H59" s="49">
        <f>E59+D59</f>
        <v>78372</v>
      </c>
    </row>
    <row r="60" spans="1:8" s="43" customFormat="1" ht="12" x14ac:dyDescent="0.2">
      <c r="A60" s="20"/>
      <c r="B60" s="20"/>
      <c r="C60" s="3" t="s">
        <v>88</v>
      </c>
      <c r="D60" s="14"/>
      <c r="E60" s="14"/>
      <c r="F60" s="14"/>
      <c r="G60" s="14"/>
      <c r="H60" s="14">
        <f>ROUND(H59/100*2,2)</f>
        <v>1567.44</v>
      </c>
    </row>
    <row r="61" spans="1:8" s="43" customFormat="1" ht="12" x14ac:dyDescent="0.2">
      <c r="A61" s="20"/>
      <c r="B61" s="20"/>
      <c r="C61" s="3" t="s">
        <v>29</v>
      </c>
      <c r="D61" s="14"/>
      <c r="E61" s="14"/>
      <c r="F61" s="14"/>
      <c r="G61" s="14"/>
      <c r="H61" s="14">
        <f>H60+H59</f>
        <v>79939.44</v>
      </c>
    </row>
    <row r="62" spans="1:8" s="43" customFormat="1" ht="12" x14ac:dyDescent="0.2">
      <c r="A62" s="20"/>
      <c r="B62" s="20"/>
      <c r="C62" s="3" t="s">
        <v>80</v>
      </c>
      <c r="D62" s="14"/>
      <c r="E62" s="14"/>
      <c r="F62" s="14"/>
      <c r="G62" s="14"/>
      <c r="H62" s="14">
        <f>ROUND(H61/100*20,2)</f>
        <v>15987.89</v>
      </c>
    </row>
    <row r="63" spans="1:8" s="43" customFormat="1" ht="12" x14ac:dyDescent="0.2">
      <c r="A63" s="44"/>
      <c r="B63" s="44"/>
      <c r="C63" s="46" t="s">
        <v>91</v>
      </c>
      <c r="D63" s="47"/>
      <c r="E63" s="47"/>
      <c r="F63" s="47"/>
      <c r="G63" s="47"/>
      <c r="H63" s="47">
        <f>H62+H61</f>
        <v>95927.33</v>
      </c>
    </row>
    <row r="64" spans="1:8" s="43" customFormat="1" ht="12" x14ac:dyDescent="0.2">
      <c r="A64" s="48"/>
      <c r="B64" s="48" t="s">
        <v>39</v>
      </c>
      <c r="C64" s="51" t="s">
        <v>106</v>
      </c>
      <c r="D64" s="5">
        <v>57044</v>
      </c>
      <c r="E64" s="5">
        <v>3805</v>
      </c>
      <c r="F64" s="50"/>
      <c r="G64" s="50"/>
      <c r="H64" s="49">
        <f>E64+D64</f>
        <v>60849</v>
      </c>
    </row>
    <row r="65" spans="1:10" s="43" customFormat="1" ht="12" x14ac:dyDescent="0.2">
      <c r="A65" s="20"/>
      <c r="B65" s="20"/>
      <c r="C65" s="3" t="s">
        <v>88</v>
      </c>
      <c r="D65" s="14"/>
      <c r="E65" s="14"/>
      <c r="F65" s="14"/>
      <c r="G65" s="14"/>
      <c r="H65" s="14">
        <f>ROUND(H64/100*2,2)</f>
        <v>1216.98</v>
      </c>
    </row>
    <row r="66" spans="1:10" s="43" customFormat="1" ht="12" x14ac:dyDescent="0.2">
      <c r="A66" s="20"/>
      <c r="B66" s="20"/>
      <c r="C66" s="3" t="s">
        <v>29</v>
      </c>
      <c r="D66" s="14"/>
      <c r="E66" s="14"/>
      <c r="F66" s="14"/>
      <c r="G66" s="14"/>
      <c r="H66" s="14">
        <f>H65+H64</f>
        <v>62065.98</v>
      </c>
    </row>
    <row r="67" spans="1:10" s="43" customFormat="1" ht="12" x14ac:dyDescent="0.2">
      <c r="A67" s="20"/>
      <c r="B67" s="20"/>
      <c r="C67" s="3" t="s">
        <v>80</v>
      </c>
      <c r="D67" s="14"/>
      <c r="E67" s="14"/>
      <c r="F67" s="14"/>
      <c r="G67" s="14"/>
      <c r="H67" s="14">
        <f>ROUND(H66/100*20,2)</f>
        <v>12413.2</v>
      </c>
    </row>
    <row r="68" spans="1:10" s="43" customFormat="1" ht="12" x14ac:dyDescent="0.2">
      <c r="A68" s="44"/>
      <c r="B68" s="44"/>
      <c r="C68" s="46" t="s">
        <v>91</v>
      </c>
      <c r="D68" s="47"/>
      <c r="E68" s="47"/>
      <c r="F68" s="47"/>
      <c r="G68" s="47"/>
      <c r="H68" s="47">
        <f>H67+H66</f>
        <v>74479.180000000008</v>
      </c>
    </row>
    <row r="69" spans="1:10" ht="15.75" customHeight="1" x14ac:dyDescent="0.25">
      <c r="A69" s="60" t="s">
        <v>92</v>
      </c>
      <c r="B69" s="61"/>
      <c r="C69" s="62"/>
      <c r="D69" s="7"/>
      <c r="E69" s="7"/>
      <c r="F69" s="7"/>
      <c r="G69" s="7"/>
      <c r="H69" s="41">
        <f>H16+H21+H26+H31+H36+H41+H46+H51+H56+H61+H66</f>
        <v>865166.04</v>
      </c>
      <c r="I69" s="6"/>
      <c r="J69" s="6"/>
    </row>
    <row r="70" spans="1:10" ht="15.75" customHeight="1" x14ac:dyDescent="0.25">
      <c r="A70" s="73" t="s">
        <v>80</v>
      </c>
      <c r="B70" s="74"/>
      <c r="C70" s="75"/>
      <c r="D70" s="7"/>
      <c r="E70" s="7"/>
      <c r="F70" s="7"/>
      <c r="G70" s="7"/>
      <c r="H70" s="40">
        <f>H17+H22+H27+H32+H37+H42+H47+H52+H57+H62+H67</f>
        <v>173033.2</v>
      </c>
      <c r="I70" s="6"/>
      <c r="J70" s="6"/>
    </row>
    <row r="71" spans="1:10" ht="15.75" customHeight="1" x14ac:dyDescent="0.25">
      <c r="A71" s="60" t="s">
        <v>23</v>
      </c>
      <c r="B71" s="61"/>
      <c r="C71" s="62"/>
      <c r="D71" s="7"/>
      <c r="E71" s="7"/>
      <c r="F71" s="7"/>
      <c r="G71" s="7"/>
      <c r="H71" s="40">
        <f>H18+H23+H28+H33+H38+H43+H48+H53+H58+H63+H68</f>
        <v>1038199.24</v>
      </c>
      <c r="I71" s="6"/>
      <c r="J71" s="6"/>
    </row>
    <row r="73" spans="1:10" x14ac:dyDescent="0.25">
      <c r="B73" t="s">
        <v>93</v>
      </c>
      <c r="D73" s="24"/>
      <c r="E73" s="24"/>
      <c r="G73" t="s">
        <v>94</v>
      </c>
    </row>
    <row r="76" spans="1:10" x14ac:dyDescent="0.25">
      <c r="H76" s="45"/>
    </row>
  </sheetData>
  <mergeCells count="15">
    <mergeCell ref="A69:C69"/>
    <mergeCell ref="A70:C70"/>
    <mergeCell ref="A71:C71"/>
    <mergeCell ref="A7:H7"/>
    <mergeCell ref="F9:G9"/>
    <mergeCell ref="A10:A11"/>
    <mergeCell ref="B10:B11"/>
    <mergeCell ref="C10:C11"/>
    <mergeCell ref="D10:H10"/>
    <mergeCell ref="A5:H5"/>
    <mergeCell ref="E1:H1"/>
    <mergeCell ref="A2:C2"/>
    <mergeCell ref="E2:H2"/>
    <mergeCell ref="A3:C3"/>
    <mergeCell ref="E3:H3"/>
  </mergeCells>
  <dataValidations disablePrompts="1"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oddFooter>&amp;LИсп. Копылова Е.В.</oddFooter>
    <firstHeader>&amp;RПриложение №_______
к ________________________________________________г</firstHeader>
    <firstFooter>&amp;LИсп. Копылова Е.В.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6" t="s">
        <v>8</v>
      </c>
      <c r="F1" s="56"/>
      <c r="G1" s="56"/>
      <c r="H1" s="56"/>
    </row>
    <row r="2" spans="1:11" ht="29.25" customHeight="1" x14ac:dyDescent="0.25">
      <c r="A2" s="63" t="s">
        <v>68</v>
      </c>
      <c r="B2" s="63"/>
      <c r="C2" s="63"/>
      <c r="E2" s="57" t="str">
        <f>IF(F10&lt;100000,Исходный!B22,IF(F10&gt;100000,Исходный!B25))</f>
        <v>Генеральный директор АО "Челябинскгоргаз"</v>
      </c>
      <c r="F2" s="57"/>
      <c r="G2" s="57"/>
      <c r="H2" s="57"/>
    </row>
    <row r="3" spans="1:11" x14ac:dyDescent="0.25">
      <c r="A3" s="64" t="s">
        <v>69</v>
      </c>
      <c r="B3" s="64"/>
      <c r="C3" s="64"/>
      <c r="E3" s="56" t="str">
        <f>IF(F10&lt;100000,Исходный!B23,IF(F10&gt;100000,Исходный!B26))</f>
        <v>______________________________В.Г.Серадский</v>
      </c>
      <c r="F3" s="56"/>
      <c r="G3" s="56"/>
      <c r="H3" s="56"/>
    </row>
    <row r="5" spans="1:11" ht="30.75" customHeight="1" x14ac:dyDescent="0.25">
      <c r="A5" s="5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8"/>
      <c r="C5" s="58"/>
      <c r="D5" s="58"/>
      <c r="E5" s="58"/>
      <c r="F5" s="58"/>
      <c r="G5" s="58"/>
      <c r="H5" s="58"/>
      <c r="I5" s="15"/>
      <c r="J5" s="15"/>
      <c r="K5" s="15"/>
    </row>
    <row r="7" spans="1:11" ht="17.25" customHeight="1" x14ac:dyDescent="0.25">
      <c r="A7" s="59" t="s">
        <v>7</v>
      </c>
      <c r="B7" s="59"/>
      <c r="C7" s="59"/>
      <c r="D7" s="59"/>
      <c r="E7" s="59"/>
      <c r="F7" s="59"/>
      <c r="G7" s="59"/>
      <c r="H7" s="59"/>
    </row>
    <row r="8" spans="1:11" ht="12.75" customHeight="1" x14ac:dyDescent="0.25">
      <c r="A8" s="71" t="s">
        <v>16</v>
      </c>
      <c r="B8" s="71"/>
      <c r="C8" s="71"/>
      <c r="D8" s="71"/>
      <c r="E8" s="71"/>
      <c r="F8" s="71"/>
      <c r="G8" s="71"/>
      <c r="H8" s="71"/>
    </row>
    <row r="10" spans="1:11" x14ac:dyDescent="0.25">
      <c r="D10" s="16" t="s">
        <v>24</v>
      </c>
      <c r="E10" s="16"/>
      <c r="F10" s="65">
        <f>H24</f>
        <v>120000.00135081468</v>
      </c>
      <c r="G10" s="6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6" t="s">
        <v>14</v>
      </c>
      <c r="B12" s="66" t="s">
        <v>26</v>
      </c>
      <c r="C12" s="66" t="s">
        <v>0</v>
      </c>
      <c r="D12" s="68" t="s">
        <v>21</v>
      </c>
      <c r="E12" s="69"/>
      <c r="F12" s="69"/>
      <c r="G12" s="69"/>
      <c r="H12" s="70"/>
    </row>
    <row r="13" spans="1:11" ht="31.5" customHeight="1" x14ac:dyDescent="0.25">
      <c r="A13" s="67"/>
      <c r="B13" s="67"/>
      <c r="C13" s="6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60" t="s">
        <v>6</v>
      </c>
      <c r="B21" s="61"/>
      <c r="C21" s="61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60" t="s">
        <v>81</v>
      </c>
      <c r="B22" s="61"/>
      <c r="C22" s="62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73" t="s">
        <v>80</v>
      </c>
      <c r="B23" s="74"/>
      <c r="C23" s="75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60" t="s">
        <v>23</v>
      </c>
      <c r="B24" s="61"/>
      <c r="C24" s="62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6" t="s">
        <v>8</v>
      </c>
      <c r="F1" s="56"/>
      <c r="G1" s="56"/>
      <c r="H1" s="56"/>
    </row>
    <row r="2" spans="1:11" ht="17.25" customHeight="1" x14ac:dyDescent="0.25">
      <c r="A2" s="63" t="s">
        <v>66</v>
      </c>
      <c r="B2" s="63"/>
      <c r="C2" s="63"/>
      <c r="E2" s="57" t="str">
        <f>IF(F10&lt;100000,Исходный!B22,IF(F10&gt;100000,Исходный!B25))</f>
        <v>Генеральный директор АО "Челябинскгоргаз"</v>
      </c>
      <c r="F2" s="57"/>
      <c r="G2" s="57"/>
      <c r="H2" s="57"/>
    </row>
    <row r="3" spans="1:11" x14ac:dyDescent="0.25">
      <c r="A3" s="64" t="s">
        <v>67</v>
      </c>
      <c r="B3" s="64"/>
      <c r="C3" s="64"/>
      <c r="E3" s="56" t="str">
        <f>IF(F10&lt;100000,Исходный!B23,IF(F10&gt;100000,Исходный!B26))</f>
        <v>______________________________В.Г.Серадский</v>
      </c>
      <c r="F3" s="56"/>
      <c r="G3" s="56"/>
      <c r="H3" s="56"/>
    </row>
    <row r="4" spans="1:11" ht="11.25" customHeight="1" x14ac:dyDescent="0.25"/>
    <row r="5" spans="1:11" ht="30.75" customHeight="1" x14ac:dyDescent="0.25">
      <c r="A5" s="5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8"/>
      <c r="C5" s="58"/>
      <c r="D5" s="58"/>
      <c r="E5" s="58"/>
      <c r="F5" s="58"/>
      <c r="G5" s="58"/>
      <c r="H5" s="58"/>
      <c r="I5" s="15"/>
      <c r="J5" s="15"/>
      <c r="K5" s="15"/>
    </row>
    <row r="6" spans="1:11" ht="12" customHeight="1" x14ac:dyDescent="0.25"/>
    <row r="7" spans="1:11" ht="17.25" customHeight="1" x14ac:dyDescent="0.25">
      <c r="A7" s="59" t="s">
        <v>7</v>
      </c>
      <c r="B7" s="59"/>
      <c r="C7" s="59"/>
      <c r="D7" s="59"/>
      <c r="E7" s="59"/>
      <c r="F7" s="59"/>
      <c r="G7" s="59"/>
      <c r="H7" s="59"/>
    </row>
    <row r="8" spans="1:11" ht="12.75" customHeight="1" x14ac:dyDescent="0.25">
      <c r="A8" s="71" t="s">
        <v>16</v>
      </c>
      <c r="B8" s="71"/>
      <c r="C8" s="71"/>
      <c r="D8" s="71"/>
      <c r="E8" s="71"/>
      <c r="F8" s="71"/>
      <c r="G8" s="71"/>
      <c r="H8" s="71"/>
    </row>
    <row r="9" spans="1:11" ht="6.75" customHeight="1" x14ac:dyDescent="0.25"/>
    <row r="10" spans="1:11" x14ac:dyDescent="0.25">
      <c r="D10" s="16" t="s">
        <v>24</v>
      </c>
      <c r="E10" s="16"/>
      <c r="F10" s="65">
        <f>H26</f>
        <v>104070.1</v>
      </c>
      <c r="G10" s="65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6" t="s">
        <v>14</v>
      </c>
      <c r="B12" s="66" t="s">
        <v>26</v>
      </c>
      <c r="C12" s="66" t="s">
        <v>0</v>
      </c>
      <c r="D12" s="68" t="s">
        <v>21</v>
      </c>
      <c r="E12" s="69"/>
      <c r="F12" s="69"/>
      <c r="G12" s="69"/>
      <c r="H12" s="70"/>
    </row>
    <row r="13" spans="1:11" ht="31.5" customHeight="1" x14ac:dyDescent="0.25">
      <c r="A13" s="67"/>
      <c r="B13" s="67"/>
      <c r="C13" s="6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60" t="s">
        <v>6</v>
      </c>
      <c r="B24" s="61"/>
      <c r="C24" s="61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60" t="s">
        <v>22</v>
      </c>
      <c r="B25" s="61"/>
      <c r="C25" s="62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60" t="s">
        <v>23</v>
      </c>
      <c r="B26" s="61"/>
      <c r="C26" s="62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6" t="s">
        <v>8</v>
      </c>
      <c r="F1" s="56"/>
      <c r="G1" s="56"/>
      <c r="H1" s="56"/>
    </row>
    <row r="2" spans="1:11" ht="29.25" customHeight="1" x14ac:dyDescent="0.25">
      <c r="A2" s="63" t="s">
        <v>57</v>
      </c>
      <c r="B2" s="63"/>
      <c r="C2" s="63"/>
      <c r="E2" s="57" t="str">
        <f>IF(F10&lt;100000,Исходный!B22,IF(F10&gt;100000,Исходный!B25))</f>
        <v>Генеральный директор АО "Челябинскгоргаз"</v>
      </c>
      <c r="F2" s="57"/>
      <c r="G2" s="57"/>
      <c r="H2" s="57"/>
    </row>
    <row r="3" spans="1:11" x14ac:dyDescent="0.25">
      <c r="A3" s="64" t="s">
        <v>58</v>
      </c>
      <c r="B3" s="64"/>
      <c r="C3" s="64"/>
      <c r="E3" s="56" t="str">
        <f>IF(F10&lt;100000,Исходный!B23,IF(F10&gt;100000,Исходный!B26))</f>
        <v>______________________________В.Г.Серадский</v>
      </c>
      <c r="F3" s="56"/>
      <c r="G3" s="56"/>
      <c r="H3" s="56"/>
    </row>
    <row r="5" spans="1:11" ht="28.5" customHeight="1" x14ac:dyDescent="0.25">
      <c r="A5" s="5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8"/>
      <c r="C5" s="58"/>
      <c r="D5" s="58"/>
      <c r="E5" s="58"/>
      <c r="F5" s="58"/>
      <c r="G5" s="58"/>
      <c r="H5" s="58"/>
      <c r="I5" s="15"/>
      <c r="J5" s="15"/>
      <c r="K5" s="15"/>
    </row>
    <row r="7" spans="1:11" ht="17.25" customHeight="1" x14ac:dyDescent="0.25">
      <c r="A7" s="59" t="s">
        <v>7</v>
      </c>
      <c r="B7" s="59"/>
      <c r="C7" s="59"/>
      <c r="D7" s="59"/>
      <c r="E7" s="59"/>
      <c r="F7" s="59"/>
      <c r="G7" s="59"/>
      <c r="H7" s="59"/>
    </row>
    <row r="8" spans="1:11" ht="12.75" customHeight="1" x14ac:dyDescent="0.25">
      <c r="A8" s="71" t="s">
        <v>16</v>
      </c>
      <c r="B8" s="71"/>
      <c r="C8" s="71"/>
      <c r="D8" s="71"/>
      <c r="E8" s="71"/>
      <c r="F8" s="71"/>
      <c r="G8" s="71"/>
      <c r="H8" s="71"/>
    </row>
    <row r="10" spans="1:11" x14ac:dyDescent="0.25">
      <c r="D10" s="16" t="s">
        <v>24</v>
      </c>
      <c r="E10" s="16"/>
      <c r="F10" s="65">
        <f>H31</f>
        <v>1125250.9481600001</v>
      </c>
      <c r="G10" s="6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6" t="s">
        <v>14</v>
      </c>
      <c r="B12" s="66" t="s">
        <v>26</v>
      </c>
      <c r="C12" s="66" t="s">
        <v>0</v>
      </c>
      <c r="D12" s="68" t="s">
        <v>21</v>
      </c>
      <c r="E12" s="69"/>
      <c r="F12" s="69"/>
      <c r="G12" s="69"/>
      <c r="H12" s="70"/>
    </row>
    <row r="13" spans="1:11" ht="31.5" customHeight="1" x14ac:dyDescent="0.25">
      <c r="A13" s="67"/>
      <c r="B13" s="67"/>
      <c r="C13" s="6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60" t="s">
        <v>6</v>
      </c>
      <c r="B29" s="61"/>
      <c r="C29" s="61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60" t="s">
        <v>22</v>
      </c>
      <c r="B30" s="61"/>
      <c r="C30" s="62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60" t="s">
        <v>23</v>
      </c>
      <c r="B31" s="61"/>
      <c r="C31" s="62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6" t="s">
        <v>8</v>
      </c>
      <c r="F1" s="56"/>
      <c r="G1" s="56"/>
      <c r="H1" s="56"/>
    </row>
    <row r="2" spans="1:11" ht="29.25" customHeight="1" x14ac:dyDescent="0.25">
      <c r="A2" s="63" t="s">
        <v>76</v>
      </c>
      <c r="B2" s="63"/>
      <c r="C2" s="63"/>
      <c r="E2" s="57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7"/>
      <c r="G2" s="57"/>
      <c r="H2" s="57"/>
    </row>
    <row r="3" spans="1:11" x14ac:dyDescent="0.25">
      <c r="A3" s="64" t="s">
        <v>77</v>
      </c>
      <c r="B3" s="64"/>
      <c r="C3" s="64"/>
      <c r="E3" s="56" t="str">
        <f>IF(F10&lt;100000,Исходный!B23,IF(F10&gt;100000,Исходный!B26))</f>
        <v>_________________________В.А.Фомин</v>
      </c>
      <c r="F3" s="56"/>
      <c r="G3" s="56"/>
      <c r="H3" s="56"/>
    </row>
    <row r="5" spans="1:11" ht="30.75" customHeight="1" x14ac:dyDescent="0.25">
      <c r="A5" s="5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8"/>
      <c r="C5" s="58"/>
      <c r="D5" s="58"/>
      <c r="E5" s="58"/>
      <c r="F5" s="58"/>
      <c r="G5" s="58"/>
      <c r="H5" s="58"/>
      <c r="I5" s="15"/>
      <c r="J5" s="15"/>
      <c r="K5" s="15"/>
    </row>
    <row r="6" spans="1:11" ht="9.75" customHeight="1" x14ac:dyDescent="0.25"/>
    <row r="7" spans="1:11" ht="17.25" customHeight="1" x14ac:dyDescent="0.25">
      <c r="A7" s="59" t="s">
        <v>7</v>
      </c>
      <c r="B7" s="59"/>
      <c r="C7" s="59"/>
      <c r="D7" s="59"/>
      <c r="E7" s="59"/>
      <c r="F7" s="59"/>
      <c r="G7" s="59"/>
      <c r="H7" s="59"/>
    </row>
    <row r="8" spans="1:11" ht="12.75" customHeight="1" x14ac:dyDescent="0.25">
      <c r="A8" s="71" t="s">
        <v>16</v>
      </c>
      <c r="B8" s="71"/>
      <c r="C8" s="71"/>
      <c r="D8" s="71"/>
      <c r="E8" s="71"/>
      <c r="F8" s="71"/>
      <c r="G8" s="71"/>
      <c r="H8" s="71"/>
    </row>
    <row r="9" spans="1:11" ht="10.5" customHeight="1" x14ac:dyDescent="0.25"/>
    <row r="10" spans="1:11" x14ac:dyDescent="0.25">
      <c r="D10" s="16" t="s">
        <v>24</v>
      </c>
      <c r="E10" s="16"/>
      <c r="F10" s="65">
        <f>H39</f>
        <v>26652.896000000001</v>
      </c>
      <c r="G10" s="6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6" t="s">
        <v>14</v>
      </c>
      <c r="B12" s="66" t="s">
        <v>26</v>
      </c>
      <c r="C12" s="66" t="s">
        <v>0</v>
      </c>
      <c r="D12" s="68" t="s">
        <v>21</v>
      </c>
      <c r="E12" s="69"/>
      <c r="F12" s="69"/>
      <c r="G12" s="69"/>
      <c r="H12" s="70"/>
    </row>
    <row r="13" spans="1:11" ht="31.5" customHeight="1" x14ac:dyDescent="0.25">
      <c r="A13" s="67"/>
      <c r="B13" s="67"/>
      <c r="C13" s="6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60" t="s">
        <v>6</v>
      </c>
      <c r="B37" s="61"/>
      <c r="C37" s="61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60" t="s">
        <v>22</v>
      </c>
      <c r="B38" s="61"/>
      <c r="C38" s="62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60" t="s">
        <v>23</v>
      </c>
      <c r="B39" s="61"/>
      <c r="C39" s="62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2021-09-02T09:22:48Z</cp:lastPrinted>
  <dcterms:created xsi:type="dcterms:W3CDTF">2015-09-28T09:43:35Z</dcterms:created>
  <dcterms:modified xsi:type="dcterms:W3CDTF">2021-09-09T09:41:50Z</dcterms:modified>
</cp:coreProperties>
</file>