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Лучезарная, 19\"/>
    </mc:Choice>
  </mc:AlternateContent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данные'!$24:$24</definedName>
  </definedNames>
  <calcPr calcId="15251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J15" i="16"/>
  <c r="G15" i="16"/>
  <c r="J13" i="16"/>
  <c r="G13" i="16"/>
  <c r="J12" i="16"/>
  <c r="G12" i="16"/>
  <c r="J11" i="16"/>
  <c r="G11" i="16"/>
  <c r="J16" i="8"/>
  <c r="G16" i="8"/>
  <c r="J14" i="8"/>
  <c r="G14" i="8"/>
  <c r="J13" i="8"/>
  <c r="G13" i="8"/>
  <c r="J12" i="8"/>
  <c r="G12" i="8"/>
  <c r="J141" i="8"/>
  <c r="G141" i="8"/>
  <c r="J140" i="8"/>
  <c r="G140" i="8"/>
  <c r="J14" i="16"/>
  <c r="G14" i="16"/>
  <c r="J15" i="8"/>
  <c r="G15" i="8"/>
  <c r="A18" i="16"/>
  <c r="A19" i="8"/>
  <c r="M185" i="16"/>
  <c r="M191" i="16"/>
  <c r="M194" i="16"/>
  <c r="M186" i="16"/>
  <c r="M190" i="16"/>
  <c r="M195" i="16"/>
  <c r="M197" i="16"/>
  <c r="M196" i="16"/>
  <c r="M188" i="16"/>
  <c r="M187" i="16"/>
  <c r="M193" i="16"/>
  <c r="M192" i="16"/>
  <c r="M183" i="16"/>
  <c r="M189" i="16"/>
  <c r="M184" i="16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6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1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4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4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4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3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 цены единицы ПЗ&gt;</t>
        </r>
      </text>
    </comment>
    <comment ref="G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 цены единицы ПЗ&gt;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99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99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20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20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<sst xmlns="http://schemas.openxmlformats.org/spreadsheetml/2006/main" count="1392" uniqueCount="1021">
  <si>
    <t>Код ресурса</t>
  </si>
  <si>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</si>
  <si>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</si>
  <si>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</si>
  <si>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</si>
  <si>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</si>
  <si>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</si>
  <si>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</si>
  <si>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</si>
  <si>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</si>
  <si>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</si>
  <si>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</si>
  <si>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</si>
  <si>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</si>
  <si>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</si>
  <si>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</si>
  <si>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</si>
  <si>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</si>
  <si>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</si>
  <si>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</si>
  <si>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</si>
  <si>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</si>
  <si>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</si>
  <si>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</si>
  <si>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</si>
  <si>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</si>
  <si>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</si>
  <si>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</si>
  <si>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</si>
  <si>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</si>
  <si>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</si>
  <si>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</si>
  <si>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</si>
  <si>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</si>
  <si>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</si>
  <si>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</si>
  <si>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</si>
  <si>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город Челябинск, Ленинский район,ул.Лучезарная, д.19</t>
  </si>
  <si>
    <t>Объект:Газопровод низкого давления от точки подключения до границы земельного участка по адресу: город Челябинск, Ленинский район,ул.Лучезарная, д.19</t>
  </si>
  <si>
    <t>ЛОКАЛЬНАЯ СМЕТА 1</t>
  </si>
  <si>
    <t>на Газопровод низкого давления от точки подключения до границы земельного участка по адресу: город Челябинск, Ленинский район,ул.Лучезарная, д.19</t>
  </si>
  <si>
    <t>Основание:025.03.20 - ТП - ГСН</t>
  </si>
  <si>
    <t>Составил:  _________________ /М.И.Леонова/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</si>
  <si>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</si>
  <si>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</si>
  <si>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</si>
  <si>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0,148
14,8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</si>
  <si>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</si>
  <si>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0,0588
58,8 / 1000</t>
  </si>
  <si>
    <t>4866,54
_____
645,52</t>
  </si>
  <si>
    <t>286
_____
38</t>
  </si>
  <si>
    <t>1783
_____
543</t>
  </si>
  <si>
    <t>ТЕР23-01-001-01
Устройство основания под трубопроводы: песчаного, h=0.1 м
10 м3 основания</t>
  </si>
  <si>
    <t>0,14
1,4 / 10</t>
  </si>
  <si>
    <t>105,37
_____
1287</t>
  </si>
  <si>
    <t>39,04
_____
4,26</t>
  </si>
  <si>
    <t>15
_____
180</t>
  </si>
  <si>
    <t>5
_____
1</t>
  </si>
  <si>
    <t>211
_____
566</t>
  </si>
  <si>
    <t>26
_____
9</t>
  </si>
  <si>
    <t>ТЕР01-02-061-02
Засыпка вручную траншеи на выходе из земли, пазух котлована на врезке и присыпка газопровода песком вручную на h=0.2 м, группа грунтов: 2
100 м3 грунта</t>
  </si>
  <si>
    <t>0,124
(5,6+6,8) / 100</t>
  </si>
  <si>
    <t>ТССЦ-408-0122
Песок природный для строительных работ средний
м3</t>
  </si>
  <si>
    <t>12,4
5,6+6,8</t>
  </si>
  <si>
    <t xml:space="preserve">
_____
117</t>
  </si>
  <si>
    <t xml:space="preserve">
_____
1451</t>
  </si>
  <si>
    <t xml:space="preserve">
_____
4552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</si>
  <si>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</si>
  <si>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0,0339
33,9 / 1000</t>
  </si>
  <si>
    <t>367,67
_____
68,26</t>
  </si>
  <si>
    <t>12
_____
2</t>
  </si>
  <si>
    <t>104
_____
33</t>
  </si>
  <si>
    <t>ТЕР01-02-005-01
Уплотнение грунта пневматическими трамбовками, группа грунтов: 1-2
100 м3 уплотненного грунта</t>
  </si>
  <si>
    <t>0,463
(5,6+6,8+33,9) / 100</t>
  </si>
  <si>
    <t>199,9
_____
36,97</t>
  </si>
  <si>
    <t>92
_____
17</t>
  </si>
  <si>
    <t>657
_____
245</t>
  </si>
  <si>
    <t>ТССЦпг-01-01-01-039
Погрузочные работы при автомобильных перевозках: грунта растительного слоя (земля, перегной)
1 т груза</t>
  </si>
  <si>
    <t>58,975
33,7*1,75</t>
  </si>
  <si>
    <t>ТЕР01-01-016-02
Работа на отвале, группа грунтов: 2
1000 м3 грунта</t>
  </si>
  <si>
    <t>0,0337
33,7 / 1000</t>
  </si>
  <si>
    <t>35,99
_____
4,88</t>
  </si>
  <si>
    <t>357,63
_____
64,83</t>
  </si>
  <si>
    <t>17
_____
1</t>
  </si>
  <si>
    <t>101
_____
31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</si>
  <si>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</si>
  <si>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Опора ф89х3,5 под газопровод ф57х3,5 Н=3,0м - 1шт.</t>
  </si>
  <si>
    <t>ТЕР01-02-031-04
Бурение ям глубиной до 2 м бурильно-крановыми машинами: на автомобиле, группа грунтов 2
100 ям</t>
  </si>
  <si>
    <t>0,01
1 / 100</t>
  </si>
  <si>
    <t>2276,31
_____
232,59</t>
  </si>
  <si>
    <t>23
_____
2</t>
  </si>
  <si>
    <t>159
_____
33</t>
  </si>
  <si>
    <t>0,42175
0,241*1,75</t>
  </si>
  <si>
    <t>0,000241
0,241 / 1000</t>
  </si>
  <si>
    <t>ТЕР06-01-005-01
Устройство бетонных фундаментов общего назначения объемом: до 5 м3
100 м3 бетона и железобетона в деле</t>
  </si>
  <si>
    <t>0,00241
0,241 / 100</t>
  </si>
  <si>
    <t>4717,28
_____
4903,7</t>
  </si>
  <si>
    <t>3946,94
_____
563,65</t>
  </si>
  <si>
    <t>11
_____
12</t>
  </si>
  <si>
    <t>10
_____
1</t>
  </si>
  <si>
    <t>163
_____
78</t>
  </si>
  <si>
    <t>59
_____
19</t>
  </si>
  <si>
    <t>ТССЦ-401-0005
Бетон тяжелый, класс В12,5 (М150)
м3</t>
  </si>
  <si>
    <t>0,2892
0,241*1,2</t>
  </si>
  <si>
    <t xml:space="preserve">
_____
592</t>
  </si>
  <si>
    <t xml:space="preserve">
_____
171</t>
  </si>
  <si>
    <t xml:space="preserve">
_____
853</t>
  </si>
  <si>
    <t>ТЕР09-03-012-12
Монтаж опорных стоек
1 т конструкций</t>
  </si>
  <si>
    <t>0,02668
26,68/1000</t>
  </si>
  <si>
    <t>74,73
_____
175,4</t>
  </si>
  <si>
    <t>299,82
_____
36,18</t>
  </si>
  <si>
    <t>2
_____
5</t>
  </si>
  <si>
    <t>8
_____
1</t>
  </si>
  <si>
    <t>29
_____
27</t>
  </si>
  <si>
    <t>51
_____
14</t>
  </si>
  <si>
    <t>ТССЦ-201-0813
Опоры стальные
т</t>
  </si>
  <si>
    <t xml:space="preserve">
_____
12870</t>
  </si>
  <si>
    <t xml:space="preserve">
_____
343</t>
  </si>
  <si>
    <t xml:space="preserve">
_____
1753</t>
  </si>
  <si>
    <t>ТЕР13-03-002-04
Огрунтовка металлических поверхностей  грунтовкой ГФ-021
100 м2 окрашиваемой поверхности</t>
  </si>
  <si>
    <t>0,008384
(0,089*3,14*3,0) / 100</t>
  </si>
  <si>
    <t>71,47
_____
250,36</t>
  </si>
  <si>
    <t>10,15
_____
0,12</t>
  </si>
  <si>
    <t>1
_____
2</t>
  </si>
  <si>
    <t>9
_____
7</t>
  </si>
  <si>
    <t>ТЕР13-03-004-26
Окраска металлических огрунтованных поверхностей эмалью ПФ-115
100 м2 окрашиваемой поверхности</t>
  </si>
  <si>
    <t>43,93
_____
388,48</t>
  </si>
  <si>
    <t>6,8
_____
0,12</t>
  </si>
  <si>
    <t xml:space="preserve">
_____
4</t>
  </si>
  <si>
    <t>5
_____
11</t>
  </si>
  <si>
    <t>Итого по разделу 1 ЗЕМЛЯНЫЕ РАБОТЫ</t>
  </si>
  <si>
    <t>Раздел 2. ПРОКЛАДКА ПЭ УЧАСТКОВ ГАЗОПРОВОДА Ф63Х5.8 мм</t>
  </si>
  <si>
    <t>Прокладка газопровода ПЭ63х5.8 мм в траншее</t>
  </si>
  <si>
    <t>ТЕР24-02-031-01
Укладка газопроводов из полиэтиленовых труб в траншею со стационарно установленного барабана, диаметр газопровода: 63 мм
100 м укладки
147,30 = 152,57 - 0,02 x 263,62</t>
  </si>
  <si>
    <t>0,176
17,6 / 100</t>
  </si>
  <si>
    <t>ТССЦ-507-3726
Труба напорная из полиэтилена PE 100 для газопроводов ПЭ100 SDR11, размером 63х5,8 мм (ГОСТ Р 50838-95)
м</t>
  </si>
  <si>
    <t xml:space="preserve">
_____
32,47</t>
  </si>
  <si>
    <t xml:space="preserve">
_____
571</t>
  </si>
  <si>
    <t xml:space="preserve">
_____
2581</t>
  </si>
  <si>
    <t>ТЕР24-02-005-02
Установка НСПС на газопроводе из полиэтиленовых труб в горизонтальной плоскости (с установкой муфты в стык), диаметр отвода 63 мм (на врезке)
1 отвод</t>
  </si>
  <si>
    <t>16,54
_____
180,9</t>
  </si>
  <si>
    <t>17
_____
181</t>
  </si>
  <si>
    <t>237
_____
364</t>
  </si>
  <si>
    <t>ТССЦ-507-0778
Переход «полиэтилен-сталь 63х57»
шт.</t>
  </si>
  <si>
    <t xml:space="preserve">
_____
385</t>
  </si>
  <si>
    <t xml:space="preserve">
_____
289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</si>
  <si>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</si>
  <si>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0,0176
17,6/1000</t>
  </si>
  <si>
    <t>87,77
_____
5,85</t>
  </si>
  <si>
    <t>410,69
_____
41,06</t>
  </si>
  <si>
    <t>7
_____
1</t>
  </si>
  <si>
    <t>41
_____
10</t>
  </si>
  <si>
    <t>ТССЦ-507-3538
Лента сигнальная "Газ" ЛСГ 200
м</t>
  </si>
  <si>
    <t xml:space="preserve">
_____
0,3</t>
  </si>
  <si>
    <t xml:space="preserve">
_____
5</t>
  </si>
  <si>
    <t xml:space="preserve">
_____
24</t>
  </si>
  <si>
    <t>Устройство ПЭ футляра Ф110х10,0 мм длиной 8,7 м</t>
  </si>
  <si>
    <t>ТЕР22-05-003-01
Протаскивание в футляр труб
100 м трубы, уложенной в футляр</t>
  </si>
  <si>
    <t>0,087
8,7 / 100</t>
  </si>
  <si>
    <t>1026,3
_____
1111,06</t>
  </si>
  <si>
    <t>89
_____
97</t>
  </si>
  <si>
    <t>1277
_____
565</t>
  </si>
  <si>
    <t>ТССЦ-507-3729
Труба напорная из полиэтилена PE 100 для газопроводов ПЭ100 SDR11, размером 110х10,0 мм (ГОСТ Р 50838-95)
м</t>
  </si>
  <si>
    <t xml:space="preserve">
_____
97,09</t>
  </si>
  <si>
    <t xml:space="preserve">
_____
845</t>
  </si>
  <si>
    <t xml:space="preserve">
_____
3832</t>
  </si>
  <si>
    <t>ТЕР22-05-004-01
Заделка битумом и прядью концов футляра диаметром: 110 мм
1 футляр</t>
  </si>
  <si>
    <t>9,01
_____
43,88</t>
  </si>
  <si>
    <t>9
_____
44</t>
  </si>
  <si>
    <t>129
_____
213</t>
  </si>
  <si>
    <t>Установка контрольной трубки ф32 на полиэтиленовом футляре - 1шт</t>
  </si>
  <si>
    <t>ТЕР24-02-081-01
Устройство контрольной трубки на кожухе перехода газопровода
1 установка
339,64 = 437,71 - 1 x 95,73 - 0,02 x 117,00</t>
  </si>
  <si>
    <t>18,31
_____
249,53</t>
  </si>
  <si>
    <t>71,8
_____
4,08</t>
  </si>
  <si>
    <t>18
_____
250</t>
  </si>
  <si>
    <t>72
_____
4</t>
  </si>
  <si>
    <t>262
_____
1497</t>
  </si>
  <si>
    <t>394
_____
58</t>
  </si>
  <si>
    <t xml:space="preserve">
_____
152</t>
  </si>
  <si>
    <t xml:space="preserve">
_____
477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</si>
  <si>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 110х32 мм
1 соединение</t>
  </si>
  <si>
    <t>18,33
_____
3,16</t>
  </si>
  <si>
    <t>18
_____
4</t>
  </si>
  <si>
    <t>262
_____
15</t>
  </si>
  <si>
    <t>ТССЦ-507-0850
Седелка полиэтиленовая с ответной нижней частью Д=110х32 мм
шт.</t>
  </si>
  <si>
    <t xml:space="preserve">
_____
472,15</t>
  </si>
  <si>
    <t xml:space="preserve">
_____
472</t>
  </si>
  <si>
    <t xml:space="preserve">
_____
2090</t>
  </si>
  <si>
    <t>ТЕР24-02-005-01
Установка НСПС на газопроводе из полиэтиленовых труб в горизонтальной плоскости (с установкой муфты в стык), диаметр: 32 мм
1 отвод</t>
  </si>
  <si>
    <t>10,66
_____
119,95</t>
  </si>
  <si>
    <t>11
_____
120</t>
  </si>
  <si>
    <t>152
_____
142</t>
  </si>
  <si>
    <t>ТССЦ-507-0778
Переход «полиэтилен-сталь 32х32» (применительно)
шт.</t>
  </si>
  <si>
    <t>ТССЦ-103-0016
Трубы стальные сварные водогазопроводные с резьбой черные обыкновенные (неоцинкованные), диаметр условного прохода 32 мм, толщина стенки 3,2 мм
м</t>
  </si>
  <si>
    <t xml:space="preserve">
_____
22,8</t>
  </si>
  <si>
    <t xml:space="preserve">
_____
21</t>
  </si>
  <si>
    <t xml:space="preserve">
_____
96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</si>
  <si>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</si>
  <si>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23,4
_____
180,68</t>
  </si>
  <si>
    <t>88,16
_____
14,3</t>
  </si>
  <si>
    <t>2
_____
18</t>
  </si>
  <si>
    <t>9
_____
1</t>
  </si>
  <si>
    <t>33
_____
62</t>
  </si>
  <si>
    <t>50
_____
20</t>
  </si>
  <si>
    <t>Итого по разделу 2 ПРОКЛАДКА ПЭ УЧАСТКОВ ГАЗОПРОВОДА Ф63Х5.8 мм</t>
  </si>
  <si>
    <t>Раздел 3. ПРОКЛАДКА СТАЛЬНОГО УЧАСТКА ГАЗОПРОВОДА НИЗКОГО ДАВЛЕНИЯ Ф57х3.5 мм</t>
  </si>
  <si>
    <t>Подземные стальные участки на опуске и выходе газопровода из земли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</si>
  <si>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</si>
  <si>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1,8
1,8*1,01</t>
  </si>
  <si>
    <t xml:space="preserve">
_____
30,2</t>
  </si>
  <si>
    <t xml:space="preserve">
_____
54</t>
  </si>
  <si>
    <t xml:space="preserve">
_____
345</t>
  </si>
  <si>
    <t>0,324
0,18*1,8</t>
  </si>
  <si>
    <t>8
_____
58</t>
  </si>
  <si>
    <t>29
_____
5</t>
  </si>
  <si>
    <t>108
_____
199</t>
  </si>
  <si>
    <t>162
_____
66</t>
  </si>
  <si>
    <t>ТЕР22-03-001-05
Установка фасонных частей стальных сварных диаметром: 100-250 мм (отвод П90 - 57х3,5)
1 т фасонных частей</t>
  </si>
  <si>
    <t>0,0006
0,6 * 0,001</t>
  </si>
  <si>
    <t>4960,28
_____
14919,4</t>
  </si>
  <si>
    <t>11806,75
_____
1684,6</t>
  </si>
  <si>
    <t>3
_____
9</t>
  </si>
  <si>
    <t>43
_____
77</t>
  </si>
  <si>
    <t>46
_____
14</t>
  </si>
  <si>
    <t>ТЕР24-02-060-01
Устройство цокольного ввода газопровода из стальных труб в здание, условный диаметр газопровода: до 50 мм
10 вводов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</si>
  <si>
    <t>0,1
1/10</t>
  </si>
  <si>
    <t>Прайс
Цокольный газовый ввод ЦВПС-Г 63х57 ПЭ 100 SDR 11 (сталь ГОСТ 10705) 2,5х1,5
шт</t>
  </si>
  <si>
    <t xml:space="preserve">
_____
701,87</t>
  </si>
  <si>
    <t xml:space="preserve">
_____
702</t>
  </si>
  <si>
    <t xml:space="preserve">
_____
4597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</si>
  <si>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</si>
  <si>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</si>
  <si>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326</t>
  </si>
  <si>
    <t>Устройство футляра Ф108х4.0 мм на опуске и выходе газопровода Ф57х3.5 мм из земли, - 2 шт</t>
  </si>
  <si>
    <t>ТЕР22-05-003-01
Протаскивание в футляр стальных труб диаметром: 57 мм (применительно)
100 м трубы, уложенной в футляр</t>
  </si>
  <si>
    <t>0,018
0,009*2</t>
  </si>
  <si>
    <t>18
_____
20</t>
  </si>
  <si>
    <t>264
_____
117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</si>
  <si>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</si>
  <si>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1,8
0,9*2</t>
  </si>
  <si>
    <t xml:space="preserve">
_____
67,3</t>
  </si>
  <si>
    <t xml:space="preserve">
_____
121</t>
  </si>
  <si>
    <t xml:space="preserve">
_____
769</t>
  </si>
  <si>
    <t>0,4
0,2*2</t>
  </si>
  <si>
    <t>9
_____
73</t>
  </si>
  <si>
    <t>35
_____
6</t>
  </si>
  <si>
    <t>134
_____
245</t>
  </si>
  <si>
    <t>200
_____
82</t>
  </si>
  <si>
    <t>ТЕР22-05-004-01
Заделка битумом и прядью концов футляра диаметром: 100 мм
1 футляр</t>
  </si>
  <si>
    <t>8,19
_____
39,89</t>
  </si>
  <si>
    <t>16
_____
80</t>
  </si>
  <si>
    <t>234
_____
388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</si>
  <si>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</si>
  <si>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</t>
  </si>
  <si>
    <t>0,075
7,5 / 100</t>
  </si>
  <si>
    <t>232,58
_____
200,73</t>
  </si>
  <si>
    <t>1591,9
_____
205,71</t>
  </si>
  <si>
    <t>17
_____
16</t>
  </si>
  <si>
    <t>119
_____
15</t>
  </si>
  <si>
    <t>250
_____
53</t>
  </si>
  <si>
    <t>702
_____
221</t>
  </si>
  <si>
    <t>7,6
7,5*1,01</t>
  </si>
  <si>
    <t xml:space="preserve">
_____
230</t>
  </si>
  <si>
    <t xml:space="preserve">
_____
1456</t>
  </si>
  <si>
    <t>ТЕР24-02-041-01
Надземная прокладка стальных газопроводов на металлических опорах, условный диаметр газопровода: 25 мм (применительно)
100 м газопровода</t>
  </si>
  <si>
    <t>0,0039
0,39 / 100</t>
  </si>
  <si>
    <t>1
_____
1</t>
  </si>
  <si>
    <t>6
_____
1</t>
  </si>
  <si>
    <t>13
_____
3</t>
  </si>
  <si>
    <t>36
_____
11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</si>
  <si>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</si>
  <si>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 xml:space="preserve">
_____
17,6</t>
  </si>
  <si>
    <t xml:space="preserve">
_____
7</t>
  </si>
  <si>
    <t xml:space="preserve">
_____
32</t>
  </si>
  <si>
    <t>ТЕР13-03-002-04
Огрунтовка металлических поверхностей грунтовкой ГФ-021
100 м2 окрашиваемой поверхности</t>
  </si>
  <si>
    <t>0,01688
(0,18*9,1+0,1*0,5) * 0,01</t>
  </si>
  <si>
    <t>1
_____
5</t>
  </si>
  <si>
    <t>17
_____
13</t>
  </si>
  <si>
    <t>ТЕР13-03-004-26
Окраска металлических огрунтованных поверхностей: эмалью ПФ-115
100 м2 окрашиваемой поверхности</t>
  </si>
  <si>
    <t>1
_____
6</t>
  </si>
  <si>
    <t>11
_____
20</t>
  </si>
  <si>
    <t>ТЕРм12-10-001-01
Бобышки, штуцеры на условное давление: до 10 МПа
100 шт.</t>
  </si>
  <si>
    <t>0,02
2 / 100</t>
  </si>
  <si>
    <t>795,26
_____
2433,91</t>
  </si>
  <si>
    <t>16
_____
48</t>
  </si>
  <si>
    <t>227
_____
508</t>
  </si>
  <si>
    <t>ТЕР22-03-001-05
Установка фасонных частей стальных сварных диаметром: 100-250 мм (переход 57-32, ис-57, отвод П 90 - 57х3,5 )
1 т фасонных частей</t>
  </si>
  <si>
    <t>0,0057
(0,2+3,7+0,6*3) * 0,001</t>
  </si>
  <si>
    <t>28
_____
86</t>
  </si>
  <si>
    <t>67
_____
10</t>
  </si>
  <si>
    <t>404
_____
739</t>
  </si>
  <si>
    <t>433
_____
137</t>
  </si>
  <si>
    <t>ТЕР24-02-051-01
Монтаж задвижки стальной для надземной установки на газопроводах из труб условным диаметром: 25 мм (применительно)
1 задвижка
211,83 = 493,69 - 5,8 x 21,70 - 2 x 35,00 - 4 x 21,50</t>
  </si>
  <si>
    <t>77,36
_____
33,22</t>
  </si>
  <si>
    <t>77
_____
34</t>
  </si>
  <si>
    <t>1106
_____
161</t>
  </si>
  <si>
    <t>Прайс "LD"
Кран шаровой стандартнопроходной DN25 мм,  PN 4.0 МПа _x000D_
муфта/муфта KШ.Ц.М.GAS 025.40.Н/П.02
шт.</t>
  </si>
  <si>
    <t xml:space="preserve">
_____
205,19</t>
  </si>
  <si>
    <t xml:space="preserve">
_____
205</t>
  </si>
  <si>
    <t xml:space="preserve">
_____
1344</t>
  </si>
  <si>
    <t>Итого по разделу 3 ПРОКЛАДКА СТАЛЬНОГО УЧАСТКА ГАЗОПРОВОДА НИЗКОГО ДАВЛЕНИЯ Ф57х3.5 мм</t>
  </si>
  <si>
    <t>Раздел 4. ИСПЫТАНИЯ ГАЗОПРОВОДА НИЗКОГО ДАВЛЕНИЯ</t>
  </si>
  <si>
    <t>ТЕРм39-02-015-02
Гаммаграфический контроль трубопровода через две стенки, диаметр трубопровода: 60 мм, толщина стенки до 5 мм
1 снимок</t>
  </si>
  <si>
    <t>14,7
_____
5,66</t>
  </si>
  <si>
    <t>29
_____
11</t>
  </si>
  <si>
    <t>420
_____
29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</si>
  <si>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</si>
  <si>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</si>
  <si>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</si>
  <si>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928
_____
134</t>
  </si>
  <si>
    <t>ТЕР24-02-120-02
Очистка полости трубопровода продувкой воздухом, условный диаметр газопровода: до 100 мм
100 м трубопровода</t>
  </si>
  <si>
    <t>0,325
32,5 / 100</t>
  </si>
  <si>
    <t>12,55
_____
2,43</t>
  </si>
  <si>
    <t>4
_____
1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</si>
  <si>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</si>
  <si>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</si>
  <si>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14
_____
3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</si>
  <si>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</si>
  <si>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</si>
  <si>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</si>
  <si>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</si>
  <si>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Итого по разделу 4 ИСПЫТАНИЯ ГАЗОПРОВОДА НИЗКОГО ДАВЛЕНИЯ</t>
  </si>
  <si>
    <t>Раздел 5. БЛАГОУСТРОЙСТВО</t>
  </si>
  <si>
    <t>Восстановление асфальтового покрытия</t>
  </si>
  <si>
    <t>ТЕР27-04-001-01
Устройство подстилающих и выравнивающих слоев оснований: из песка (в плотном теле)
100 м3 материала основания (в плотном теле)</t>
  </si>
  <si>
    <t>0,03165
(21,1*0,15) / 100</t>
  </si>
  <si>
    <t>159,4
_____
15,55</t>
  </si>
  <si>
    <t>2379,98
_____
214,86</t>
  </si>
  <si>
    <t>75
_____
7</t>
  </si>
  <si>
    <t>415
_____
97</t>
  </si>
  <si>
    <t>3,4815
0,15*21,1*1,1</t>
  </si>
  <si>
    <t xml:space="preserve">
_____
407</t>
  </si>
  <si>
    <t xml:space="preserve">
_____
1278</t>
  </si>
  <si>
    <t>ТЕР27-04-001-04
Устройство подстилающих и выравнивающих слоев оснований: из щебня (в плотном теле)
100 м3 материала основания (в плотном теле)</t>
  </si>
  <si>
    <t>0,02954
(21,1*0,14) / 100</t>
  </si>
  <si>
    <t>247,46
_____
21,77</t>
  </si>
  <si>
    <t>3636,32
_____
337,22</t>
  </si>
  <si>
    <t>107
_____
10</t>
  </si>
  <si>
    <t>104
_____
6</t>
  </si>
  <si>
    <t>615
_____
142</t>
  </si>
  <si>
    <t>ТССЦ-408-0015
Щебень из природного камня для строительных работ марка 800, фракция 20-40 мм
м3</t>
  </si>
  <si>
    <t>4,1356
21,1*0,14*1,4</t>
  </si>
  <si>
    <t xml:space="preserve">
_____
122</t>
  </si>
  <si>
    <t xml:space="preserve">
_____
505</t>
  </si>
  <si>
    <t xml:space="preserve">
_____
2287</t>
  </si>
  <si>
    <t>ТЕР27-06-024-01
Укладка и полупропитка с применением битума: щебеночных покрытий толщиной 5 см
1000 м2 покрытия и основания</t>
  </si>
  <si>
    <t>0,0211
21,1 / 1000</t>
  </si>
  <si>
    <t>667,51
_____
31055,64</t>
  </si>
  <si>
    <t>2443,85
_____
325,09</t>
  </si>
  <si>
    <t>14
_____
655</t>
  </si>
  <si>
    <t>52
_____
7</t>
  </si>
  <si>
    <t>201
_____
3068</t>
  </si>
  <si>
    <t>323
_____
98</t>
  </si>
  <si>
    <t>ТЕР27-06-024-03
На каждый 1 см изменения толщины щебеночных покрытий или оснований добавлять или исключать к расценкам 27-06-024-01, 27-06-024-02/Общая толщина слоя с пропиткой 4 см
1000 м2 покрытия и основания</t>
  </si>
  <si>
    <t>-0,0211
-21,1 / 1000</t>
  </si>
  <si>
    <t>3,33
_____
4721,1</t>
  </si>
  <si>
    <t>106,29
_____
16,03</t>
  </si>
  <si>
    <t xml:space="preserve">
_____
-100</t>
  </si>
  <si>
    <t>-1
_____
-462</t>
  </si>
  <si>
    <t>-13
_____
-5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</si>
  <si>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материалов: 2,5-2,9 т/м3
1000 м2 покрытия</t>
  </si>
  <si>
    <t>465,73
_____
245,3</t>
  </si>
  <si>
    <t>2507,4
_____
317,68</t>
  </si>
  <si>
    <t>10
_____
5</t>
  </si>
  <si>
    <t>53
_____
7</t>
  </si>
  <si>
    <t>140
_____
37</t>
  </si>
  <si>
    <t>343
_____
96</t>
  </si>
  <si>
    <t>ТЕР27-06-021-01
На каждые 0,5 см изменения толщины покрытия добавлять или исключать: к расценке 27-06-020-01/ Общая толщина 7см
1000 м2 покрытия</t>
  </si>
  <si>
    <t>6,54
_____
25,44</t>
  </si>
  <si>
    <t xml:space="preserve">
_____
1</t>
  </si>
  <si>
    <t>2
_____
2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</si>
  <si>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</t>
  </si>
  <si>
    <t>3,57
2,038+1,532</t>
  </si>
  <si>
    <t xml:space="preserve">
_____
511</t>
  </si>
  <si>
    <t xml:space="preserve">
_____
1824</t>
  </si>
  <si>
    <t xml:space="preserve">
_____
8519</t>
  </si>
  <si>
    <t>Засыпка траншеи под проездом несжимаемым грунтом (щебнем)</t>
  </si>
  <si>
    <t>ТССЦпг-01-01-01-034
Погрузочные работы при автомобильных перевозках: щебня (выгрузка учитывает затраты на штабелирование)
1 т груза</t>
  </si>
  <si>
    <t>0,014796
10,8*1,37/1000</t>
  </si>
  <si>
    <t>ТССЦпг-03-02-01-001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1 км I класс груза
1 т груза</t>
  </si>
  <si>
    <t>ТЕР01-01-035-03
Засыпка траншей и котлованов щебнем бульдозерами мощностью: 132 кВт (180 л.с.), группа грунтов 3
1000 м3 грунта</t>
  </si>
  <si>
    <t>0,0108
10,8 / 1000</t>
  </si>
  <si>
    <t>419,37
_____
41,64</t>
  </si>
  <si>
    <t>30
_____
6</t>
  </si>
  <si>
    <t>ТССЦ-408-0018
Щебень из природного камня для строительных работ марка 600, фракция 10-20 мм
м3</t>
  </si>
  <si>
    <t xml:space="preserve">
_____
125</t>
  </si>
  <si>
    <t xml:space="preserve">
_____
1350</t>
  </si>
  <si>
    <t xml:space="preserve">
_____
6974</t>
  </si>
  <si>
    <t>Итого по разделу 5 БЛАГОУСТРОЙСТВО</t>
  </si>
  <si>
    <t>Итого прямые затраты по смете</t>
  </si>
  <si>
    <t>1351
_____
12344</t>
  </si>
  <si>
    <t>3008
_____
225</t>
  </si>
  <si>
    <t>19352
_____
53652</t>
  </si>
  <si>
    <t>18027
_____
3211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</si>
  <si>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</si>
  <si>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</si>
  <si>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ненормируемые материальные ресурсы (2% от ОЗП) МАТ=2%ОЗП  (Поз. 17-18, 54, 58)</t>
  </si>
  <si>
    <t xml:space="preserve">
_____
14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</si>
  <si>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</si>
  <si>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</si>
  <si>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</si>
  <si>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</si>
  <si>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</si>
  <si>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</si>
  <si>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</si>
  <si>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</si>
  <si>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</si>
  <si>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</si>
  <si>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</si>
  <si>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ЛОКАЛЬНЫЙ РЕСУРСНЫЙ СМЕТНЫЙ РАСЧЕТ 1</t>
  </si>
  <si>
    <t>Ресурсы подрядчика</t>
  </si>
  <si>
    <t xml:space="preserve">          Трудозатраты</t>
  </si>
  <si>
    <t>1-1-5</t>
  </si>
  <si>
    <t>Рабочий строитель (ср 1,5)</t>
  </si>
  <si>
    <t xml:space="preserve">чел.-ч
</t>
  </si>
  <si>
    <t xml:space="preserve">9,48
</t>
  </si>
  <si>
    <t xml:space="preserve">135,61
</t>
  </si>
  <si>
    <t>1-2-0</t>
  </si>
  <si>
    <t>Рабочий строитель (ср 2)</t>
  </si>
  <si>
    <t xml:space="preserve">9,86
</t>
  </si>
  <si>
    <t xml:space="preserve">141
</t>
  </si>
  <si>
    <t>1-2-3</t>
  </si>
  <si>
    <t>Рабочий строитель (ср 2,3)</t>
  </si>
  <si>
    <t xml:space="preserve">10,14
</t>
  </si>
  <si>
    <t xml:space="preserve">144,99
</t>
  </si>
  <si>
    <t>1-2-4</t>
  </si>
  <si>
    <t>Рабочий строитель (ср 2,4)</t>
  </si>
  <si>
    <t xml:space="preserve">10,23
</t>
  </si>
  <si>
    <t xml:space="preserve">146,21
</t>
  </si>
  <si>
    <t>1-2-5</t>
  </si>
  <si>
    <t>Рабочий строитель (ср 2,5)</t>
  </si>
  <si>
    <t xml:space="preserve">10,33
</t>
  </si>
  <si>
    <t xml:space="preserve">147,78
</t>
  </si>
  <si>
    <t>1-2-6</t>
  </si>
  <si>
    <t>Рабочий строитель (ср 2,6)</t>
  </si>
  <si>
    <t xml:space="preserve">10,42
</t>
  </si>
  <si>
    <t xml:space="preserve">148,99
</t>
  </si>
  <si>
    <t>1-2-9</t>
  </si>
  <si>
    <t>Рабочий строитель (ср 2,9)</t>
  </si>
  <si>
    <t xml:space="preserve">10,69
</t>
  </si>
  <si>
    <t xml:space="preserve">152,82
</t>
  </si>
  <si>
    <t>1-3-0</t>
  </si>
  <si>
    <t>Рабочий строитель (ср 3)</t>
  </si>
  <si>
    <t xml:space="preserve">10,78
</t>
  </si>
  <si>
    <t xml:space="preserve">154,21
</t>
  </si>
  <si>
    <t>1-3-4</t>
  </si>
  <si>
    <t>Рабочий строитель (ср 3,4)</t>
  </si>
  <si>
    <t xml:space="preserve">11,34
</t>
  </si>
  <si>
    <t xml:space="preserve">162,21
</t>
  </si>
  <si>
    <t>1-3-5</t>
  </si>
  <si>
    <t>Рабочий строитель (ср 3,5)</t>
  </si>
  <si>
    <t xml:space="preserve">11,47
</t>
  </si>
  <si>
    <t xml:space="preserve">163,94
</t>
  </si>
  <si>
    <t>1-3-7</t>
  </si>
  <si>
    <t>Рабочий строитель (ср 3,7)</t>
  </si>
  <si>
    <t xml:space="preserve">11,74
</t>
  </si>
  <si>
    <t xml:space="preserve">167,77
</t>
  </si>
  <si>
    <t>1-3-8</t>
  </si>
  <si>
    <t>Рабочий строитель (ср 3,8)</t>
  </si>
  <si>
    <t xml:space="preserve">11,89
</t>
  </si>
  <si>
    <t xml:space="preserve">170,03
</t>
  </si>
  <si>
    <t>1-4-0</t>
  </si>
  <si>
    <t>Рабочий ...</t>
  </si>
  <si>
    <t xml:space="preserve">12,16
</t>
  </si>
  <si>
    <t xml:space="preserve">173,85
</t>
  </si>
  <si>
    <t xml:space="preserve">   - Рабочий монтажник (ср 4)</t>
  </si>
  <si>
    <t xml:space="preserve">   - Рабочий строитель (ср 4)</t>
  </si>
  <si>
    <t>1-4-3</t>
  </si>
  <si>
    <t>Рабочий монтажник (ср 4,3)</t>
  </si>
  <si>
    <t xml:space="preserve">12,72
</t>
  </si>
  <si>
    <t xml:space="preserve">181,85
</t>
  </si>
  <si>
    <t>1-4-5</t>
  </si>
  <si>
    <t>Рабочий строитель (ср 4,5)</t>
  </si>
  <si>
    <t xml:space="preserve">13,09
</t>
  </si>
  <si>
    <t xml:space="preserve">187,07
</t>
  </si>
  <si>
    <t>1-4-7</t>
  </si>
  <si>
    <t>Рабочий строитель (ср 4,7)</t>
  </si>
  <si>
    <t xml:space="preserve">13,46
</t>
  </si>
  <si>
    <t xml:space="preserve">192,46
</t>
  </si>
  <si>
    <t>1-5-0</t>
  </si>
  <si>
    <t>Рабочий строитель (ср 5)</t>
  </si>
  <si>
    <t xml:space="preserve">14,02
</t>
  </si>
  <si>
    <t xml:space="preserve">200,45
</t>
  </si>
  <si>
    <t>1-6-0</t>
  </si>
  <si>
    <t>Рабочий монтажник (ср 6)</t>
  </si>
  <si>
    <t xml:space="preserve">16,33
</t>
  </si>
  <si>
    <t xml:space="preserve">233,49
</t>
  </si>
  <si>
    <t>Затраты труда машинистов</t>
  </si>
  <si>
    <t xml:space="preserve">
</t>
  </si>
  <si>
    <t/>
  </si>
  <si>
    <t>Итого по трудовым ресурсам</t>
  </si>
  <si>
    <t xml:space="preserve">руб
</t>
  </si>
  <si>
    <t xml:space="preserve">          Машины и механизмы</t>
  </si>
  <si>
    <t>Прицепы тракторные 2 т</t>
  </si>
  <si>
    <t xml:space="preserve">маш.час
</t>
  </si>
  <si>
    <t xml:space="preserve">4,2
</t>
  </si>
  <si>
    <t xml:space="preserve">16
</t>
  </si>
  <si>
    <t>МТРиЭ ЧО, пост. от 20.02.2020 № 7/1</t>
  </si>
  <si>
    <t>Краны козловые при работе на монтаже технологического оборудования 32 т</t>
  </si>
  <si>
    <t xml:space="preserve">121,86
</t>
  </si>
  <si>
    <t xml:space="preserve">777
</t>
  </si>
  <si>
    <t>Краны на автомобильном ходу при работе на других видах строительства 10 т</t>
  </si>
  <si>
    <t xml:space="preserve">134,07
</t>
  </si>
  <si>
    <t xml:space="preserve">817
</t>
  </si>
  <si>
    <t>Краны на гусеничном ходу при работе на других видах строительства до 16 т</t>
  </si>
  <si>
    <t xml:space="preserve">107,27
</t>
  </si>
  <si>
    <t xml:space="preserve">664
</t>
  </si>
  <si>
    <t>Краны на гусеничном ходу при работе на других видах строительства 25 т</t>
  </si>
  <si>
    <t xml:space="preserve">136,66
</t>
  </si>
  <si>
    <t xml:space="preserve">873
</t>
  </si>
  <si>
    <t>Автопогрузчики 5 т</t>
  </si>
  <si>
    <t xml:space="preserve">111,55
</t>
  </si>
  <si>
    <t xml:space="preserve">540
</t>
  </si>
  <si>
    <t>Лебедки ручные и рычажные тяговым усилием 14,72 кН (1,5 т)</t>
  </si>
  <si>
    <t xml:space="preserve">1,06
</t>
  </si>
  <si>
    <t xml:space="preserve">5
</t>
  </si>
  <si>
    <t>Агрегаты сварочные передвижные с номинальным сварочным током 250-400 А с дизельным двигателем</t>
  </si>
  <si>
    <t xml:space="preserve">34,63
</t>
  </si>
  <si>
    <t xml:space="preserve">109
</t>
  </si>
  <si>
    <t>Установки для сварки ручной дуговой (постоянного тока)</t>
  </si>
  <si>
    <t xml:space="preserve">7,84
</t>
  </si>
  <si>
    <t xml:space="preserve">46
</t>
  </si>
  <si>
    <t>Аппарат для газовой сварки и резки</t>
  </si>
  <si>
    <t xml:space="preserve">1,29
</t>
  </si>
  <si>
    <t>Гамма-дефектоскопы с толщиной просвечиваемой стали до 80 мм</t>
  </si>
  <si>
    <t xml:space="preserve">56,92
</t>
  </si>
  <si>
    <t xml:space="preserve">165
</t>
  </si>
  <si>
    <t>Компрессоры передвижные с двигателем внутреннего сгорания давлением до 686 кПа (7 ат), производительность до 5 м3/мин</t>
  </si>
  <si>
    <t xml:space="preserve">62,75
</t>
  </si>
  <si>
    <t xml:space="preserve">447
</t>
  </si>
  <si>
    <t>Экскаваторы одноковшовые дизельные на гусеничном ходу при работе на других видах строительства 0,5 м3</t>
  </si>
  <si>
    <t xml:space="preserve">123,11
</t>
  </si>
  <si>
    <t xml:space="preserve">767
</t>
  </si>
  <si>
    <t>Бульдозеры при работе на других видах строительства 79 кВт (108 л.с.)</t>
  </si>
  <si>
    <t xml:space="preserve">87,96
</t>
  </si>
  <si>
    <t xml:space="preserve">737
</t>
  </si>
  <si>
    <t>Бульдозеры при работе на других видах строительства 132 кВт (180 л.с.)</t>
  </si>
  <si>
    <t xml:space="preserve">164,46
</t>
  </si>
  <si>
    <t xml:space="preserve">1090,55
</t>
  </si>
  <si>
    <t>ЧелСЦена, февраль 2020 г., ч.2</t>
  </si>
  <si>
    <t>Вибратор глубинный</t>
  </si>
  <si>
    <t xml:space="preserve">1,98
</t>
  </si>
  <si>
    <t xml:space="preserve">11
</t>
  </si>
  <si>
    <t>Автогудронаторы 7000 л</t>
  </si>
  <si>
    <t xml:space="preserve">132,93
</t>
  </si>
  <si>
    <t xml:space="preserve">959
</t>
  </si>
  <si>
    <t>Автогрейдеры среднего типа 99 кВт (135 л.с.)</t>
  </si>
  <si>
    <t xml:space="preserve">154,8
</t>
  </si>
  <si>
    <t xml:space="preserve">1107
</t>
  </si>
  <si>
    <t>Гудронаторы ручные</t>
  </si>
  <si>
    <t xml:space="preserve">19,92
</t>
  </si>
  <si>
    <t xml:space="preserve">74,35
</t>
  </si>
  <si>
    <t>Катки дорожные самоходные гладкие 8 т</t>
  </si>
  <si>
    <t xml:space="preserve">83,58
</t>
  </si>
  <si>
    <t xml:space="preserve">622
</t>
  </si>
  <si>
    <t>Катки дорожные самоходные гладкие 13 т</t>
  </si>
  <si>
    <t xml:space="preserve">125,65
</t>
  </si>
  <si>
    <t xml:space="preserve">836
</t>
  </si>
  <si>
    <t>Катки на пневмоколесном ходу 30 т</t>
  </si>
  <si>
    <t xml:space="preserve">217,21
</t>
  </si>
  <si>
    <t xml:space="preserve">1170
</t>
  </si>
  <si>
    <t>Котлы битумные передвижные 400 л</t>
  </si>
  <si>
    <t xml:space="preserve">32,24
</t>
  </si>
  <si>
    <t xml:space="preserve">113
</t>
  </si>
  <si>
    <t>Машины поливомоечные 6000 л</t>
  </si>
  <si>
    <t xml:space="preserve">121,07
</t>
  </si>
  <si>
    <t xml:space="preserve">735
</t>
  </si>
  <si>
    <t>Распределители каменной мелочи</t>
  </si>
  <si>
    <t xml:space="preserve">233,03
</t>
  </si>
  <si>
    <t xml:space="preserve">863,82
</t>
  </si>
  <si>
    <t>Укладчики асфальтобетона</t>
  </si>
  <si>
    <t xml:space="preserve">202,8
</t>
  </si>
  <si>
    <t xml:space="preserve">1174
</t>
  </si>
  <si>
    <t>Трактор с щетками дорожными навесными</t>
  </si>
  <si>
    <t xml:space="preserve">87,85
</t>
  </si>
  <si>
    <t xml:space="preserve">623
</t>
  </si>
  <si>
    <t>Агрегаты сварочные двухпостовые для ручной сварки на тракторе 79 кВт (108 л.с.)</t>
  </si>
  <si>
    <t xml:space="preserve">112,26
</t>
  </si>
  <si>
    <t xml:space="preserve">724
</t>
  </si>
  <si>
    <t>Трубоукладчики для труб диаметром до 400 мм грузоподъемностью 6,3 т</t>
  </si>
  <si>
    <t xml:space="preserve">129,46
</t>
  </si>
  <si>
    <t xml:space="preserve">775
</t>
  </si>
  <si>
    <t>Тракторы на пневмоколесном ходу 29 кВт (40 л.с.)</t>
  </si>
  <si>
    <t xml:space="preserve">49,99
</t>
  </si>
  <si>
    <t xml:space="preserve">360,75
</t>
  </si>
  <si>
    <t>Машины бурильно-крановые на автомобиле, глубина бурения 3,5 м</t>
  </si>
  <si>
    <t xml:space="preserve">137,21
</t>
  </si>
  <si>
    <t xml:space="preserve">954
</t>
  </si>
  <si>
    <t>Машина монтажная для выполнения работ при прокладке и монтаже кабеля на базе автомобиля ГАЗ-66</t>
  </si>
  <si>
    <t xml:space="preserve">105,94
</t>
  </si>
  <si>
    <t xml:space="preserve">605,95
</t>
  </si>
  <si>
    <t>Транспортеры прицепные кабельные до 7 т, ККТ-7</t>
  </si>
  <si>
    <t xml:space="preserve">42,32
</t>
  </si>
  <si>
    <t xml:space="preserve">172
</t>
  </si>
  <si>
    <t>Бульдозер 128,7 кВт (175 л.с.) в составе кабелеукладочной колонны</t>
  </si>
  <si>
    <t xml:space="preserve">154,78
</t>
  </si>
  <si>
    <t xml:space="preserve">919,38
</t>
  </si>
  <si>
    <t>Машины шлифовальные электрические</t>
  </si>
  <si>
    <t xml:space="preserve">1,86
</t>
  </si>
  <si>
    <t xml:space="preserve">10
</t>
  </si>
  <si>
    <t>Трамбовки пневматические при работе от передвижных компрессорных станций</t>
  </si>
  <si>
    <t xml:space="preserve">0,75
</t>
  </si>
  <si>
    <t>МТРиЭ ЧО, пост. от 20.02.2020 № 7/1    (331100-1)</t>
  </si>
  <si>
    <t>Агрегаты окрасочные высокого давления для окраски поверхностей конструкций мощностью 1 кВт</t>
  </si>
  <si>
    <t xml:space="preserve">7,12
</t>
  </si>
  <si>
    <t xml:space="preserve">29
</t>
  </si>
  <si>
    <t>Компьютер сварочный</t>
  </si>
  <si>
    <t xml:space="preserve">13,18
</t>
  </si>
  <si>
    <t xml:space="preserve">45,45
</t>
  </si>
  <si>
    <t>Генератор сварочный для сварки полиэтиленовых труб</t>
  </si>
  <si>
    <t xml:space="preserve">19,7
</t>
  </si>
  <si>
    <t xml:space="preserve">53,24
</t>
  </si>
  <si>
    <t>Гидравлическая лебедка-ворот в комплекте с гидравлическим агрегатом на автоприцепе</t>
  </si>
  <si>
    <t xml:space="preserve">67,11
</t>
  </si>
  <si>
    <t xml:space="preserve">109,51
</t>
  </si>
  <si>
    <t>Позиционер-центратор многоцелевой для сборки и сварки полиэтиленовых соединительных деталей с трубой диаметром 32 мм</t>
  </si>
  <si>
    <t xml:space="preserve">3,44
</t>
  </si>
  <si>
    <t xml:space="preserve">13,52
</t>
  </si>
  <si>
    <t>Позиционер-центратор многоцелевой для сборки и сварки полиэтиленовых соединительных деталей с трубой диаметром 63 мм</t>
  </si>
  <si>
    <t xml:space="preserve">4,41
</t>
  </si>
  <si>
    <t xml:space="preserve">17,33
</t>
  </si>
  <si>
    <t>Автомобили бортовые, грузоподъемность до 5 т</t>
  </si>
  <si>
    <t xml:space="preserve">103,2
</t>
  </si>
  <si>
    <t>Прицеп типа ПС-3100 для барабанов полиэтиленовых труб</t>
  </si>
  <si>
    <t xml:space="preserve">21,21
</t>
  </si>
  <si>
    <t xml:space="preserve">40,6
</t>
  </si>
  <si>
    <t>Спецавтомашины грузоподъемностью до 8 т, вездеходы</t>
  </si>
  <si>
    <t xml:space="preserve">128,2
</t>
  </si>
  <si>
    <t xml:space="preserve">872,74
</t>
  </si>
  <si>
    <t>Итого по строительным машинам</t>
  </si>
  <si>
    <t xml:space="preserve">          Материалы</t>
  </si>
  <si>
    <t>101-0073</t>
  </si>
  <si>
    <t>Битумы нефтяные строительные марки БН-90/10</t>
  </si>
  <si>
    <t xml:space="preserve">т
</t>
  </si>
  <si>
    <t xml:space="preserve">3320
</t>
  </si>
  <si>
    <t xml:space="preserve">20048,24
</t>
  </si>
  <si>
    <t>МТРиЭ ЧО, Пост.от 20.02.2020 г. №7/1, п.102</t>
  </si>
  <si>
    <t>101-0311</t>
  </si>
  <si>
    <t>Каболка</t>
  </si>
  <si>
    <t xml:space="preserve">26830
</t>
  </si>
  <si>
    <t xml:space="preserve">116101,95
</t>
  </si>
  <si>
    <t>10.01.393</t>
  </si>
  <si>
    <t>101-0322</t>
  </si>
  <si>
    <t>Керосин для технических целей марок КТ-1, КТ-2</t>
  </si>
  <si>
    <t xml:space="preserve">7840
</t>
  </si>
  <si>
    <t xml:space="preserve">56689,68
</t>
  </si>
  <si>
    <t>МТРиЭ ЧО, Пост.от 20.02.2020 г. №7/1, п.108</t>
  </si>
  <si>
    <t>101-0324</t>
  </si>
  <si>
    <t>Кислород технический газообразный</t>
  </si>
  <si>
    <t xml:space="preserve">м3
</t>
  </si>
  <si>
    <t xml:space="preserve">6,2
</t>
  </si>
  <si>
    <t xml:space="preserve">49,67
</t>
  </si>
  <si>
    <t>26.03.080</t>
  </si>
  <si>
    <t>101-0782</t>
  </si>
  <si>
    <t>Поковки из квадратных заготовок, масса 1,8 кг</t>
  </si>
  <si>
    <t xml:space="preserve">10190
</t>
  </si>
  <si>
    <t xml:space="preserve">75347,28
</t>
  </si>
  <si>
    <t>МТРиЭ ЧО, Пост.от 20.02.2020 г. №7/1, п.117</t>
  </si>
  <si>
    <t>101-0797</t>
  </si>
  <si>
    <t>Проволока горячекатаная в мотках, диаметром 6,3-6,5 мм</t>
  </si>
  <si>
    <t xml:space="preserve">4650
</t>
  </si>
  <si>
    <t xml:space="preserve">39259,69
</t>
  </si>
  <si>
    <t>МТРиЭ ЧО, Пост.от 20.02.2020 г. №7/1, п.118</t>
  </si>
  <si>
    <t>101-0850</t>
  </si>
  <si>
    <t>Резина листовая вулканизованная цветная</t>
  </si>
  <si>
    <t xml:space="preserve">кг
</t>
  </si>
  <si>
    <t xml:space="preserve">23,21
</t>
  </si>
  <si>
    <t xml:space="preserve">100,55
</t>
  </si>
  <si>
    <t>Среднее (11.06.420, 11.06.4201)/42.8*22.12</t>
  </si>
  <si>
    <t>101-0962</t>
  </si>
  <si>
    <t>Смазка солидол жировой марки «Ж»</t>
  </si>
  <si>
    <t xml:space="preserve">10350
</t>
  </si>
  <si>
    <t xml:space="preserve">46871,54
</t>
  </si>
  <si>
    <t>27.01.090</t>
  </si>
  <si>
    <t>101-1019</t>
  </si>
  <si>
    <t>Швеллеры № 40 из стали марки Ст0</t>
  </si>
  <si>
    <t xml:space="preserve">4977,24
</t>
  </si>
  <si>
    <t xml:space="preserve">65461,37
</t>
  </si>
  <si>
    <t>Среднее (08.04.085/5424.71*4822.3, 08.04.086/5349.52*4822.3)</t>
  </si>
  <si>
    <t>101-1513</t>
  </si>
  <si>
    <t>Электроды диаметром 4 мм Э42</t>
  </si>
  <si>
    <t xml:space="preserve">11520
</t>
  </si>
  <si>
    <t xml:space="preserve">77874,01
</t>
  </si>
  <si>
    <t>08.07.006</t>
  </si>
  <si>
    <t>101-1514</t>
  </si>
  <si>
    <t>Электроды диаметром 4 мм Э42А</t>
  </si>
  <si>
    <t>101-1529</t>
  </si>
  <si>
    <t>Электроды диаметром 6 мм Э42</t>
  </si>
  <si>
    <t xml:space="preserve">10660
</t>
  </si>
  <si>
    <t>08.07.008</t>
  </si>
  <si>
    <t>101-1530</t>
  </si>
  <si>
    <t>Электроды диаметром 6 мм Э42А</t>
  </si>
  <si>
    <t>101-1537</t>
  </si>
  <si>
    <t>Электроды диаметром 8 мм Э42</t>
  </si>
  <si>
    <t>101-1556</t>
  </si>
  <si>
    <t>Битумы нефтяные дорожные марки БНД-60/90, БНД 90/130</t>
  </si>
  <si>
    <t xml:space="preserve">3030
</t>
  </si>
  <si>
    <t xml:space="preserve">13900,7
</t>
  </si>
  <si>
    <t>МТРиЭ ЧО, Пост.от 20.02.2020 г. №7/1, п.509</t>
  </si>
  <si>
    <t>101-1668</t>
  </si>
  <si>
    <t>Рогожа</t>
  </si>
  <si>
    <t xml:space="preserve">м2
</t>
  </si>
  <si>
    <t xml:space="preserve">11,6
</t>
  </si>
  <si>
    <t xml:space="preserve">39,1
</t>
  </si>
  <si>
    <t>26.10.080</t>
  </si>
  <si>
    <t>101-1703</t>
  </si>
  <si>
    <t>Прокладки резиновые (пластина техническая прессованная)</t>
  </si>
  <si>
    <t xml:space="preserve">22,8
</t>
  </si>
  <si>
    <t xml:space="preserve">118,97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</si>
  <si>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</si>
  <si>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</si>
  <si>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</si>
  <si>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</si>
  <si>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73263,42
</t>
  </si>
  <si>
    <t>МТРиЭ ЧО, Пост.от 20.02.2020 г. №7/1, п.139</t>
  </si>
  <si>
    <t>101-1742</t>
  </si>
  <si>
    <t>Толь с крупнозернистой посыпкой гидроизоляционный марки ТГ-350</t>
  </si>
  <si>
    <t xml:space="preserve">7,38
</t>
  </si>
  <si>
    <t xml:space="preserve">32,69
</t>
  </si>
  <si>
    <t>11.01.328</t>
  </si>
  <si>
    <t>101-1805</t>
  </si>
  <si>
    <t>Гвозди строительные</t>
  </si>
  <si>
    <t xml:space="preserve">9190
</t>
  </si>
  <si>
    <t xml:space="preserve">53672,28
</t>
  </si>
  <si>
    <t>МТРиЭ ЧО, Пост.от 20.02.2020 г. №7/1, п.144</t>
  </si>
  <si>
    <t>101-1994</t>
  </si>
  <si>
    <t>Краски маркировочные МКЭ-4</t>
  </si>
  <si>
    <t xml:space="preserve">103
</t>
  </si>
  <si>
    <t xml:space="preserve">155,13
</t>
  </si>
  <si>
    <t>14.01.140.8</t>
  </si>
  <si>
    <t>101-2211</t>
  </si>
  <si>
    <t>Пленка радиографическая РТ-5</t>
  </si>
  <si>
    <t xml:space="preserve">дм2
</t>
  </si>
  <si>
    <t xml:space="preserve">8,3
</t>
  </si>
  <si>
    <t xml:space="preserve">21,2
</t>
  </si>
  <si>
    <t>Среднее (37.03.003, 37.03.004, 37.03.011, 37.03.0111, 37.03.012, 37.03.0121, 37.03.016, 37.03.017, 37.03.018)</t>
  </si>
  <si>
    <t>101-2278</t>
  </si>
  <si>
    <t>Пропан-бутан, смесь техническая</t>
  </si>
  <si>
    <t xml:space="preserve">9,8
</t>
  </si>
  <si>
    <t xml:space="preserve">39,49
</t>
  </si>
  <si>
    <t>26.03.130</t>
  </si>
  <si>
    <t>101-2467</t>
  </si>
  <si>
    <t>Растворитель марки Р-4</t>
  </si>
  <si>
    <t xml:space="preserve">16570
</t>
  </si>
  <si>
    <t xml:space="preserve">75929,81
</t>
  </si>
  <si>
    <t>Среднее (14.01.401, 14.01.402)</t>
  </si>
  <si>
    <t>101-2477</t>
  </si>
  <si>
    <t>Лента мастично-полимерная типа «Лиам»</t>
  </si>
  <si>
    <t xml:space="preserve">67,9
</t>
  </si>
  <si>
    <t xml:space="preserve">215,62
</t>
  </si>
  <si>
    <t>Среднее (10.02.206, 10.02.2061)</t>
  </si>
  <si>
    <t>101-3271</t>
  </si>
  <si>
    <t>Фотопроявитель</t>
  </si>
  <si>
    <t xml:space="preserve">л
</t>
  </si>
  <si>
    <t xml:space="preserve">25,4
</t>
  </si>
  <si>
    <t xml:space="preserve">134,95
</t>
  </si>
  <si>
    <t>Среднее (37.03.032, 37.03.033, 37.03.034, 37.03.035)</t>
  </si>
  <si>
    <t>101-3272</t>
  </si>
  <si>
    <t>Фотофиксаж</t>
  </si>
  <si>
    <t xml:space="preserve">18,5
</t>
  </si>
  <si>
    <t xml:space="preserve">104,01
</t>
  </si>
  <si>
    <t>Среднее (37.03.036, 37.03.037, 37.03.038, 37.03.039)</t>
  </si>
  <si>
    <t>101-8001</t>
  </si>
  <si>
    <t>Кислота уксусная</t>
  </si>
  <si>
    <t xml:space="preserve">18,9
</t>
  </si>
  <si>
    <t xml:space="preserve">61,71
</t>
  </si>
  <si>
    <t>26.02.076</t>
  </si>
  <si>
    <t>102-0008</t>
  </si>
  <si>
    <t>Лесоматериалы круглые хвойных пород для строительства диаметром 14-24 см, длиной 3-6,5 м</t>
  </si>
  <si>
    <t xml:space="preserve">377
</t>
  </si>
  <si>
    <t xml:space="preserve">4211,2
</t>
  </si>
  <si>
    <t>09.01.030</t>
  </si>
  <si>
    <t>102-0025</t>
  </si>
  <si>
    <t>Бруски обрезные хвойных пород длиной 4-6,5 м, шириной 75-150 мм, толщиной 40-75 мм, III сорта</t>
  </si>
  <si>
    <t xml:space="preserve">996
</t>
  </si>
  <si>
    <t xml:space="preserve">7454,68
</t>
  </si>
  <si>
    <t>МТРиЭ ЧО, Пост.от 20.02.2020 г. №7/1, п.176</t>
  </si>
  <si>
    <t>102-0053</t>
  </si>
  <si>
    <t>Доски обрезные хвойных пород длиной 4-6,5 м, шириной 75-150 мм, толщиной 25 мм, III сорта</t>
  </si>
  <si>
    <t xml:space="preserve">772
</t>
  </si>
  <si>
    <t xml:space="preserve">6166,7
</t>
  </si>
  <si>
    <t>(09.01.132/923.03)*721.07</t>
  </si>
  <si>
    <t>102-0061</t>
  </si>
  <si>
    <t>Доски обрезные хвойных пород длиной 4-6,5 м, шириной 75-150 мм, толщиной 44 мм и более, III сорта</t>
  </si>
  <si>
    <t xml:space="preserve">739
</t>
  </si>
  <si>
    <t xml:space="preserve">6175,6
</t>
  </si>
  <si>
    <t>МТРиЭ ЧО, Пост.от 20.02.2020 г. №7/1, п.179</t>
  </si>
  <si>
    <t>102-0117</t>
  </si>
  <si>
    <t>Доски обрезные хвойных пород длиной 2-3,75 м, шириной 75-150 мм, толщиной 32-40 мм, III сорта</t>
  </si>
  <si>
    <t xml:space="preserve">663
</t>
  </si>
  <si>
    <t xml:space="preserve">6203,78
</t>
  </si>
  <si>
    <t>(09.01.133/782.84)*614.21</t>
  </si>
  <si>
    <t>103-1009</t>
  </si>
  <si>
    <t>Фасонные стальные сварные части, диаметр до 800 мм</t>
  </si>
  <si>
    <t xml:space="preserve">13960
</t>
  </si>
  <si>
    <t xml:space="preserve">122471,29
</t>
  </si>
  <si>
    <t>МТРиЭ ЧО, Пост.от 20.02.2020 г. №7/1, п.198</t>
  </si>
  <si>
    <t>108-0081</t>
  </si>
  <si>
    <t>Бобышки скошенные</t>
  </si>
  <si>
    <t xml:space="preserve">шт.
</t>
  </si>
  <si>
    <t xml:space="preserve">14,4
</t>
  </si>
  <si>
    <t xml:space="preserve">116,4
</t>
  </si>
  <si>
    <t>24.23.029</t>
  </si>
  <si>
    <t>113-0021</t>
  </si>
  <si>
    <t>Грунтовка ГФ-021 красно-коричневая</t>
  </si>
  <si>
    <t xml:space="preserve">18440
</t>
  </si>
  <si>
    <t xml:space="preserve">55612,96
</t>
  </si>
  <si>
    <t>МТРиЭ ЧО, Пост.от 20.02.2020 г. №7/1, п.219</t>
  </si>
  <si>
    <t>113-0026</t>
  </si>
  <si>
    <t>Грунтовка ФЛ-03К коричневая</t>
  </si>
  <si>
    <t xml:space="preserve">30400
</t>
  </si>
  <si>
    <t xml:space="preserve">65183,96
</t>
  </si>
  <si>
    <t>14.01.340</t>
  </si>
  <si>
    <t>113-0095</t>
  </si>
  <si>
    <t>Лак кремнийорганический термостойкий марки ПФ-170</t>
  </si>
  <si>
    <t xml:space="preserve">17790
</t>
  </si>
  <si>
    <t xml:space="preserve">94083,96
</t>
  </si>
  <si>
    <t>14.01.2401</t>
  </si>
  <si>
    <t>113-0228</t>
  </si>
  <si>
    <t>Эмаль ХВ-125 серебристая</t>
  </si>
  <si>
    <t xml:space="preserve">27280
</t>
  </si>
  <si>
    <t xml:space="preserve">90401,08
</t>
  </si>
  <si>
    <t>МТРиЭ ЧО, Пост.от 20.02.2020 г. №7/1, п.220</t>
  </si>
  <si>
    <t>113-0246</t>
  </si>
  <si>
    <t>Эмаль ПФ-115 серая</t>
  </si>
  <si>
    <t xml:space="preserve">19666,67
</t>
  </si>
  <si>
    <t xml:space="preserve">60678,96
</t>
  </si>
  <si>
    <t>14.01.1642</t>
  </si>
  <si>
    <t>113-0359</t>
  </si>
  <si>
    <t>Обезжириватель «CAMISOLVE»</t>
  </si>
  <si>
    <t xml:space="preserve">79
</t>
  </si>
  <si>
    <t xml:space="preserve">379,81
</t>
  </si>
  <si>
    <t>Код ОКП 23 10 00</t>
  </si>
  <si>
    <t>201-0696</t>
  </si>
  <si>
    <t>Газопроводы: опорные части, опоры, кронштейны, подвески, хомуты, седла, тарельчатые компенсаторы, прямолинейные участки, фасонные части дорожного габарита упругодеформированные до железнодорожного габарита</t>
  </si>
  <si>
    <t xml:space="preserve">12870
</t>
  </si>
  <si>
    <t xml:space="preserve">73679,4
</t>
  </si>
  <si>
    <t>Среднее (08.01.015, 08.01.638)</t>
  </si>
  <si>
    <t>201-0756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</si>
  <si>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</si>
  <si>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 xml:space="preserve">10420
</t>
  </si>
  <si>
    <t xml:space="preserve">72308,15
</t>
  </si>
  <si>
    <t>МТРиЭ ЧО, Пост.от 20.02.2020 г. №7/1, п.238</t>
  </si>
  <si>
    <t>203-0511</t>
  </si>
  <si>
    <t>Щиты из досок толщиной 25 мм</t>
  </si>
  <si>
    <t xml:space="preserve">66
</t>
  </si>
  <si>
    <t xml:space="preserve">393,89
</t>
  </si>
  <si>
    <t>МТРиЭ ЧО, Пост.от 20.02.2020 г. №7/1, п.262</t>
  </si>
  <si>
    <t>301-3193</t>
  </si>
  <si>
    <t>Ковер</t>
  </si>
  <si>
    <t xml:space="preserve">119
</t>
  </si>
  <si>
    <t xml:space="preserve">521,57
</t>
  </si>
  <si>
    <t>20.06.149*0.012</t>
  </si>
  <si>
    <t>301-3240</t>
  </si>
  <si>
    <t>Колпачки-заглушки 1"</t>
  </si>
  <si>
    <t xml:space="preserve">2,59
</t>
  </si>
  <si>
    <t xml:space="preserve">12,48
</t>
  </si>
  <si>
    <t>100.01.028*10.20</t>
  </si>
  <si>
    <t>401-0005</t>
  </si>
  <si>
    <t>Бетон тяжелый, класс В12,5 (М150)</t>
  </si>
  <si>
    <t xml:space="preserve">592
</t>
  </si>
  <si>
    <t xml:space="preserve">2949,05
</t>
  </si>
  <si>
    <t>МТРиЭ ЧО, Пост.от 20.02.2020 г. №7/1, п.400</t>
  </si>
  <si>
    <t>403-1103</t>
  </si>
  <si>
    <t>Плиты железобетонные опорные</t>
  </si>
  <si>
    <t xml:space="preserve">2362,7
</t>
  </si>
  <si>
    <t xml:space="preserve">20677,05
</t>
  </si>
  <si>
    <t>МТРиЭ ЧО, Пост.от 20.02.2020 г. №7/1, п.019</t>
  </si>
  <si>
    <t>405-0253</t>
  </si>
  <si>
    <t>Известь строительная негашеная комовая, сорт I</t>
  </si>
  <si>
    <t xml:space="preserve">722,97
</t>
  </si>
  <si>
    <t xml:space="preserve">4635,79
</t>
  </si>
  <si>
    <t>МТРиЭ ЧО, Пост.от 20.02.2020 г. №7/1, п.372</t>
  </si>
  <si>
    <t>408-0009</t>
  </si>
  <si>
    <t>Щебень из природного камня для строительных работ марка 1000, фракция 5(3)-10 мм</t>
  </si>
  <si>
    <t xml:space="preserve">131
</t>
  </si>
  <si>
    <t xml:space="preserve">667,92
</t>
  </si>
  <si>
    <t>МТРиЭ ЧО, Пост.от 20.02.2020 г. №7/1, п.506</t>
  </si>
  <si>
    <t>408-0010</t>
  </si>
  <si>
    <t>Щебень из природного камня для строительных работ марка 1000, фракция 10-20 мм</t>
  </si>
  <si>
    <t>МТРиЭ ЧО, Пост.от 20.02.2020 г. №7/1, п.505</t>
  </si>
  <si>
    <t>408-0011</t>
  </si>
  <si>
    <t>Щебень из природного камня для строительных работ марка 1000, фракция 20-40 мм</t>
  </si>
  <si>
    <t xml:space="preserve">126
</t>
  </si>
  <si>
    <t xml:space="preserve">594,48
</t>
  </si>
  <si>
    <t>МТРиЭ ЧО, Пост.от 20.02.2020 г. №7/1, п.504</t>
  </si>
  <si>
    <t>408-0015</t>
  </si>
  <si>
    <t>Щебень из природного камня для строительных работ марка 800, фракция 20-40 мм</t>
  </si>
  <si>
    <t xml:space="preserve">122
</t>
  </si>
  <si>
    <t xml:space="preserve">552,94
</t>
  </si>
  <si>
    <t>Среднее (06.01.030, 06.01.100, 06.01.118.3)</t>
  </si>
  <si>
    <t>408-0122</t>
  </si>
  <si>
    <t>Песок природный для строительных работ средний</t>
  </si>
  <si>
    <t xml:space="preserve">117
</t>
  </si>
  <si>
    <t xml:space="preserve">367,08
</t>
  </si>
  <si>
    <t>МТРиЭ ЧО, Пост.от 20.02.2020 г. №7/1, п.095</t>
  </si>
  <si>
    <t>411-0001</t>
  </si>
  <si>
    <t>Вода</t>
  </si>
  <si>
    <t xml:space="preserve">3,11
</t>
  </si>
  <si>
    <t xml:space="preserve">23,36
</t>
  </si>
  <si>
    <t>Среднее (26.01.015, 26.01.017)</t>
  </si>
  <si>
    <t>411-0002</t>
  </si>
  <si>
    <t>Вода водопроводная</t>
  </si>
  <si>
    <t>507-2431</t>
  </si>
  <si>
    <t>Узлы трубопроводов с установкой необходимых деталей из бесшовных труб, сталь 20, диаметром условного прохода 50 мм, толщиной стенки 3,0 мм</t>
  </si>
  <si>
    <t xml:space="preserve">24940
</t>
  </si>
  <si>
    <t xml:space="preserve">83966,81
</t>
  </si>
  <si>
    <t>Среднее (100.05.010,20.07.010*0, 20.07.0121)</t>
  </si>
  <si>
    <t>507-2450</t>
  </si>
  <si>
    <t>Узлы трубопроводов с установкой необходимых деталей из бесшовных труб, сталь 20, диаметром условного прохода 100 мм, толщиной стенки 4,0 мм</t>
  </si>
  <si>
    <t xml:space="preserve">19270
</t>
  </si>
  <si>
    <t xml:space="preserve">40267,23
</t>
  </si>
  <si>
    <t>Код ОКП 14 69 00</t>
  </si>
  <si>
    <t>507-2624</t>
  </si>
  <si>
    <t>Муфты полиэтиленовые с закладными электронагревателями для труб диаметром 32 мм</t>
  </si>
  <si>
    <t xml:space="preserve">116
</t>
  </si>
  <si>
    <t xml:space="preserve">122,19
</t>
  </si>
  <si>
    <t>20.09.004.4</t>
  </si>
  <si>
    <t>507-2625</t>
  </si>
  <si>
    <t>Муфты полиэтиленовые с закладными электронагревателями для труб диаметром 63 мм</t>
  </si>
  <si>
    <t xml:space="preserve">173
</t>
  </si>
  <si>
    <t xml:space="preserve">325,81
</t>
  </si>
  <si>
    <t>20.09.004.5</t>
  </si>
  <si>
    <t>507-2630</t>
  </si>
  <si>
    <t>Пробки П-М27х2</t>
  </si>
  <si>
    <t xml:space="preserve">5,44
</t>
  </si>
  <si>
    <t xml:space="preserve">113,47
</t>
  </si>
  <si>
    <t>24.23.040</t>
  </si>
  <si>
    <t>508-0097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</si>
  <si>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</si>
  <si>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 xml:space="preserve">10 м
</t>
  </si>
  <si>
    <t xml:space="preserve">61,4
</t>
  </si>
  <si>
    <t xml:space="preserve">334,47
</t>
  </si>
  <si>
    <t>08.05.253</t>
  </si>
  <si>
    <t>509-0068</t>
  </si>
  <si>
    <t>Обертка защитная на полиэтиленовой основе «Полилен-0»</t>
  </si>
  <si>
    <t xml:space="preserve">33,41
</t>
  </si>
  <si>
    <t xml:space="preserve">138,19
</t>
  </si>
  <si>
    <t>10.02.2062*0.0007</t>
  </si>
  <si>
    <t>999-9950</t>
  </si>
  <si>
    <t>Вспомогательные ненормируемые материальные ресурсы (2% от оплаты труда рабочих)</t>
  </si>
  <si>
    <t xml:space="preserve">руб.
</t>
  </si>
  <si>
    <t xml:space="preserve">1
</t>
  </si>
  <si>
    <t>Прайс</t>
  </si>
  <si>
    <t>Цокольный газовый ввод ЦВПС-Г 63х57 ПЭ 100 SDR 11 (сталь ГОСТ 10705) 2,5х1,5</t>
  </si>
  <si>
    <t xml:space="preserve">шт
</t>
  </si>
  <si>
    <t xml:space="preserve">701,87
</t>
  </si>
  <si>
    <t xml:space="preserve">4597,25
</t>
  </si>
  <si>
    <t>Прайс "LD"</t>
  </si>
  <si>
    <t>Кран шаровой стандартнопроходной DN25 мм,  PN 4.0 МПа _x000D_
муфта/муфта KШ.Ц.М.GAS 025.40.Н/П.02</t>
  </si>
  <si>
    <t xml:space="preserve">205,19
</t>
  </si>
  <si>
    <t xml:space="preserve">1343,99
</t>
  </si>
  <si>
    <t>ТССЦ-103-0015</t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</si>
  <si>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</t>
  </si>
  <si>
    <t xml:space="preserve">м
</t>
  </si>
  <si>
    <t xml:space="preserve">17,6
</t>
  </si>
  <si>
    <t xml:space="preserve">82,88
</t>
  </si>
  <si>
    <t>МТРиЭ ЧО, Пост.от 20.02.2020 г. №7/1, п.183*2.39/1000</t>
  </si>
  <si>
    <t>ТССЦ-103-0016</t>
  </si>
  <si>
    <t>Трубы стальные сварные водогазопроводные с резьбой черные обыкновенные (неоцинкованные), диаметр условного прохода 32 мм, толщина стенки 3,2 мм</t>
  </si>
  <si>
    <t xml:space="preserve">107,16
</t>
  </si>
  <si>
    <t>МТРиЭ ЧО, Пост.от 20.02.2020 г. №7/1, п.183*3.09/1000</t>
  </si>
  <si>
    <t>ТССЦ-103-0139</t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</si>
  <si>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</si>
  <si>
    <t xml:space="preserve">30,2
</t>
  </si>
  <si>
    <t xml:space="preserve">191,64
</t>
  </si>
  <si>
    <t>МТРиЭ ЧО, Пост.от 20.02.2020 г. №7/1, п.188*4.62/1000</t>
  </si>
  <si>
    <t>ТССЦ-103-0161</t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</si>
  <si>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4 мм</t>
  </si>
  <si>
    <t xml:space="preserve">67,3
</t>
  </si>
  <si>
    <t xml:space="preserve">427,24
</t>
  </si>
  <si>
    <t>МТРиЭ ЧО, Пост.от 20.02.2020 г. №7/1, п.188*10.3/1000</t>
  </si>
  <si>
    <t>ТССЦ-201-0813</t>
  </si>
  <si>
    <t>Опоры стальные</t>
  </si>
  <si>
    <t xml:space="preserve">65712,05
</t>
  </si>
  <si>
    <t>МТРиЭ ЧО, Пост.от 20.02.2020 г. №7/1, п.236</t>
  </si>
  <si>
    <t>ТССЦ-401-0005</t>
  </si>
  <si>
    <t>ТССЦ-408-0015</t>
  </si>
  <si>
    <t>ТССЦ-408-0018</t>
  </si>
  <si>
    <t>Щебень из природного камня для строительных работ марка 600, фракция 10-20 мм</t>
  </si>
  <si>
    <t xml:space="preserve">125
</t>
  </si>
  <si>
    <t xml:space="preserve">645,76
</t>
  </si>
  <si>
    <t>Среднее (06.01.118.2, 06.01.090, 06.01.0295)</t>
  </si>
  <si>
    <t>ТССЦ-408-0122</t>
  </si>
  <si>
    <t>Песок природный для строительных работ средний...</t>
  </si>
  <si>
    <t xml:space="preserve">   - Песок природный для строительных работ средний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</si>
  <si>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</si>
  <si>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</si>
  <si>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 xml:space="preserve">511
</t>
  </si>
  <si>
    <t xml:space="preserve">2386,38
</t>
  </si>
  <si>
    <t>МТРиЭ ЧО, Пост.от 20.02.2020 г. №7/1, п.500.4</t>
  </si>
  <si>
    <t>ТССЦ-507-0778</t>
  </si>
  <si>
    <t>Переход «полиэтилен-сталь ...</t>
  </si>
  <si>
    <t xml:space="preserve">385
</t>
  </si>
  <si>
    <t xml:space="preserve">288,82
</t>
  </si>
  <si>
    <t>20.09.004.1</t>
  </si>
  <si>
    <t xml:space="preserve">   - Переход «полиэтилен-сталь 32х32» (применительно)</t>
  </si>
  <si>
    <t xml:space="preserve">   - Переход «полиэтилен-сталь 63х57»</t>
  </si>
  <si>
    <t>ТССЦ-507-0850</t>
  </si>
  <si>
    <t>Седелка полиэтиленовая с ответной нижней частью Д=110х32 мм</t>
  </si>
  <si>
    <t xml:space="preserve">472,15
</t>
  </si>
  <si>
    <t xml:space="preserve">2090,2
</t>
  </si>
  <si>
    <t>20.09.004.19</t>
  </si>
  <si>
    <t>ТССЦ-507-2625</t>
  </si>
  <si>
    <t>ТССЦ-507-3538</t>
  </si>
  <si>
    <t>Лента сигнальная "Газ" ЛСГ 200</t>
  </si>
  <si>
    <t xml:space="preserve">0,3
</t>
  </si>
  <si>
    <t xml:space="preserve">1,38
</t>
  </si>
  <si>
    <t>18.06.407</t>
  </si>
  <si>
    <t>ТССЦ-507-3726</t>
  </si>
  <si>
    <t>Труба напорная из полиэтилена PE 100 для газопроводов ПЭ100 SDR11, размером 63х5,8 мм (ГОСТ Р 50838-95)</t>
  </si>
  <si>
    <t xml:space="preserve">32,47
</t>
  </si>
  <si>
    <t xml:space="preserve">146,66
</t>
  </si>
  <si>
    <t>К=1,1 МТРиЭ ЧО, Пост.от 20.02.2020 г. №7/1</t>
  </si>
  <si>
    <t>ТССЦ-507-3729</t>
  </si>
  <si>
    <t>Труба напорная из полиэтилена PE 100 для газопроводов ПЭ100 SDR11, размером 110х10,0 мм (ГОСТ Р 50838-95)</t>
  </si>
  <si>
    <t xml:space="preserve">97,09
</t>
  </si>
  <si>
    <t xml:space="preserve">440,48
</t>
  </si>
  <si>
    <t>Итого по строительным материалам</t>
  </si>
  <si>
    <t xml:space="preserve"> </t>
  </si>
  <si>
    <t>1 квартал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</si>
</sst>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33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right" vertical="top" wrapText="1"/>
    </xf>
    <xf numFmtId="2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7" fillId="0" borderId="0" xfId="0" applyFont="1" applyAlignment="1"/>
    <xf numFmtId="0" fontId="8" fillId="0" borderId="0" xfId="0" applyFont="1" applyBorder="1" applyAlignment="1">
      <alignment horizontal="center"/>
    </xf>
    <xf numFmtId="0" fontId="11" fillId="0" borderId="3" xfId="0" applyFont="1" applyBorder="1" applyAlignment="1">
      <alignment vertical="top"/>
    </xf>
    <xf numFmtId="164" fontId="10" fillId="0" borderId="3" xfId="12" applyNumberFormat="1" applyFont="1" applyBorder="1" applyAlignment="1">
      <alignment horizontal="right"/>
    </xf>
    <xf numFmtId="164" fontId="11" fillId="0" borderId="0" xfId="12" applyNumberFormat="1" applyFont="1" applyBorder="1" applyAlignment="1">
      <alignment horizontal="right"/>
    </xf>
    <xf numFmtId="0" fontId="8" fillId="0" borderId="0" xfId="0" applyFont="1" applyBorder="1" applyAlignment="1"/>
    <xf numFmtId="0" fontId="11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2" fontId="8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7" fillId="0" borderId="17" xfId="13" applyFont="1" applyBorder="1">
      <alignment horizontal="center" wrapText="1"/>
    </xf>
    <xf numFmtId="0" fontId="7" fillId="0" borderId="1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7" xfId="0" applyFont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left" vertical="top" wrapText="1"/>
    </xf>
    <xf numFmtId="49" fontId="8" fillId="0" borderId="17" xfId="0" applyNumberFormat="1" applyFont="1" applyBorder="1" applyAlignment="1">
      <alignment horizontal="right" vertical="top" wrapText="1"/>
    </xf>
    <xf numFmtId="2" fontId="8" fillId="0" borderId="17" xfId="0" applyNumberFormat="1" applyFont="1" applyBorder="1" applyAlignment="1">
      <alignment horizontal="right" vertical="top" wrapText="1"/>
    </xf>
    <xf numFmtId="0" fontId="8" fillId="0" borderId="17" xfId="0" applyFont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2" fontId="11" fillId="0" borderId="17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3" applyFont="1" applyBorder="1">
      <alignment horizontal="center"/>
    </xf>
    <xf numFmtId="0" fontId="7" fillId="0" borderId="1" xfId="3" applyFont="1" applyBorder="1">
      <alignment horizontal="center"/>
    </xf>
    <xf numFmtId="0" fontId="8" fillId="0" borderId="1" xfId="0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right" vertical="top"/>
    </xf>
    <xf numFmtId="1" fontId="10" fillId="0" borderId="1" xfId="0" applyNumberFormat="1" applyFont="1" applyBorder="1" applyAlignment="1">
      <alignment horizontal="right" vertical="top" wrapText="1"/>
    </xf>
    <xf numFmtId="0" fontId="11" fillId="0" borderId="17" xfId="0" applyFont="1" applyBorder="1" applyAlignment="1">
      <alignment horizontal="right" vertical="top"/>
    </xf>
    <xf numFmtId="49" fontId="11" fillId="0" borderId="17" xfId="0" applyNumberFormat="1" applyFont="1" applyBorder="1" applyAlignment="1">
      <alignment horizontal="left" vertical="top" wrapText="1"/>
    </xf>
    <xf numFmtId="2" fontId="11" fillId="0" borderId="17" xfId="0" applyNumberFormat="1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/>
    </xf>
    <xf numFmtId="2" fontId="11" fillId="0" borderId="17" xfId="0" applyNumberFormat="1" applyFont="1" applyBorder="1" applyAlignment="1">
      <alignment horizontal="right" vertical="top"/>
    </xf>
    <xf numFmtId="1" fontId="10" fillId="0" borderId="17" xfId="0" applyNumberFormat="1" applyFont="1" applyBorder="1" applyAlignment="1">
      <alignment horizontal="right" vertical="top" wrapText="1"/>
    </xf>
    <xf numFmtId="164" fontId="10" fillId="0" borderId="10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10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44"/>
  <sheetViews>
    <sheetView showGridLines="0" tabSelected="1" view="pageLayout" zoomScaleNormal="100" workbookViewId="0">
      <selection activeCell="F148" sqref="F148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6" s="5" customFormat="1" ht="12" x14ac:dyDescent="0.2">
      <c r="A2" s="3"/>
      <c r="B2" s="4"/>
      <c r="C2" s="4"/>
      <c r="D2" s="4"/>
    </row>
    <row r="3" spans="1:26" s="5" customFormat="1" ht="12" x14ac:dyDescent="0.2">
      <c r="A3" s="6" t="s">
        <v>37</v>
      </c>
      <c r="B3" s="4"/>
      <c r="C3" s="4"/>
      <c r="D3" s="4"/>
    </row>
    <row r="4" spans="1:26" s="5" customFormat="1" ht="12" x14ac:dyDescent="0.2">
      <c r="A4" s="3"/>
      <c r="B4" s="4"/>
      <c r="C4" s="4"/>
      <c r="D4" s="4"/>
    </row>
    <row r="5" spans="1:26" s="5" customFormat="1" ht="12" x14ac:dyDescent="0.2">
      <c r="A5" s="6" t="s">
        <v>38</v>
      </c>
      <c r="B5" s="4"/>
      <c r="C5" s="4"/>
      <c r="D5" s="4"/>
    </row>
    <row r="6" spans="1:26" s="5" customFormat="1" ht="15" x14ac:dyDescent="0.25">
      <c r="A6" s="104" t="s">
        <v>39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6" s="5" customFormat="1" ht="12" x14ac:dyDescent="0.2">
      <c r="A7" s="105" t="s">
        <v>32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</row>
    <row r="8" spans="1:26" s="5" customFormat="1" ht="12" x14ac:dyDescent="0.2">
      <c r="A8" s="105" t="s">
        <v>40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</row>
    <row r="9" spans="1:26" s="5" customFormat="1" ht="12" x14ac:dyDescent="0.2">
      <c r="A9" s="106" t="s">
        <v>41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1:26" s="5" customFormat="1" ht="12" x14ac:dyDescent="0.2"/>
    <row r="11" spans="1:26" s="5" customFormat="1" ht="12" x14ac:dyDescent="0.2">
      <c r="G11" s="107" t="s">
        <v>17</v>
      </c>
      <c r="H11" s="108"/>
      <c r="I11" s="109"/>
      <c r="J11" s="107" t="s">
        <v>18</v>
      </c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/>
    </row>
    <row r="12" spans="1:26" s="5" customFormat="1" x14ac:dyDescent="0.2">
      <c r="D12" s="3" t="s">
        <v>2</v>
      </c>
      <c r="G12" s="97">
        <f>19580/1000</f>
        <v>19.579999999999998</v>
      </c>
      <c r="H12" s="98"/>
      <c r="I12" s="7" t="s">
        <v>3</v>
      </c>
      <c r="J12" s="99">
        <f>125223/1000</f>
        <v>125.223</v>
      </c>
      <c r="K12" s="100"/>
      <c r="L12" s="8"/>
      <c r="M12" s="8"/>
      <c r="N12" s="8"/>
      <c r="O12" s="8"/>
      <c r="P12" s="8"/>
      <c r="Q12" s="8"/>
      <c r="R12" s="8"/>
      <c r="S12" s="8"/>
      <c r="T12" s="8"/>
      <c r="U12" s="7" t="s">
        <v>3</v>
      </c>
    </row>
    <row r="13" spans="1:26" s="5" customFormat="1" x14ac:dyDescent="0.2">
      <c r="D13" s="9" t="s">
        <v>33</v>
      </c>
      <c r="F13" s="10"/>
      <c r="G13" s="97">
        <f>0/1000</f>
        <v>0</v>
      </c>
      <c r="H13" s="98"/>
      <c r="I13" s="7" t="s">
        <v>3</v>
      </c>
      <c r="J13" s="99">
        <f>0/1000</f>
        <v>0</v>
      </c>
      <c r="K13" s="100"/>
      <c r="L13" s="8"/>
      <c r="M13" s="8"/>
      <c r="N13" s="8"/>
      <c r="O13" s="8"/>
      <c r="P13" s="8"/>
      <c r="Q13" s="8"/>
      <c r="R13" s="8"/>
      <c r="S13" s="8"/>
      <c r="T13" s="8"/>
      <c r="U13" s="7" t="s">
        <v>3</v>
      </c>
    </row>
    <row r="14" spans="1:26" s="5" customFormat="1" x14ac:dyDescent="0.2">
      <c r="D14" s="9" t="s">
        <v>34</v>
      </c>
      <c r="F14" s="10"/>
      <c r="G14" s="97">
        <f>226/1000</f>
        <v>0.22600000000000001</v>
      </c>
      <c r="H14" s="98"/>
      <c r="I14" s="7" t="s">
        <v>3</v>
      </c>
      <c r="J14" s="99">
        <f>2218/1000</f>
        <v>2.218</v>
      </c>
      <c r="K14" s="100"/>
      <c r="L14" s="8"/>
      <c r="M14" s="8"/>
      <c r="N14" s="8"/>
      <c r="O14" s="8"/>
      <c r="P14" s="8"/>
      <c r="Q14" s="8"/>
      <c r="R14" s="8"/>
      <c r="S14" s="8"/>
      <c r="T14" s="8"/>
      <c r="U14" s="7" t="s">
        <v>3</v>
      </c>
    </row>
    <row r="15" spans="1:26" s="5" customFormat="1" x14ac:dyDescent="0.2">
      <c r="D15" s="3" t="s">
        <v>4</v>
      </c>
      <c r="G15" s="97">
        <f>(V15+V16)/1000</f>
        <v>0.13725000000000001</v>
      </c>
      <c r="H15" s="98"/>
      <c r="I15" s="7" t="s">
        <v>5</v>
      </c>
      <c r="J15" s="99">
        <f>(W15+W16)/1000</f>
        <v>0.13725000000000001</v>
      </c>
      <c r="K15" s="100"/>
      <c r="L15" s="8"/>
      <c r="M15" s="8"/>
      <c r="N15" s="8"/>
      <c r="O15" s="8"/>
      <c r="P15" s="8"/>
      <c r="Q15" s="8"/>
      <c r="R15" s="8"/>
      <c r="S15" s="8"/>
      <c r="T15" s="8"/>
      <c r="U15" s="7" t="s">
        <v>5</v>
      </c>
      <c r="V15" s="11">
        <v>121.09</v>
      </c>
      <c r="W15" s="12">
        <v>121.09</v>
      </c>
      <c r="X15" s="52">
        <v>1576</v>
      </c>
      <c r="Y15" s="52">
        <v>1746</v>
      </c>
      <c r="Z15" s="52">
        <v>1131</v>
      </c>
    </row>
    <row r="16" spans="1:26" s="5" customFormat="1" x14ac:dyDescent="0.2">
      <c r="D16" s="3" t="s">
        <v>6</v>
      </c>
      <c r="G16" s="97">
        <f>1576/1000</f>
        <v>1.5760000000000001</v>
      </c>
      <c r="H16" s="98"/>
      <c r="I16" s="7" t="s">
        <v>3</v>
      </c>
      <c r="J16" s="99">
        <f>22563/1000</f>
        <v>22.562999999999999</v>
      </c>
      <c r="K16" s="100"/>
      <c r="L16" s="8"/>
      <c r="M16" s="8"/>
      <c r="N16" s="8"/>
      <c r="O16" s="8"/>
      <c r="P16" s="8"/>
      <c r="Q16" s="8"/>
      <c r="R16" s="8"/>
      <c r="S16" s="8"/>
      <c r="T16" s="8"/>
      <c r="U16" s="7" t="s">
        <v>3</v>
      </c>
      <c r="V16" s="11">
        <v>16.16</v>
      </c>
      <c r="W16" s="12">
        <v>16.16</v>
      </c>
      <c r="X16" s="53">
        <v>22563</v>
      </c>
      <c r="Y16" s="53">
        <v>21234</v>
      </c>
      <c r="Z16" s="53">
        <v>12944</v>
      </c>
    </row>
    <row r="17" spans="1:26" s="5" customFormat="1" ht="12" x14ac:dyDescent="0.2">
      <c r="F17" s="4"/>
      <c r="G17" s="13"/>
      <c r="H17" s="13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4"/>
    </row>
    <row r="18" spans="1:26" s="5" customFormat="1" ht="12" x14ac:dyDescent="0.2">
      <c r="B18" s="4"/>
      <c r="C18" s="4"/>
      <c r="D18" s="4"/>
      <c r="F18" s="10"/>
      <c r="G18" s="16"/>
      <c r="H18" s="16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7"/>
    </row>
    <row r="19" spans="1:26" s="5" customFormat="1" ht="12" x14ac:dyDescent="0.2">
      <c r="A19" s="3" t="str">
        <f>"Составлена в базисных ценах на 01.2000 г. и текущих ценах на " &amp; IF(LEN(L19)&gt;3,MID(L19,4,LEN(L19)),L19)</f>
        <v xml:space="preserve">Составлена в базисных ценах на 01.2000 г. и текущих ценах на </v>
      </c>
      <c r="D19" s="5" t="s">
        <v>1020</v>
      </c>
    </row>
    <row r="20" spans="1:26" s="5" customFormat="1" thickBot="1" x14ac:dyDescent="0.25">
      <c r="A20" s="19"/>
    </row>
    <row r="21" spans="1:26" s="21" customFormat="1" ht="27" customHeight="1" thickBot="1" x14ac:dyDescent="0.25">
      <c r="A21" s="103" t="s">
        <v>7</v>
      </c>
      <c r="B21" s="103" t="s">
        <v>8</v>
      </c>
      <c r="C21" s="103" t="s">
        <v>9</v>
      </c>
      <c r="D21" s="101" t="s">
        <v>10</v>
      </c>
      <c r="E21" s="101"/>
      <c r="F21" s="101"/>
      <c r="G21" s="101" t="s">
        <v>11</v>
      </c>
      <c r="H21" s="101"/>
      <c r="I21" s="101"/>
      <c r="J21" s="101" t="s">
        <v>12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spans="1:26" s="21" customFormat="1" ht="22.5" customHeight="1" thickBot="1" x14ac:dyDescent="0.25">
      <c r="A22" s="103"/>
      <c r="B22" s="103"/>
      <c r="C22" s="103"/>
      <c r="D22" s="102" t="s">
        <v>1</v>
      </c>
      <c r="E22" s="20" t="s">
        <v>13</v>
      </c>
      <c r="F22" s="20" t="s">
        <v>14</v>
      </c>
      <c r="G22" s="102" t="s">
        <v>1</v>
      </c>
      <c r="H22" s="20" t="s">
        <v>13</v>
      </c>
      <c r="I22" s="20" t="s">
        <v>14</v>
      </c>
      <c r="J22" s="102" t="s">
        <v>1</v>
      </c>
      <c r="K22" s="20" t="s">
        <v>13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14</v>
      </c>
    </row>
    <row r="23" spans="1:26" s="21" customFormat="1" ht="22.5" customHeight="1" thickBot="1" x14ac:dyDescent="0.25">
      <c r="A23" s="103"/>
      <c r="B23" s="103"/>
      <c r="C23" s="103"/>
      <c r="D23" s="102"/>
      <c r="E23" s="20" t="s">
        <v>15</v>
      </c>
      <c r="F23" s="20" t="s">
        <v>16</v>
      </c>
      <c r="G23" s="102"/>
      <c r="H23" s="20" t="s">
        <v>15</v>
      </c>
      <c r="I23" s="20" t="s">
        <v>16</v>
      </c>
      <c r="J23" s="102"/>
      <c r="K23" s="20" t="s">
        <v>15</v>
      </c>
      <c r="L23" s="20"/>
      <c r="M23" s="20"/>
      <c r="N23" s="20"/>
      <c r="O23" s="20"/>
      <c r="P23" s="20"/>
      <c r="Q23" s="20"/>
      <c r="R23" s="20"/>
      <c r="S23" s="20"/>
      <c r="T23" s="20"/>
      <c r="U23" s="20" t="s">
        <v>16</v>
      </c>
    </row>
    <row r="24" spans="1:26" s="4" customFormat="1" x14ac:dyDescent="0.2">
      <c r="A24" s="59">
        <v>1</v>
      </c>
      <c r="B24" s="59">
        <v>2</v>
      </c>
      <c r="C24" s="59">
        <v>3</v>
      </c>
      <c r="D24" s="60">
        <v>4</v>
      </c>
      <c r="E24" s="59">
        <v>5</v>
      </c>
      <c r="F24" s="59">
        <v>6</v>
      </c>
      <c r="G24" s="60">
        <v>7</v>
      </c>
      <c r="H24" s="59">
        <v>8</v>
      </c>
      <c r="I24" s="59">
        <v>9</v>
      </c>
      <c r="J24" s="60">
        <v>10</v>
      </c>
      <c r="K24" s="59">
        <v>11</v>
      </c>
      <c r="L24" s="59"/>
      <c r="M24" s="59"/>
      <c r="N24" s="59"/>
      <c r="O24" s="59"/>
      <c r="P24" s="59"/>
      <c r="Q24" s="59"/>
      <c r="R24" s="59"/>
      <c r="S24" s="59"/>
      <c r="T24" s="59"/>
      <c r="U24" s="59">
        <v>12</v>
      </c>
    </row>
    <row r="25" spans="1:26" s="27" customFormat="1" ht="21" customHeight="1" x14ac:dyDescent="0.2">
      <c r="A25" s="112" t="s">
        <v>44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</row>
    <row r="26" spans="1:26" s="27" customFormat="1" ht="60" x14ac:dyDescent="0.2">
      <c r="A26" s="61">
        <v>1</v>
      </c>
      <c r="B26" s="62" t="s">
        <v>45</v>
      </c>
      <c r="C26" s="63" t="s">
        <v>46</v>
      </c>
      <c r="D26" s="64">
        <v>2445.2800000000002</v>
      </c>
      <c r="E26" s="65">
        <v>2445.2800000000002</v>
      </c>
      <c r="F26" s="64"/>
      <c r="G26" s="64">
        <v>362</v>
      </c>
      <c r="H26" s="64">
        <v>362</v>
      </c>
      <c r="I26" s="64"/>
      <c r="J26" s="64">
        <v>5175</v>
      </c>
      <c r="K26" s="65">
        <v>5175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</row>
    <row r="27" spans="1:26" s="27" customFormat="1" ht="72" x14ac:dyDescent="0.2">
      <c r="A27" s="61">
        <v>2</v>
      </c>
      <c r="B27" s="62" t="s">
        <v>47</v>
      </c>
      <c r="C27" s="63" t="s">
        <v>48</v>
      </c>
      <c r="D27" s="64">
        <v>4866.54</v>
      </c>
      <c r="E27" s="65"/>
      <c r="F27" s="64" t="s">
        <v>49</v>
      </c>
      <c r="G27" s="64">
        <v>286</v>
      </c>
      <c r="H27" s="64"/>
      <c r="I27" s="64" t="s">
        <v>50</v>
      </c>
      <c r="J27" s="64">
        <v>1783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 t="s">
        <v>51</v>
      </c>
    </row>
    <row r="28" spans="1:26" s="27" customFormat="1" ht="48" x14ac:dyDescent="0.2">
      <c r="A28" s="61">
        <v>3</v>
      </c>
      <c r="B28" s="62" t="s">
        <v>52</v>
      </c>
      <c r="C28" s="63" t="s">
        <v>53</v>
      </c>
      <c r="D28" s="64">
        <v>1431.41</v>
      </c>
      <c r="E28" s="65" t="s">
        <v>54</v>
      </c>
      <c r="F28" s="64" t="s">
        <v>55</v>
      </c>
      <c r="G28" s="64">
        <v>200</v>
      </c>
      <c r="H28" s="64" t="s">
        <v>56</v>
      </c>
      <c r="I28" s="64" t="s">
        <v>57</v>
      </c>
      <c r="J28" s="64">
        <v>803</v>
      </c>
      <c r="K28" s="65" t="s">
        <v>58</v>
      </c>
      <c r="L28" s="65"/>
      <c r="M28" s="65"/>
      <c r="N28" s="65"/>
      <c r="O28" s="65"/>
      <c r="P28" s="65"/>
      <c r="Q28" s="65"/>
      <c r="R28" s="65"/>
      <c r="S28" s="65"/>
      <c r="T28" s="65"/>
      <c r="U28" s="65" t="s">
        <v>59</v>
      </c>
    </row>
    <row r="29" spans="1:26" s="4" customFormat="1" ht="72" x14ac:dyDescent="0.2">
      <c r="A29" s="61">
        <v>4</v>
      </c>
      <c r="B29" s="62" t="s">
        <v>60</v>
      </c>
      <c r="C29" s="63" t="s">
        <v>61</v>
      </c>
      <c r="D29" s="64">
        <v>921.46</v>
      </c>
      <c r="E29" s="65">
        <v>921.46</v>
      </c>
      <c r="F29" s="64"/>
      <c r="G29" s="64">
        <v>114</v>
      </c>
      <c r="H29" s="64">
        <v>114</v>
      </c>
      <c r="I29" s="64"/>
      <c r="J29" s="64">
        <v>1634</v>
      </c>
      <c r="K29" s="65">
        <v>1634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27"/>
      <c r="W29" s="27"/>
      <c r="X29" s="27"/>
      <c r="Y29" s="27"/>
      <c r="Z29" s="27"/>
    </row>
    <row r="30" spans="1:26" s="4" customFormat="1" ht="48" x14ac:dyDescent="0.2">
      <c r="A30" s="61">
        <v>5</v>
      </c>
      <c r="B30" s="62" t="s">
        <v>62</v>
      </c>
      <c r="C30" s="63" t="s">
        <v>63</v>
      </c>
      <c r="D30" s="64">
        <v>117</v>
      </c>
      <c r="E30" s="65" t="s">
        <v>64</v>
      </c>
      <c r="F30" s="64"/>
      <c r="G30" s="64">
        <v>1451</v>
      </c>
      <c r="H30" s="64" t="s">
        <v>65</v>
      </c>
      <c r="I30" s="64"/>
      <c r="J30" s="64">
        <v>4552</v>
      </c>
      <c r="K30" s="65" t="s">
        <v>66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27"/>
      <c r="W30" s="27"/>
      <c r="X30" s="27"/>
      <c r="Y30" s="27"/>
      <c r="Z30" s="27"/>
    </row>
    <row r="31" spans="1:26" s="4" customFormat="1" ht="72" x14ac:dyDescent="0.2">
      <c r="A31" s="61">
        <v>6</v>
      </c>
      <c r="B31" s="62" t="s">
        <v>67</v>
      </c>
      <c r="C31" s="63" t="s">
        <v>68</v>
      </c>
      <c r="D31" s="64">
        <v>367.67</v>
      </c>
      <c r="E31" s="65"/>
      <c r="F31" s="64" t="s">
        <v>69</v>
      </c>
      <c r="G31" s="64">
        <v>12</v>
      </c>
      <c r="H31" s="64"/>
      <c r="I31" s="64" t="s">
        <v>70</v>
      </c>
      <c r="J31" s="64">
        <v>104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 t="s">
        <v>71</v>
      </c>
      <c r="V31" s="27"/>
      <c r="W31" s="27"/>
      <c r="X31" s="27"/>
      <c r="Y31" s="27"/>
      <c r="Z31" s="27"/>
    </row>
    <row r="32" spans="1:26" s="4" customFormat="1" ht="48" x14ac:dyDescent="0.2">
      <c r="A32" s="61">
        <v>7</v>
      </c>
      <c r="B32" s="62" t="s">
        <v>72</v>
      </c>
      <c r="C32" s="63" t="s">
        <v>73</v>
      </c>
      <c r="D32" s="64">
        <v>334.97</v>
      </c>
      <c r="E32" s="65">
        <v>135.07</v>
      </c>
      <c r="F32" s="64" t="s">
        <v>74</v>
      </c>
      <c r="G32" s="64">
        <v>155</v>
      </c>
      <c r="H32" s="64">
        <v>63</v>
      </c>
      <c r="I32" s="64" t="s">
        <v>75</v>
      </c>
      <c r="J32" s="64">
        <v>1552</v>
      </c>
      <c r="K32" s="65">
        <v>895</v>
      </c>
      <c r="L32" s="65"/>
      <c r="M32" s="65"/>
      <c r="N32" s="65"/>
      <c r="O32" s="65"/>
      <c r="P32" s="65"/>
      <c r="Q32" s="65"/>
      <c r="R32" s="65"/>
      <c r="S32" s="65"/>
      <c r="T32" s="65"/>
      <c r="U32" s="65" t="s">
        <v>76</v>
      </c>
      <c r="V32" s="27"/>
      <c r="W32" s="27"/>
      <c r="X32" s="27"/>
      <c r="Y32" s="27"/>
      <c r="Z32" s="27"/>
    </row>
    <row r="33" spans="1:26" s="29" customFormat="1" ht="60" x14ac:dyDescent="0.2">
      <c r="A33" s="61">
        <v>8</v>
      </c>
      <c r="B33" s="62" t="s">
        <v>77</v>
      </c>
      <c r="C33" s="63" t="s">
        <v>78</v>
      </c>
      <c r="D33" s="64">
        <v>4.9800000000000004</v>
      </c>
      <c r="E33" s="65"/>
      <c r="F33" s="64">
        <v>4.9800000000000004</v>
      </c>
      <c r="G33" s="64">
        <v>294</v>
      </c>
      <c r="H33" s="64"/>
      <c r="I33" s="64">
        <v>294</v>
      </c>
      <c r="J33" s="64">
        <v>2219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>
        <v>2219</v>
      </c>
      <c r="V33" s="27"/>
      <c r="W33" s="27"/>
      <c r="X33" s="27"/>
      <c r="Y33" s="27"/>
      <c r="Z33" s="27"/>
    </row>
    <row r="34" spans="1:26" ht="36" x14ac:dyDescent="0.2">
      <c r="A34" s="61">
        <v>9</v>
      </c>
      <c r="B34" s="62" t="s">
        <v>79</v>
      </c>
      <c r="C34" s="63" t="s">
        <v>80</v>
      </c>
      <c r="D34" s="64">
        <v>398.5</v>
      </c>
      <c r="E34" s="65" t="s">
        <v>81</v>
      </c>
      <c r="F34" s="64" t="s">
        <v>82</v>
      </c>
      <c r="G34" s="64">
        <v>13</v>
      </c>
      <c r="H34" s="64">
        <v>1</v>
      </c>
      <c r="I34" s="64" t="s">
        <v>70</v>
      </c>
      <c r="J34" s="64">
        <v>119</v>
      </c>
      <c r="K34" s="65" t="s">
        <v>83</v>
      </c>
      <c r="L34" s="65"/>
      <c r="M34" s="65"/>
      <c r="N34" s="65"/>
      <c r="O34" s="65"/>
      <c r="P34" s="65"/>
      <c r="Q34" s="65"/>
      <c r="R34" s="65"/>
      <c r="S34" s="65"/>
      <c r="T34" s="65"/>
      <c r="U34" s="65" t="s">
        <v>84</v>
      </c>
      <c r="V34" s="27"/>
      <c r="W34" s="27"/>
      <c r="X34" s="27"/>
      <c r="Y34" s="27"/>
      <c r="Z34" s="27"/>
    </row>
    <row r="35" spans="1:26" ht="72" x14ac:dyDescent="0.2">
      <c r="A35" s="61">
        <v>10</v>
      </c>
      <c r="B35" s="62" t="s">
        <v>85</v>
      </c>
      <c r="C35" s="63" t="s">
        <v>78</v>
      </c>
      <c r="D35" s="64">
        <v>8.33</v>
      </c>
      <c r="E35" s="65"/>
      <c r="F35" s="64">
        <v>8.33</v>
      </c>
      <c r="G35" s="64">
        <v>491</v>
      </c>
      <c r="H35" s="64"/>
      <c r="I35" s="64">
        <v>491</v>
      </c>
      <c r="J35" s="64">
        <v>2308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>
        <v>2308</v>
      </c>
      <c r="V35" s="27"/>
      <c r="W35" s="27"/>
      <c r="X35" s="27"/>
      <c r="Y35" s="27"/>
      <c r="Z35" s="27"/>
    </row>
    <row r="36" spans="1:26" ht="17.850000000000001" customHeight="1" x14ac:dyDescent="0.2">
      <c r="A36" s="110" t="s">
        <v>86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27"/>
      <c r="W36" s="27"/>
      <c r="X36" s="27"/>
      <c r="Y36" s="27"/>
      <c r="Z36" s="27"/>
    </row>
    <row r="37" spans="1:26" ht="60" x14ac:dyDescent="0.2">
      <c r="A37" s="61">
        <v>11</v>
      </c>
      <c r="B37" s="62" t="s">
        <v>87</v>
      </c>
      <c r="C37" s="63" t="s">
        <v>88</v>
      </c>
      <c r="D37" s="64">
        <v>2426.1799999999998</v>
      </c>
      <c r="E37" s="65">
        <v>149.87</v>
      </c>
      <c r="F37" s="64" t="s">
        <v>89</v>
      </c>
      <c r="G37" s="64">
        <v>24</v>
      </c>
      <c r="H37" s="64">
        <v>1</v>
      </c>
      <c r="I37" s="64" t="s">
        <v>90</v>
      </c>
      <c r="J37" s="64">
        <v>180</v>
      </c>
      <c r="K37" s="65">
        <v>21</v>
      </c>
      <c r="L37" s="65"/>
      <c r="M37" s="65"/>
      <c r="N37" s="65"/>
      <c r="O37" s="65"/>
      <c r="P37" s="65"/>
      <c r="Q37" s="65"/>
      <c r="R37" s="65"/>
      <c r="S37" s="65"/>
      <c r="T37" s="65"/>
      <c r="U37" s="65" t="s">
        <v>91</v>
      </c>
      <c r="V37" s="27"/>
      <c r="W37" s="27"/>
      <c r="X37" s="27"/>
      <c r="Y37" s="27"/>
      <c r="Z37" s="27"/>
    </row>
    <row r="38" spans="1:26" ht="60" x14ac:dyDescent="0.2">
      <c r="A38" s="61">
        <v>12</v>
      </c>
      <c r="B38" s="62" t="s">
        <v>77</v>
      </c>
      <c r="C38" s="63" t="s">
        <v>92</v>
      </c>
      <c r="D38" s="64">
        <v>4.9800000000000004</v>
      </c>
      <c r="E38" s="65"/>
      <c r="F38" s="64">
        <v>4.9800000000000004</v>
      </c>
      <c r="G38" s="64">
        <v>2</v>
      </c>
      <c r="H38" s="64"/>
      <c r="I38" s="64">
        <v>2</v>
      </c>
      <c r="J38" s="64">
        <v>16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>
        <v>16</v>
      </c>
      <c r="V38" s="27"/>
      <c r="W38" s="27"/>
      <c r="X38" s="27"/>
      <c r="Y38" s="27"/>
      <c r="Z38" s="27"/>
    </row>
    <row r="39" spans="1:26" ht="36" x14ac:dyDescent="0.2">
      <c r="A39" s="61">
        <v>13</v>
      </c>
      <c r="B39" s="62" t="s">
        <v>79</v>
      </c>
      <c r="C39" s="63" t="s">
        <v>93</v>
      </c>
      <c r="D39" s="64">
        <v>398.5</v>
      </c>
      <c r="E39" s="65" t="s">
        <v>81</v>
      </c>
      <c r="F39" s="64" t="s">
        <v>82</v>
      </c>
      <c r="G39" s="64"/>
      <c r="H39" s="64"/>
      <c r="I39" s="64"/>
      <c r="J39" s="64">
        <v>1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>
        <v>1</v>
      </c>
      <c r="V39" s="27"/>
      <c r="W39" s="27"/>
      <c r="X39" s="27"/>
      <c r="Y39" s="27"/>
      <c r="Z39" s="27"/>
    </row>
    <row r="40" spans="1:26" ht="72" x14ac:dyDescent="0.2">
      <c r="A40" s="61">
        <v>14</v>
      </c>
      <c r="B40" s="62" t="s">
        <v>85</v>
      </c>
      <c r="C40" s="63" t="s">
        <v>92</v>
      </c>
      <c r="D40" s="64">
        <v>8.33</v>
      </c>
      <c r="E40" s="65"/>
      <c r="F40" s="64">
        <v>8.33</v>
      </c>
      <c r="G40" s="64">
        <v>4</v>
      </c>
      <c r="H40" s="64"/>
      <c r="I40" s="64">
        <v>4</v>
      </c>
      <c r="J40" s="64">
        <v>17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>
        <v>17</v>
      </c>
      <c r="V40" s="27"/>
      <c r="W40" s="27"/>
      <c r="X40" s="27"/>
      <c r="Y40" s="27"/>
      <c r="Z40" s="27"/>
    </row>
    <row r="41" spans="1:26" ht="48" x14ac:dyDescent="0.2">
      <c r="A41" s="61">
        <v>15</v>
      </c>
      <c r="B41" s="62" t="s">
        <v>94</v>
      </c>
      <c r="C41" s="63" t="s">
        <v>95</v>
      </c>
      <c r="D41" s="64">
        <v>13567.92</v>
      </c>
      <c r="E41" s="65" t="s">
        <v>96</v>
      </c>
      <c r="F41" s="64" t="s">
        <v>97</v>
      </c>
      <c r="G41" s="64">
        <v>33</v>
      </c>
      <c r="H41" s="64" t="s">
        <v>98</v>
      </c>
      <c r="I41" s="64" t="s">
        <v>99</v>
      </c>
      <c r="J41" s="64">
        <v>300</v>
      </c>
      <c r="K41" s="65" t="s">
        <v>100</v>
      </c>
      <c r="L41" s="65"/>
      <c r="M41" s="65"/>
      <c r="N41" s="65"/>
      <c r="O41" s="65"/>
      <c r="P41" s="65"/>
      <c r="Q41" s="65"/>
      <c r="R41" s="65"/>
      <c r="S41" s="65"/>
      <c r="T41" s="65"/>
      <c r="U41" s="65" t="s">
        <v>101</v>
      </c>
      <c r="V41" s="27"/>
      <c r="W41" s="27"/>
      <c r="X41" s="27"/>
      <c r="Y41" s="27"/>
      <c r="Z41" s="27"/>
    </row>
    <row r="42" spans="1:26" ht="36" x14ac:dyDescent="0.2">
      <c r="A42" s="61">
        <v>16</v>
      </c>
      <c r="B42" s="62" t="s">
        <v>102</v>
      </c>
      <c r="C42" s="63" t="s">
        <v>103</v>
      </c>
      <c r="D42" s="64">
        <v>592</v>
      </c>
      <c r="E42" s="65" t="s">
        <v>104</v>
      </c>
      <c r="F42" s="64"/>
      <c r="G42" s="64">
        <v>171</v>
      </c>
      <c r="H42" s="64" t="s">
        <v>105</v>
      </c>
      <c r="I42" s="64"/>
      <c r="J42" s="64">
        <v>853</v>
      </c>
      <c r="K42" s="65" t="s">
        <v>106</v>
      </c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27"/>
      <c r="W42" s="27"/>
      <c r="X42" s="27"/>
      <c r="Y42" s="27"/>
      <c r="Z42" s="27"/>
    </row>
    <row r="43" spans="1:26" ht="36" x14ac:dyDescent="0.2">
      <c r="A43" s="61">
        <v>17</v>
      </c>
      <c r="B43" s="62" t="s">
        <v>107</v>
      </c>
      <c r="C43" s="63" t="s">
        <v>108</v>
      </c>
      <c r="D43" s="64">
        <v>549.95000000000005</v>
      </c>
      <c r="E43" s="65" t="s">
        <v>109</v>
      </c>
      <c r="F43" s="64" t="s">
        <v>110</v>
      </c>
      <c r="G43" s="64">
        <v>15</v>
      </c>
      <c r="H43" s="64" t="s">
        <v>111</v>
      </c>
      <c r="I43" s="64" t="s">
        <v>112</v>
      </c>
      <c r="J43" s="64">
        <v>107</v>
      </c>
      <c r="K43" s="65" t="s">
        <v>113</v>
      </c>
      <c r="L43" s="65"/>
      <c r="M43" s="65"/>
      <c r="N43" s="65"/>
      <c r="O43" s="65"/>
      <c r="P43" s="65"/>
      <c r="Q43" s="65"/>
      <c r="R43" s="65"/>
      <c r="S43" s="65"/>
      <c r="T43" s="65"/>
      <c r="U43" s="65" t="s">
        <v>114</v>
      </c>
      <c r="V43" s="27"/>
      <c r="W43" s="27"/>
      <c r="X43" s="27"/>
      <c r="Y43" s="27"/>
      <c r="Z43" s="27"/>
    </row>
    <row r="44" spans="1:26" ht="36" x14ac:dyDescent="0.2">
      <c r="A44" s="61">
        <v>18</v>
      </c>
      <c r="B44" s="62" t="s">
        <v>115</v>
      </c>
      <c r="C44" s="63" t="s">
        <v>108</v>
      </c>
      <c r="D44" s="64">
        <v>12870</v>
      </c>
      <c r="E44" s="65" t="s">
        <v>116</v>
      </c>
      <c r="F44" s="64"/>
      <c r="G44" s="64">
        <v>343</v>
      </c>
      <c r="H44" s="64" t="s">
        <v>117</v>
      </c>
      <c r="I44" s="64"/>
      <c r="J44" s="64">
        <v>1753</v>
      </c>
      <c r="K44" s="65" t="s">
        <v>118</v>
      </c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27"/>
      <c r="W44" s="27"/>
      <c r="X44" s="27"/>
      <c r="Y44" s="27"/>
      <c r="Z44" s="27"/>
    </row>
    <row r="45" spans="1:26" ht="48" x14ac:dyDescent="0.2">
      <c r="A45" s="61">
        <v>19</v>
      </c>
      <c r="B45" s="62" t="s">
        <v>119</v>
      </c>
      <c r="C45" s="63" t="s">
        <v>120</v>
      </c>
      <c r="D45" s="64">
        <v>331.98</v>
      </c>
      <c r="E45" s="65" t="s">
        <v>121</v>
      </c>
      <c r="F45" s="64" t="s">
        <v>122</v>
      </c>
      <c r="G45" s="64">
        <v>3</v>
      </c>
      <c r="H45" s="64" t="s">
        <v>123</v>
      </c>
      <c r="I45" s="64"/>
      <c r="J45" s="64">
        <v>16</v>
      </c>
      <c r="K45" s="65" t="s">
        <v>124</v>
      </c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27"/>
      <c r="W45" s="27"/>
      <c r="X45" s="27"/>
      <c r="Y45" s="27"/>
      <c r="Z45" s="27"/>
    </row>
    <row r="46" spans="1:26" ht="48" x14ac:dyDescent="0.2">
      <c r="A46" s="66">
        <v>20</v>
      </c>
      <c r="B46" s="67" t="s">
        <v>125</v>
      </c>
      <c r="C46" s="68" t="s">
        <v>120</v>
      </c>
      <c r="D46" s="69">
        <v>439.21</v>
      </c>
      <c r="E46" s="70" t="s">
        <v>126</v>
      </c>
      <c r="F46" s="69" t="s">
        <v>127</v>
      </c>
      <c r="G46" s="69">
        <v>4</v>
      </c>
      <c r="H46" s="69" t="s">
        <v>128</v>
      </c>
      <c r="I46" s="69"/>
      <c r="J46" s="69">
        <v>16</v>
      </c>
      <c r="K46" s="70" t="s">
        <v>129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27"/>
      <c r="W46" s="27"/>
      <c r="X46" s="27"/>
      <c r="Y46" s="27"/>
      <c r="Z46" s="27"/>
    </row>
    <row r="47" spans="1:26" x14ac:dyDescent="0.2">
      <c r="A47" s="114" t="s">
        <v>130</v>
      </c>
      <c r="B47" s="115"/>
      <c r="C47" s="115"/>
      <c r="D47" s="115"/>
      <c r="E47" s="115"/>
      <c r="F47" s="115"/>
      <c r="G47" s="72">
        <v>4818</v>
      </c>
      <c r="H47" s="72"/>
      <c r="I47" s="72"/>
      <c r="J47" s="72">
        <v>33514</v>
      </c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27"/>
      <c r="W47" s="27"/>
      <c r="X47" s="27"/>
      <c r="Y47" s="27"/>
      <c r="Z47" s="27"/>
    </row>
    <row r="48" spans="1:26" ht="21" customHeight="1" x14ac:dyDescent="0.2">
      <c r="A48" s="112" t="s">
        <v>131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27"/>
      <c r="W48" s="27"/>
      <c r="X48" s="27"/>
      <c r="Y48" s="27"/>
      <c r="Z48" s="27"/>
    </row>
    <row r="49" spans="1:26" ht="17.850000000000001" customHeight="1" x14ac:dyDescent="0.2">
      <c r="A49" s="110" t="s">
        <v>132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27"/>
      <c r="W49" s="27"/>
      <c r="X49" s="27"/>
      <c r="Y49" s="27"/>
      <c r="Z49" s="27"/>
    </row>
    <row r="50" spans="1:26" ht="84" x14ac:dyDescent="0.2">
      <c r="A50" s="61">
        <v>21</v>
      </c>
      <c r="B50" s="62" t="s">
        <v>133</v>
      </c>
      <c r="C50" s="63" t="s">
        <v>134</v>
      </c>
      <c r="D50" s="64">
        <v>147.30000000000001</v>
      </c>
      <c r="E50" s="65">
        <v>76.72</v>
      </c>
      <c r="F50" s="64">
        <v>70.58</v>
      </c>
      <c r="G50" s="64">
        <v>26</v>
      </c>
      <c r="H50" s="64">
        <v>14</v>
      </c>
      <c r="I50" s="64">
        <v>12</v>
      </c>
      <c r="J50" s="64">
        <v>214</v>
      </c>
      <c r="K50" s="65">
        <v>193</v>
      </c>
      <c r="L50" s="65"/>
      <c r="M50" s="65"/>
      <c r="N50" s="65"/>
      <c r="O50" s="65"/>
      <c r="P50" s="65"/>
      <c r="Q50" s="65"/>
      <c r="R50" s="65"/>
      <c r="S50" s="65"/>
      <c r="T50" s="65"/>
      <c r="U50" s="65">
        <v>21</v>
      </c>
      <c r="V50" s="27"/>
      <c r="W50" s="27"/>
      <c r="X50" s="27"/>
      <c r="Y50" s="27"/>
      <c r="Z50" s="27"/>
    </row>
    <row r="51" spans="1:26" ht="60" x14ac:dyDescent="0.2">
      <c r="A51" s="61">
        <v>22</v>
      </c>
      <c r="B51" s="62" t="s">
        <v>135</v>
      </c>
      <c r="C51" s="63">
        <v>17.600000000000001</v>
      </c>
      <c r="D51" s="64">
        <v>32.47</v>
      </c>
      <c r="E51" s="65" t="s">
        <v>136</v>
      </c>
      <c r="F51" s="64"/>
      <c r="G51" s="64">
        <v>571</v>
      </c>
      <c r="H51" s="64" t="s">
        <v>137</v>
      </c>
      <c r="I51" s="64"/>
      <c r="J51" s="64">
        <v>2581</v>
      </c>
      <c r="K51" s="65" t="s">
        <v>138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27"/>
      <c r="W51" s="27"/>
      <c r="X51" s="27"/>
      <c r="Y51" s="27"/>
      <c r="Z51" s="27"/>
    </row>
    <row r="52" spans="1:26" ht="72" x14ac:dyDescent="0.2">
      <c r="A52" s="61">
        <v>23</v>
      </c>
      <c r="B52" s="62" t="s">
        <v>139</v>
      </c>
      <c r="C52" s="63">
        <v>1</v>
      </c>
      <c r="D52" s="64">
        <v>212.58</v>
      </c>
      <c r="E52" s="65" t="s">
        <v>140</v>
      </c>
      <c r="F52" s="64">
        <v>15.14</v>
      </c>
      <c r="G52" s="64">
        <v>213</v>
      </c>
      <c r="H52" s="64" t="s">
        <v>141</v>
      </c>
      <c r="I52" s="64">
        <v>15</v>
      </c>
      <c r="J52" s="64">
        <v>648</v>
      </c>
      <c r="K52" s="65" t="s">
        <v>142</v>
      </c>
      <c r="L52" s="65"/>
      <c r="M52" s="65"/>
      <c r="N52" s="65"/>
      <c r="O52" s="65"/>
      <c r="P52" s="65"/>
      <c r="Q52" s="65"/>
      <c r="R52" s="65"/>
      <c r="S52" s="65"/>
      <c r="T52" s="65"/>
      <c r="U52" s="65">
        <v>47</v>
      </c>
      <c r="V52" s="27"/>
      <c r="W52" s="27"/>
      <c r="X52" s="27"/>
      <c r="Y52" s="27"/>
      <c r="Z52" s="27"/>
    </row>
    <row r="53" spans="1:26" ht="36" x14ac:dyDescent="0.2">
      <c r="A53" s="61">
        <v>24</v>
      </c>
      <c r="B53" s="62" t="s">
        <v>143</v>
      </c>
      <c r="C53" s="63">
        <v>1</v>
      </c>
      <c r="D53" s="64">
        <v>385</v>
      </c>
      <c r="E53" s="65" t="s">
        <v>144</v>
      </c>
      <c r="F53" s="64"/>
      <c r="G53" s="64">
        <v>385</v>
      </c>
      <c r="H53" s="64" t="s">
        <v>144</v>
      </c>
      <c r="I53" s="64"/>
      <c r="J53" s="64">
        <v>289</v>
      </c>
      <c r="K53" s="65" t="s">
        <v>145</v>
      </c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27"/>
      <c r="W53" s="27"/>
      <c r="X53" s="27"/>
      <c r="Y53" s="27"/>
      <c r="Z53" s="27"/>
    </row>
    <row r="54" spans="1:26" ht="72" x14ac:dyDescent="0.2">
      <c r="A54" s="61">
        <v>25</v>
      </c>
      <c r="B54" s="62" t="s">
        <v>146</v>
      </c>
      <c r="C54" s="63" t="s">
        <v>147</v>
      </c>
      <c r="D54" s="64">
        <v>504.31</v>
      </c>
      <c r="E54" s="65" t="s">
        <v>148</v>
      </c>
      <c r="F54" s="64" t="s">
        <v>149</v>
      </c>
      <c r="G54" s="64">
        <v>9</v>
      </c>
      <c r="H54" s="64">
        <v>2</v>
      </c>
      <c r="I54" s="64" t="s">
        <v>150</v>
      </c>
      <c r="J54" s="64">
        <v>63</v>
      </c>
      <c r="K54" s="65">
        <v>22</v>
      </c>
      <c r="L54" s="65"/>
      <c r="M54" s="65"/>
      <c r="N54" s="65"/>
      <c r="O54" s="65"/>
      <c r="P54" s="65"/>
      <c r="Q54" s="65"/>
      <c r="R54" s="65"/>
      <c r="S54" s="65"/>
      <c r="T54" s="65"/>
      <c r="U54" s="65" t="s">
        <v>151</v>
      </c>
      <c r="V54" s="27"/>
      <c r="W54" s="27"/>
      <c r="X54" s="27"/>
      <c r="Y54" s="27"/>
      <c r="Z54" s="27"/>
    </row>
    <row r="55" spans="1:26" ht="36" x14ac:dyDescent="0.2">
      <c r="A55" s="61">
        <v>26</v>
      </c>
      <c r="B55" s="62" t="s">
        <v>152</v>
      </c>
      <c r="C55" s="63">
        <v>17.600000000000001</v>
      </c>
      <c r="D55" s="64">
        <v>0.3</v>
      </c>
      <c r="E55" s="65" t="s">
        <v>153</v>
      </c>
      <c r="F55" s="64"/>
      <c r="G55" s="64">
        <v>5</v>
      </c>
      <c r="H55" s="64" t="s">
        <v>154</v>
      </c>
      <c r="I55" s="64"/>
      <c r="J55" s="64">
        <v>24</v>
      </c>
      <c r="K55" s="65" t="s">
        <v>155</v>
      </c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27"/>
      <c r="W55" s="27"/>
      <c r="X55" s="27"/>
      <c r="Y55" s="27"/>
      <c r="Z55" s="27"/>
    </row>
    <row r="56" spans="1:26" ht="17.850000000000001" customHeight="1" x14ac:dyDescent="0.2">
      <c r="A56" s="110" t="s">
        <v>156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27"/>
      <c r="W56" s="27"/>
      <c r="X56" s="27"/>
      <c r="Y56" s="27"/>
      <c r="Z56" s="27"/>
    </row>
    <row r="57" spans="1:26" ht="36" x14ac:dyDescent="0.2">
      <c r="A57" s="61">
        <v>27</v>
      </c>
      <c r="B57" s="62" t="s">
        <v>157</v>
      </c>
      <c r="C57" s="63" t="s">
        <v>158</v>
      </c>
      <c r="D57" s="64">
        <v>2182.5500000000002</v>
      </c>
      <c r="E57" s="65" t="s">
        <v>159</v>
      </c>
      <c r="F57" s="64">
        <v>45.19</v>
      </c>
      <c r="G57" s="64">
        <v>190</v>
      </c>
      <c r="H57" s="64" t="s">
        <v>160</v>
      </c>
      <c r="I57" s="64">
        <v>4</v>
      </c>
      <c r="J57" s="64">
        <v>1863</v>
      </c>
      <c r="K57" s="65" t="s">
        <v>161</v>
      </c>
      <c r="L57" s="65"/>
      <c r="M57" s="65"/>
      <c r="N57" s="65"/>
      <c r="O57" s="65"/>
      <c r="P57" s="65"/>
      <c r="Q57" s="65"/>
      <c r="R57" s="65"/>
      <c r="S57" s="65"/>
      <c r="T57" s="65"/>
      <c r="U57" s="65">
        <v>21</v>
      </c>
      <c r="V57" s="27"/>
      <c r="W57" s="27"/>
      <c r="X57" s="27"/>
      <c r="Y57" s="27"/>
      <c r="Z57" s="27"/>
    </row>
    <row r="58" spans="1:26" ht="72" x14ac:dyDescent="0.2">
      <c r="A58" s="61">
        <v>28</v>
      </c>
      <c r="B58" s="62" t="s">
        <v>162</v>
      </c>
      <c r="C58" s="63">
        <v>8.6999999999999993</v>
      </c>
      <c r="D58" s="64">
        <v>97.09</v>
      </c>
      <c r="E58" s="65" t="s">
        <v>163</v>
      </c>
      <c r="F58" s="64"/>
      <c r="G58" s="64">
        <v>845</v>
      </c>
      <c r="H58" s="64" t="s">
        <v>164</v>
      </c>
      <c r="I58" s="64"/>
      <c r="J58" s="64">
        <v>3832</v>
      </c>
      <c r="K58" s="65" t="s">
        <v>165</v>
      </c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27"/>
      <c r="W58" s="27"/>
      <c r="X58" s="27"/>
      <c r="Y58" s="27"/>
      <c r="Z58" s="27"/>
    </row>
    <row r="59" spans="1:26" ht="48" x14ac:dyDescent="0.2">
      <c r="A59" s="61">
        <v>29</v>
      </c>
      <c r="B59" s="62" t="s">
        <v>166</v>
      </c>
      <c r="C59" s="63">
        <v>1</v>
      </c>
      <c r="D59" s="64">
        <v>68.7</v>
      </c>
      <c r="E59" s="65" t="s">
        <v>167</v>
      </c>
      <c r="F59" s="64">
        <v>15.81</v>
      </c>
      <c r="G59" s="64">
        <v>69</v>
      </c>
      <c r="H59" s="64" t="s">
        <v>168</v>
      </c>
      <c r="I59" s="64">
        <v>16</v>
      </c>
      <c r="J59" s="64">
        <v>399</v>
      </c>
      <c r="K59" s="65" t="s">
        <v>169</v>
      </c>
      <c r="L59" s="65"/>
      <c r="M59" s="65"/>
      <c r="N59" s="65"/>
      <c r="O59" s="65"/>
      <c r="P59" s="65"/>
      <c r="Q59" s="65"/>
      <c r="R59" s="65"/>
      <c r="S59" s="65"/>
      <c r="T59" s="65"/>
      <c r="U59" s="65">
        <v>57</v>
      </c>
      <c r="V59" s="27"/>
      <c r="W59" s="27"/>
      <c r="X59" s="27"/>
      <c r="Y59" s="27"/>
      <c r="Z59" s="27"/>
    </row>
    <row r="60" spans="1:26" ht="17.850000000000001" customHeight="1" x14ac:dyDescent="0.2">
      <c r="A60" s="110" t="s">
        <v>170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27"/>
      <c r="W60" s="27"/>
      <c r="X60" s="27"/>
      <c r="Y60" s="27"/>
      <c r="Z60" s="27"/>
    </row>
    <row r="61" spans="1:26" ht="60" x14ac:dyDescent="0.2">
      <c r="A61" s="61">
        <v>30</v>
      </c>
      <c r="B61" s="62" t="s">
        <v>171</v>
      </c>
      <c r="C61" s="63">
        <v>1</v>
      </c>
      <c r="D61" s="64">
        <v>339.64</v>
      </c>
      <c r="E61" s="65" t="s">
        <v>172</v>
      </c>
      <c r="F61" s="64" t="s">
        <v>173</v>
      </c>
      <c r="G61" s="64">
        <v>340</v>
      </c>
      <c r="H61" s="64" t="s">
        <v>174</v>
      </c>
      <c r="I61" s="64" t="s">
        <v>175</v>
      </c>
      <c r="J61" s="64">
        <v>2153</v>
      </c>
      <c r="K61" s="65" t="s">
        <v>176</v>
      </c>
      <c r="L61" s="65"/>
      <c r="M61" s="65"/>
      <c r="N61" s="65"/>
      <c r="O61" s="65"/>
      <c r="P61" s="65"/>
      <c r="Q61" s="65"/>
      <c r="R61" s="65"/>
      <c r="S61" s="65"/>
      <c r="T61" s="65"/>
      <c r="U61" s="65" t="s">
        <v>177</v>
      </c>
      <c r="V61" s="27"/>
      <c r="W61" s="27"/>
      <c r="X61" s="27"/>
      <c r="Y61" s="27"/>
      <c r="Z61" s="27"/>
    </row>
    <row r="62" spans="1:26" ht="48" x14ac:dyDescent="0.2">
      <c r="A62" s="61">
        <v>31</v>
      </c>
      <c r="B62" s="62" t="s">
        <v>62</v>
      </c>
      <c r="C62" s="63">
        <v>1.3</v>
      </c>
      <c r="D62" s="64">
        <v>117</v>
      </c>
      <c r="E62" s="65" t="s">
        <v>64</v>
      </c>
      <c r="F62" s="64"/>
      <c r="G62" s="64">
        <v>152</v>
      </c>
      <c r="H62" s="64" t="s">
        <v>178</v>
      </c>
      <c r="I62" s="64"/>
      <c r="J62" s="64">
        <v>477</v>
      </c>
      <c r="K62" s="65" t="s">
        <v>179</v>
      </c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27"/>
      <c r="W62" s="27"/>
      <c r="X62" s="27"/>
      <c r="Y62" s="27"/>
      <c r="Z62" s="27"/>
    </row>
    <row r="63" spans="1:26" ht="84" x14ac:dyDescent="0.2">
      <c r="A63" s="61">
        <v>32</v>
      </c>
      <c r="B63" s="62" t="s">
        <v>180</v>
      </c>
      <c r="C63" s="63">
        <v>1</v>
      </c>
      <c r="D63" s="64">
        <v>33.979999999999997</v>
      </c>
      <c r="E63" s="65" t="s">
        <v>181</v>
      </c>
      <c r="F63" s="64">
        <v>12.49</v>
      </c>
      <c r="G63" s="64">
        <v>34</v>
      </c>
      <c r="H63" s="64" t="s">
        <v>182</v>
      </c>
      <c r="I63" s="64">
        <v>12</v>
      </c>
      <c r="J63" s="64">
        <v>315</v>
      </c>
      <c r="K63" s="65" t="s">
        <v>183</v>
      </c>
      <c r="L63" s="65"/>
      <c r="M63" s="65"/>
      <c r="N63" s="65"/>
      <c r="O63" s="65"/>
      <c r="P63" s="65"/>
      <c r="Q63" s="65"/>
      <c r="R63" s="65"/>
      <c r="S63" s="65"/>
      <c r="T63" s="65"/>
      <c r="U63" s="65">
        <v>38</v>
      </c>
      <c r="V63" s="27"/>
      <c r="W63" s="27"/>
      <c r="X63" s="27"/>
      <c r="Y63" s="27"/>
      <c r="Z63" s="27"/>
    </row>
    <row r="64" spans="1:26" ht="48" x14ac:dyDescent="0.2">
      <c r="A64" s="61">
        <v>33</v>
      </c>
      <c r="B64" s="62" t="s">
        <v>184</v>
      </c>
      <c r="C64" s="63">
        <v>1</v>
      </c>
      <c r="D64" s="64">
        <v>472.15</v>
      </c>
      <c r="E64" s="65" t="s">
        <v>185</v>
      </c>
      <c r="F64" s="64"/>
      <c r="G64" s="64">
        <v>472</v>
      </c>
      <c r="H64" s="64" t="s">
        <v>186</v>
      </c>
      <c r="I64" s="64"/>
      <c r="J64" s="64">
        <v>2090</v>
      </c>
      <c r="K64" s="65" t="s">
        <v>187</v>
      </c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27"/>
      <c r="W64" s="27"/>
      <c r="X64" s="27"/>
      <c r="Y64" s="27"/>
      <c r="Z64" s="27"/>
    </row>
    <row r="65" spans="1:26" ht="72" x14ac:dyDescent="0.2">
      <c r="A65" s="61">
        <v>34</v>
      </c>
      <c r="B65" s="62" t="s">
        <v>188</v>
      </c>
      <c r="C65" s="63">
        <v>1</v>
      </c>
      <c r="D65" s="64">
        <v>138.69999999999999</v>
      </c>
      <c r="E65" s="65" t="s">
        <v>189</v>
      </c>
      <c r="F65" s="64">
        <v>8.09</v>
      </c>
      <c r="G65" s="64">
        <v>139</v>
      </c>
      <c r="H65" s="64" t="s">
        <v>190</v>
      </c>
      <c r="I65" s="64">
        <v>8</v>
      </c>
      <c r="J65" s="64">
        <v>319</v>
      </c>
      <c r="K65" s="65" t="s">
        <v>191</v>
      </c>
      <c r="L65" s="65"/>
      <c r="M65" s="65"/>
      <c r="N65" s="65"/>
      <c r="O65" s="65"/>
      <c r="P65" s="65"/>
      <c r="Q65" s="65"/>
      <c r="R65" s="65"/>
      <c r="S65" s="65"/>
      <c r="T65" s="65"/>
      <c r="U65" s="65">
        <v>25</v>
      </c>
      <c r="V65" s="27"/>
      <c r="W65" s="27"/>
      <c r="X65" s="27"/>
      <c r="Y65" s="27"/>
      <c r="Z65" s="27"/>
    </row>
    <row r="66" spans="1:26" ht="48" x14ac:dyDescent="0.2">
      <c r="A66" s="61">
        <v>35</v>
      </c>
      <c r="B66" s="62" t="s">
        <v>192</v>
      </c>
      <c r="C66" s="63">
        <v>1</v>
      </c>
      <c r="D66" s="64">
        <v>385</v>
      </c>
      <c r="E66" s="65" t="s">
        <v>144</v>
      </c>
      <c r="F66" s="64"/>
      <c r="G66" s="64">
        <v>385</v>
      </c>
      <c r="H66" s="64" t="s">
        <v>144</v>
      </c>
      <c r="I66" s="64"/>
      <c r="J66" s="64">
        <v>289</v>
      </c>
      <c r="K66" s="65" t="s">
        <v>145</v>
      </c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27"/>
      <c r="W66" s="27"/>
      <c r="X66" s="27"/>
      <c r="Y66" s="27"/>
      <c r="Z66" s="27"/>
    </row>
    <row r="67" spans="1:26" ht="84" x14ac:dyDescent="0.2">
      <c r="A67" s="61">
        <v>36</v>
      </c>
      <c r="B67" s="62" t="s">
        <v>193</v>
      </c>
      <c r="C67" s="63">
        <v>0.9</v>
      </c>
      <c r="D67" s="64">
        <v>22.8</v>
      </c>
      <c r="E67" s="65" t="s">
        <v>194</v>
      </c>
      <c r="F67" s="64"/>
      <c r="G67" s="64">
        <v>21</v>
      </c>
      <c r="H67" s="64" t="s">
        <v>195</v>
      </c>
      <c r="I67" s="64"/>
      <c r="J67" s="64">
        <v>96</v>
      </c>
      <c r="K67" s="65" t="s">
        <v>196</v>
      </c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27"/>
      <c r="W67" s="27"/>
      <c r="X67" s="27"/>
      <c r="Y67" s="27"/>
      <c r="Z67" s="27"/>
    </row>
    <row r="68" spans="1:26" ht="72" x14ac:dyDescent="0.2">
      <c r="A68" s="66">
        <v>37</v>
      </c>
      <c r="B68" s="67" t="s">
        <v>197</v>
      </c>
      <c r="C68" s="68">
        <v>0.1</v>
      </c>
      <c r="D68" s="69">
        <v>292.24</v>
      </c>
      <c r="E68" s="70" t="s">
        <v>198</v>
      </c>
      <c r="F68" s="69" t="s">
        <v>199</v>
      </c>
      <c r="G68" s="69">
        <v>29</v>
      </c>
      <c r="H68" s="69" t="s">
        <v>200</v>
      </c>
      <c r="I68" s="69" t="s">
        <v>201</v>
      </c>
      <c r="J68" s="69">
        <v>145</v>
      </c>
      <c r="K68" s="70" t="s">
        <v>202</v>
      </c>
      <c r="L68" s="70"/>
      <c r="M68" s="70"/>
      <c r="N68" s="70"/>
      <c r="O68" s="70"/>
      <c r="P68" s="70"/>
      <c r="Q68" s="70"/>
      <c r="R68" s="70"/>
      <c r="S68" s="70"/>
      <c r="T68" s="70"/>
      <c r="U68" s="70" t="s">
        <v>203</v>
      </c>
      <c r="V68" s="27"/>
      <c r="W68" s="27"/>
      <c r="X68" s="27"/>
      <c r="Y68" s="27"/>
      <c r="Z68" s="27"/>
    </row>
    <row r="69" spans="1:26" x14ac:dyDescent="0.2">
      <c r="A69" s="114" t="s">
        <v>204</v>
      </c>
      <c r="B69" s="115"/>
      <c r="C69" s="115"/>
      <c r="D69" s="115"/>
      <c r="E69" s="115"/>
      <c r="F69" s="115"/>
      <c r="G69" s="72">
        <v>4291</v>
      </c>
      <c r="H69" s="72"/>
      <c r="I69" s="72"/>
      <c r="J69" s="72">
        <v>20607</v>
      </c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27"/>
      <c r="W69" s="27"/>
      <c r="X69" s="27"/>
      <c r="Y69" s="27"/>
      <c r="Z69" s="27"/>
    </row>
    <row r="70" spans="1:26" ht="21" customHeight="1" x14ac:dyDescent="0.2">
      <c r="A70" s="112" t="s">
        <v>205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27"/>
      <c r="W70" s="27"/>
      <c r="X70" s="27"/>
      <c r="Y70" s="27"/>
      <c r="Z70" s="27"/>
    </row>
    <row r="71" spans="1:26" ht="17.850000000000001" customHeight="1" x14ac:dyDescent="0.2">
      <c r="A71" s="110" t="s">
        <v>206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27"/>
      <c r="W71" s="27"/>
      <c r="X71" s="27"/>
      <c r="Y71" s="27"/>
      <c r="Z71" s="27"/>
    </row>
    <row r="72" spans="1:26" ht="84" x14ac:dyDescent="0.2">
      <c r="A72" s="61">
        <v>38</v>
      </c>
      <c r="B72" s="62" t="s">
        <v>207</v>
      </c>
      <c r="C72" s="63" t="s">
        <v>208</v>
      </c>
      <c r="D72" s="64">
        <v>30.2</v>
      </c>
      <c r="E72" s="65" t="s">
        <v>209</v>
      </c>
      <c r="F72" s="64"/>
      <c r="G72" s="64">
        <v>54</v>
      </c>
      <c r="H72" s="64" t="s">
        <v>210</v>
      </c>
      <c r="I72" s="64"/>
      <c r="J72" s="64">
        <v>345</v>
      </c>
      <c r="K72" s="65" t="s">
        <v>211</v>
      </c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27"/>
      <c r="W72" s="27"/>
      <c r="X72" s="27"/>
      <c r="Y72" s="27"/>
      <c r="Z72" s="27"/>
    </row>
    <row r="73" spans="1:26" ht="72" x14ac:dyDescent="0.2">
      <c r="A73" s="61">
        <v>39</v>
      </c>
      <c r="B73" s="62" t="s">
        <v>197</v>
      </c>
      <c r="C73" s="63" t="s">
        <v>212</v>
      </c>
      <c r="D73" s="64">
        <v>292.24</v>
      </c>
      <c r="E73" s="65" t="s">
        <v>198</v>
      </c>
      <c r="F73" s="64" t="s">
        <v>199</v>
      </c>
      <c r="G73" s="64">
        <v>95</v>
      </c>
      <c r="H73" s="64" t="s">
        <v>213</v>
      </c>
      <c r="I73" s="64" t="s">
        <v>214</v>
      </c>
      <c r="J73" s="64">
        <v>469</v>
      </c>
      <c r="K73" s="65" t="s">
        <v>215</v>
      </c>
      <c r="L73" s="65"/>
      <c r="M73" s="65"/>
      <c r="N73" s="65"/>
      <c r="O73" s="65"/>
      <c r="P73" s="65"/>
      <c r="Q73" s="65"/>
      <c r="R73" s="65"/>
      <c r="S73" s="65"/>
      <c r="T73" s="65"/>
      <c r="U73" s="65" t="s">
        <v>216</v>
      </c>
      <c r="V73" s="27"/>
      <c r="W73" s="27"/>
      <c r="X73" s="27"/>
      <c r="Y73" s="27"/>
      <c r="Z73" s="27"/>
    </row>
    <row r="74" spans="1:26" ht="60" x14ac:dyDescent="0.2">
      <c r="A74" s="61">
        <v>40</v>
      </c>
      <c r="B74" s="62" t="s">
        <v>217</v>
      </c>
      <c r="C74" s="63" t="s">
        <v>218</v>
      </c>
      <c r="D74" s="64">
        <v>31686.43</v>
      </c>
      <c r="E74" s="65" t="s">
        <v>219</v>
      </c>
      <c r="F74" s="64" t="s">
        <v>220</v>
      </c>
      <c r="G74" s="64">
        <v>19</v>
      </c>
      <c r="H74" s="64" t="s">
        <v>221</v>
      </c>
      <c r="I74" s="64" t="s">
        <v>150</v>
      </c>
      <c r="J74" s="64">
        <v>166</v>
      </c>
      <c r="K74" s="65" t="s">
        <v>222</v>
      </c>
      <c r="L74" s="65"/>
      <c r="M74" s="65"/>
      <c r="N74" s="65"/>
      <c r="O74" s="65"/>
      <c r="P74" s="65"/>
      <c r="Q74" s="65"/>
      <c r="R74" s="65"/>
      <c r="S74" s="65"/>
      <c r="T74" s="65"/>
      <c r="U74" s="65" t="s">
        <v>223</v>
      </c>
      <c r="V74" s="27"/>
      <c r="W74" s="27"/>
      <c r="X74" s="27"/>
      <c r="Y74" s="27"/>
      <c r="Z74" s="27"/>
    </row>
    <row r="75" spans="1:26" ht="204" x14ac:dyDescent="0.2">
      <c r="A75" s="61">
        <v>41</v>
      </c>
      <c r="B75" s="62" t="s">
        <v>224</v>
      </c>
      <c r="C75" s="63" t="s">
        <v>225</v>
      </c>
      <c r="D75" s="64">
        <v>1039.23</v>
      </c>
      <c r="E75" s="65">
        <v>1039.22</v>
      </c>
      <c r="F75" s="64">
        <v>0.01</v>
      </c>
      <c r="G75" s="64">
        <v>104</v>
      </c>
      <c r="H75" s="64">
        <v>104</v>
      </c>
      <c r="I75" s="64"/>
      <c r="J75" s="64">
        <v>1485</v>
      </c>
      <c r="K75" s="65">
        <v>1485</v>
      </c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27"/>
      <c r="W75" s="27"/>
      <c r="X75" s="27"/>
      <c r="Y75" s="27"/>
      <c r="Z75" s="27"/>
    </row>
    <row r="76" spans="1:26" ht="60" x14ac:dyDescent="0.2">
      <c r="A76" s="61">
        <v>42</v>
      </c>
      <c r="B76" s="62" t="s">
        <v>226</v>
      </c>
      <c r="C76" s="63">
        <v>1</v>
      </c>
      <c r="D76" s="64">
        <v>701.87</v>
      </c>
      <c r="E76" s="65" t="s">
        <v>227</v>
      </c>
      <c r="F76" s="64"/>
      <c r="G76" s="64">
        <v>702</v>
      </c>
      <c r="H76" s="64" t="s">
        <v>228</v>
      </c>
      <c r="I76" s="64"/>
      <c r="J76" s="64">
        <v>4597</v>
      </c>
      <c r="K76" s="65" t="s">
        <v>229</v>
      </c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27"/>
      <c r="W76" s="27"/>
      <c r="X76" s="27"/>
      <c r="Y76" s="27"/>
      <c r="Z76" s="27"/>
    </row>
    <row r="77" spans="1:26" ht="60" x14ac:dyDescent="0.2">
      <c r="A77" s="61">
        <v>43</v>
      </c>
      <c r="B77" s="62" t="s">
        <v>230</v>
      </c>
      <c r="C77" s="63">
        <v>1</v>
      </c>
      <c r="D77" s="64">
        <v>173</v>
      </c>
      <c r="E77" s="65" t="s">
        <v>231</v>
      </c>
      <c r="F77" s="64"/>
      <c r="G77" s="64">
        <v>173</v>
      </c>
      <c r="H77" s="64" t="s">
        <v>231</v>
      </c>
      <c r="I77" s="64"/>
      <c r="J77" s="64">
        <v>326</v>
      </c>
      <c r="K77" s="65" t="s">
        <v>232</v>
      </c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27"/>
      <c r="W77" s="27"/>
      <c r="X77" s="27"/>
      <c r="Y77" s="27"/>
      <c r="Z77" s="27"/>
    </row>
    <row r="78" spans="1:26" ht="17.850000000000001" customHeight="1" x14ac:dyDescent="0.2">
      <c r="A78" s="110" t="s">
        <v>233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27"/>
      <c r="W78" s="27"/>
      <c r="X78" s="27"/>
      <c r="Y78" s="27"/>
      <c r="Z78" s="27"/>
    </row>
    <row r="79" spans="1:26" ht="48" x14ac:dyDescent="0.2">
      <c r="A79" s="61">
        <v>44</v>
      </c>
      <c r="B79" s="62" t="s">
        <v>234</v>
      </c>
      <c r="C79" s="63" t="s">
        <v>235</v>
      </c>
      <c r="D79" s="64">
        <v>2182.5500000000002</v>
      </c>
      <c r="E79" s="65" t="s">
        <v>159</v>
      </c>
      <c r="F79" s="64">
        <v>45.19</v>
      </c>
      <c r="G79" s="64">
        <v>39</v>
      </c>
      <c r="H79" s="64" t="s">
        <v>236</v>
      </c>
      <c r="I79" s="64">
        <v>1</v>
      </c>
      <c r="J79" s="64">
        <v>385</v>
      </c>
      <c r="K79" s="65" t="s">
        <v>237</v>
      </c>
      <c r="L79" s="65"/>
      <c r="M79" s="65"/>
      <c r="N79" s="65"/>
      <c r="O79" s="65"/>
      <c r="P79" s="65"/>
      <c r="Q79" s="65"/>
      <c r="R79" s="65"/>
      <c r="S79" s="65"/>
      <c r="T79" s="65"/>
      <c r="U79" s="65">
        <v>4</v>
      </c>
      <c r="V79" s="27"/>
      <c r="W79" s="27"/>
      <c r="X79" s="27"/>
      <c r="Y79" s="27"/>
      <c r="Z79" s="27"/>
    </row>
    <row r="80" spans="1:26" ht="84" x14ac:dyDescent="0.2">
      <c r="A80" s="61">
        <v>45</v>
      </c>
      <c r="B80" s="62" t="s">
        <v>238</v>
      </c>
      <c r="C80" s="63" t="s">
        <v>239</v>
      </c>
      <c r="D80" s="64">
        <v>67.3</v>
      </c>
      <c r="E80" s="65" t="s">
        <v>240</v>
      </c>
      <c r="F80" s="64"/>
      <c r="G80" s="64">
        <v>121</v>
      </c>
      <c r="H80" s="64" t="s">
        <v>241</v>
      </c>
      <c r="I80" s="64"/>
      <c r="J80" s="64">
        <v>769</v>
      </c>
      <c r="K80" s="65" t="s">
        <v>242</v>
      </c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27"/>
      <c r="W80" s="27"/>
      <c r="X80" s="27"/>
      <c r="Y80" s="27"/>
      <c r="Z80" s="27"/>
    </row>
    <row r="81" spans="1:26" ht="72" x14ac:dyDescent="0.2">
      <c r="A81" s="61">
        <v>46</v>
      </c>
      <c r="B81" s="62" t="s">
        <v>197</v>
      </c>
      <c r="C81" s="63" t="s">
        <v>243</v>
      </c>
      <c r="D81" s="64">
        <v>292.24</v>
      </c>
      <c r="E81" s="65" t="s">
        <v>198</v>
      </c>
      <c r="F81" s="64" t="s">
        <v>199</v>
      </c>
      <c r="G81" s="64">
        <v>117</v>
      </c>
      <c r="H81" s="64" t="s">
        <v>244</v>
      </c>
      <c r="I81" s="64" t="s">
        <v>245</v>
      </c>
      <c r="J81" s="64">
        <v>579</v>
      </c>
      <c r="K81" s="65" t="s">
        <v>246</v>
      </c>
      <c r="L81" s="65"/>
      <c r="M81" s="65"/>
      <c r="N81" s="65"/>
      <c r="O81" s="65"/>
      <c r="P81" s="65"/>
      <c r="Q81" s="65"/>
      <c r="R81" s="65"/>
      <c r="S81" s="65"/>
      <c r="T81" s="65"/>
      <c r="U81" s="65" t="s">
        <v>247</v>
      </c>
      <c r="V81" s="27"/>
      <c r="W81" s="27"/>
      <c r="X81" s="27"/>
      <c r="Y81" s="27"/>
      <c r="Z81" s="27"/>
    </row>
    <row r="82" spans="1:26" ht="48" x14ac:dyDescent="0.2">
      <c r="A82" s="61">
        <v>47</v>
      </c>
      <c r="B82" s="62" t="s">
        <v>248</v>
      </c>
      <c r="C82" s="63">
        <v>2</v>
      </c>
      <c r="D82" s="64">
        <v>62.45</v>
      </c>
      <c r="E82" s="65" t="s">
        <v>249</v>
      </c>
      <c r="F82" s="64">
        <v>14.37</v>
      </c>
      <c r="G82" s="64">
        <v>125</v>
      </c>
      <c r="H82" s="64" t="s">
        <v>250</v>
      </c>
      <c r="I82" s="64">
        <v>29</v>
      </c>
      <c r="J82" s="64">
        <v>725</v>
      </c>
      <c r="K82" s="65" t="s">
        <v>251</v>
      </c>
      <c r="L82" s="65"/>
      <c r="M82" s="65"/>
      <c r="N82" s="65"/>
      <c r="O82" s="65"/>
      <c r="P82" s="65"/>
      <c r="Q82" s="65"/>
      <c r="R82" s="65"/>
      <c r="S82" s="65"/>
      <c r="T82" s="65"/>
      <c r="U82" s="65">
        <v>103</v>
      </c>
      <c r="V82" s="27"/>
      <c r="W82" s="27"/>
      <c r="X82" s="27"/>
      <c r="Y82" s="27"/>
      <c r="Z82" s="27"/>
    </row>
    <row r="83" spans="1:26" ht="17.850000000000001" customHeight="1" x14ac:dyDescent="0.2">
      <c r="A83" s="110" t="s">
        <v>252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27"/>
      <c r="W83" s="27"/>
      <c r="X83" s="27"/>
      <c r="Y83" s="27"/>
      <c r="Z83" s="27"/>
    </row>
    <row r="84" spans="1:26" ht="60" x14ac:dyDescent="0.2">
      <c r="A84" s="61">
        <v>48</v>
      </c>
      <c r="B84" s="62" t="s">
        <v>253</v>
      </c>
      <c r="C84" s="63" t="s">
        <v>254</v>
      </c>
      <c r="D84" s="64">
        <v>2025.21</v>
      </c>
      <c r="E84" s="65" t="s">
        <v>255</v>
      </c>
      <c r="F84" s="64" t="s">
        <v>256</v>
      </c>
      <c r="G84" s="64">
        <v>152</v>
      </c>
      <c r="H84" s="64" t="s">
        <v>257</v>
      </c>
      <c r="I84" s="64" t="s">
        <v>258</v>
      </c>
      <c r="J84" s="64">
        <v>1005</v>
      </c>
      <c r="K84" s="65" t="s">
        <v>259</v>
      </c>
      <c r="L84" s="65"/>
      <c r="M84" s="65"/>
      <c r="N84" s="65"/>
      <c r="O84" s="65"/>
      <c r="P84" s="65"/>
      <c r="Q84" s="65"/>
      <c r="R84" s="65"/>
      <c r="S84" s="65"/>
      <c r="T84" s="65"/>
      <c r="U84" s="65" t="s">
        <v>260</v>
      </c>
      <c r="V84" s="27"/>
      <c r="W84" s="27"/>
      <c r="X84" s="27"/>
      <c r="Y84" s="27"/>
      <c r="Z84" s="27"/>
    </row>
    <row r="85" spans="1:26" ht="84" x14ac:dyDescent="0.2">
      <c r="A85" s="61">
        <v>49</v>
      </c>
      <c r="B85" s="62" t="s">
        <v>207</v>
      </c>
      <c r="C85" s="63" t="s">
        <v>261</v>
      </c>
      <c r="D85" s="64">
        <v>30.2</v>
      </c>
      <c r="E85" s="65" t="s">
        <v>209</v>
      </c>
      <c r="F85" s="64"/>
      <c r="G85" s="64">
        <v>230</v>
      </c>
      <c r="H85" s="64" t="s">
        <v>262</v>
      </c>
      <c r="I85" s="64"/>
      <c r="J85" s="64">
        <v>1456</v>
      </c>
      <c r="K85" s="65" t="s">
        <v>263</v>
      </c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27"/>
      <c r="W85" s="27"/>
      <c r="X85" s="27"/>
      <c r="Y85" s="27"/>
      <c r="Z85" s="27"/>
    </row>
    <row r="86" spans="1:26" ht="72" x14ac:dyDescent="0.2">
      <c r="A86" s="61">
        <v>50</v>
      </c>
      <c r="B86" s="62" t="s">
        <v>264</v>
      </c>
      <c r="C86" s="63" t="s">
        <v>265</v>
      </c>
      <c r="D86" s="64">
        <v>2025.21</v>
      </c>
      <c r="E86" s="65" t="s">
        <v>255</v>
      </c>
      <c r="F86" s="64" t="s">
        <v>256</v>
      </c>
      <c r="G86" s="64">
        <v>8</v>
      </c>
      <c r="H86" s="64" t="s">
        <v>266</v>
      </c>
      <c r="I86" s="64" t="s">
        <v>267</v>
      </c>
      <c r="J86" s="64">
        <v>52</v>
      </c>
      <c r="K86" s="65" t="s">
        <v>268</v>
      </c>
      <c r="L86" s="65"/>
      <c r="M86" s="65"/>
      <c r="N86" s="65"/>
      <c r="O86" s="65"/>
      <c r="P86" s="65"/>
      <c r="Q86" s="65"/>
      <c r="R86" s="65"/>
      <c r="S86" s="65"/>
      <c r="T86" s="65"/>
      <c r="U86" s="65" t="s">
        <v>269</v>
      </c>
      <c r="V86" s="27"/>
      <c r="W86" s="27"/>
      <c r="X86" s="27"/>
      <c r="Y86" s="27"/>
      <c r="Z86" s="27"/>
    </row>
    <row r="87" spans="1:26" ht="84" x14ac:dyDescent="0.2">
      <c r="A87" s="61">
        <v>51</v>
      </c>
      <c r="B87" s="62" t="s">
        <v>270</v>
      </c>
      <c r="C87" s="63">
        <v>0.39</v>
      </c>
      <c r="D87" s="64">
        <v>17.600000000000001</v>
      </c>
      <c r="E87" s="65" t="s">
        <v>271</v>
      </c>
      <c r="F87" s="64"/>
      <c r="G87" s="64">
        <v>7</v>
      </c>
      <c r="H87" s="64" t="s">
        <v>272</v>
      </c>
      <c r="I87" s="64"/>
      <c r="J87" s="64">
        <v>32</v>
      </c>
      <c r="K87" s="65" t="s">
        <v>273</v>
      </c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27"/>
      <c r="W87" s="27"/>
      <c r="X87" s="27"/>
      <c r="Y87" s="27"/>
      <c r="Z87" s="27"/>
    </row>
    <row r="88" spans="1:26" ht="48" x14ac:dyDescent="0.2">
      <c r="A88" s="61">
        <v>52</v>
      </c>
      <c r="B88" s="62" t="s">
        <v>274</v>
      </c>
      <c r="C88" s="63" t="s">
        <v>275</v>
      </c>
      <c r="D88" s="64">
        <v>331.98</v>
      </c>
      <c r="E88" s="65" t="s">
        <v>121</v>
      </c>
      <c r="F88" s="64" t="s">
        <v>122</v>
      </c>
      <c r="G88" s="64">
        <v>6</v>
      </c>
      <c r="H88" s="64" t="s">
        <v>276</v>
      </c>
      <c r="I88" s="64"/>
      <c r="J88" s="64">
        <v>31</v>
      </c>
      <c r="K88" s="65" t="s">
        <v>277</v>
      </c>
      <c r="L88" s="65"/>
      <c r="M88" s="65"/>
      <c r="N88" s="65"/>
      <c r="O88" s="65"/>
      <c r="P88" s="65"/>
      <c r="Q88" s="65"/>
      <c r="R88" s="65"/>
      <c r="S88" s="65"/>
      <c r="T88" s="65"/>
      <c r="U88" s="65">
        <v>1</v>
      </c>
      <c r="V88" s="27"/>
      <c r="W88" s="27"/>
      <c r="X88" s="27"/>
      <c r="Y88" s="27"/>
      <c r="Z88" s="27"/>
    </row>
    <row r="89" spans="1:26" ht="48" x14ac:dyDescent="0.2">
      <c r="A89" s="61">
        <v>53</v>
      </c>
      <c r="B89" s="62" t="s">
        <v>278</v>
      </c>
      <c r="C89" s="63" t="s">
        <v>275</v>
      </c>
      <c r="D89" s="64">
        <v>439.21</v>
      </c>
      <c r="E89" s="65" t="s">
        <v>126</v>
      </c>
      <c r="F89" s="64" t="s">
        <v>127</v>
      </c>
      <c r="G89" s="64">
        <v>7</v>
      </c>
      <c r="H89" s="64" t="s">
        <v>279</v>
      </c>
      <c r="I89" s="64"/>
      <c r="J89" s="64">
        <v>32</v>
      </c>
      <c r="K89" s="65" t="s">
        <v>280</v>
      </c>
      <c r="L89" s="65"/>
      <c r="M89" s="65"/>
      <c r="N89" s="65"/>
      <c r="O89" s="65"/>
      <c r="P89" s="65"/>
      <c r="Q89" s="65"/>
      <c r="R89" s="65"/>
      <c r="S89" s="65"/>
      <c r="T89" s="65"/>
      <c r="U89" s="65">
        <v>1</v>
      </c>
      <c r="V89" s="27"/>
      <c r="W89" s="27"/>
      <c r="X89" s="27"/>
      <c r="Y89" s="27"/>
      <c r="Z89" s="27"/>
    </row>
    <row r="90" spans="1:26" ht="48" x14ac:dyDescent="0.2">
      <c r="A90" s="61">
        <v>54</v>
      </c>
      <c r="B90" s="62" t="s">
        <v>281</v>
      </c>
      <c r="C90" s="63" t="s">
        <v>282</v>
      </c>
      <c r="D90" s="64">
        <v>3659.44</v>
      </c>
      <c r="E90" s="65" t="s">
        <v>283</v>
      </c>
      <c r="F90" s="64">
        <v>430.27</v>
      </c>
      <c r="G90" s="64">
        <v>73</v>
      </c>
      <c r="H90" s="64" t="s">
        <v>284</v>
      </c>
      <c r="I90" s="64">
        <v>9</v>
      </c>
      <c r="J90" s="64">
        <v>785</v>
      </c>
      <c r="K90" s="65" t="s">
        <v>285</v>
      </c>
      <c r="L90" s="65"/>
      <c r="M90" s="65"/>
      <c r="N90" s="65"/>
      <c r="O90" s="65"/>
      <c r="P90" s="65"/>
      <c r="Q90" s="65"/>
      <c r="R90" s="65"/>
      <c r="S90" s="65"/>
      <c r="T90" s="65"/>
      <c r="U90" s="65">
        <v>50</v>
      </c>
      <c r="V90" s="27"/>
      <c r="W90" s="27"/>
      <c r="X90" s="27"/>
      <c r="Y90" s="27"/>
      <c r="Z90" s="27"/>
    </row>
    <row r="91" spans="1:26" ht="72" x14ac:dyDescent="0.2">
      <c r="A91" s="61">
        <v>55</v>
      </c>
      <c r="B91" s="62" t="s">
        <v>286</v>
      </c>
      <c r="C91" s="63" t="s">
        <v>287</v>
      </c>
      <c r="D91" s="64">
        <v>31686.43</v>
      </c>
      <c r="E91" s="65" t="s">
        <v>219</v>
      </c>
      <c r="F91" s="64" t="s">
        <v>220</v>
      </c>
      <c r="G91" s="64">
        <v>181</v>
      </c>
      <c r="H91" s="64" t="s">
        <v>288</v>
      </c>
      <c r="I91" s="64" t="s">
        <v>289</v>
      </c>
      <c r="J91" s="64">
        <v>1576</v>
      </c>
      <c r="K91" s="65" t="s">
        <v>290</v>
      </c>
      <c r="L91" s="65"/>
      <c r="M91" s="65"/>
      <c r="N91" s="65"/>
      <c r="O91" s="65"/>
      <c r="P91" s="65"/>
      <c r="Q91" s="65"/>
      <c r="R91" s="65"/>
      <c r="S91" s="65"/>
      <c r="T91" s="65"/>
      <c r="U91" s="65" t="s">
        <v>291</v>
      </c>
      <c r="V91" s="27"/>
      <c r="W91" s="27"/>
      <c r="X91" s="27"/>
      <c r="Y91" s="27"/>
      <c r="Z91" s="27"/>
    </row>
    <row r="92" spans="1:26" ht="96" x14ac:dyDescent="0.2">
      <c r="A92" s="61">
        <v>56</v>
      </c>
      <c r="B92" s="62" t="s">
        <v>292</v>
      </c>
      <c r="C92" s="63">
        <v>1</v>
      </c>
      <c r="D92" s="64">
        <v>211.83</v>
      </c>
      <c r="E92" s="65" t="s">
        <v>293</v>
      </c>
      <c r="F92" s="64">
        <v>101.25</v>
      </c>
      <c r="G92" s="64">
        <v>212</v>
      </c>
      <c r="H92" s="64" t="s">
        <v>294</v>
      </c>
      <c r="I92" s="64">
        <v>101</v>
      </c>
      <c r="J92" s="64">
        <v>1630</v>
      </c>
      <c r="K92" s="65" t="s">
        <v>295</v>
      </c>
      <c r="L92" s="65"/>
      <c r="M92" s="65"/>
      <c r="N92" s="65"/>
      <c r="O92" s="65"/>
      <c r="P92" s="65"/>
      <c r="Q92" s="65"/>
      <c r="R92" s="65"/>
      <c r="S92" s="65"/>
      <c r="T92" s="65"/>
      <c r="U92" s="65">
        <v>363</v>
      </c>
      <c r="V92" s="27"/>
      <c r="W92" s="27"/>
      <c r="X92" s="27"/>
      <c r="Y92" s="27"/>
      <c r="Z92" s="27"/>
    </row>
    <row r="93" spans="1:26" ht="60" x14ac:dyDescent="0.2">
      <c r="A93" s="66">
        <v>57</v>
      </c>
      <c r="B93" s="67" t="s">
        <v>296</v>
      </c>
      <c r="C93" s="68">
        <v>1</v>
      </c>
      <c r="D93" s="69">
        <v>205.19</v>
      </c>
      <c r="E93" s="70" t="s">
        <v>297</v>
      </c>
      <c r="F93" s="69"/>
      <c r="G93" s="69">
        <v>205</v>
      </c>
      <c r="H93" s="69" t="s">
        <v>298</v>
      </c>
      <c r="I93" s="69"/>
      <c r="J93" s="69">
        <v>1344</v>
      </c>
      <c r="K93" s="70" t="s">
        <v>299</v>
      </c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27"/>
      <c r="W93" s="27"/>
      <c r="X93" s="27"/>
      <c r="Y93" s="27"/>
      <c r="Z93" s="27"/>
    </row>
    <row r="94" spans="1:26" ht="26.1" customHeight="1" x14ac:dyDescent="0.2">
      <c r="A94" s="114" t="s">
        <v>300</v>
      </c>
      <c r="B94" s="115"/>
      <c r="C94" s="115"/>
      <c r="D94" s="115"/>
      <c r="E94" s="115"/>
      <c r="F94" s="115"/>
      <c r="G94" s="72">
        <v>3355</v>
      </c>
      <c r="H94" s="72"/>
      <c r="I94" s="72"/>
      <c r="J94" s="72">
        <v>26401</v>
      </c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27"/>
      <c r="W94" s="27"/>
      <c r="X94" s="27"/>
      <c r="Y94" s="27"/>
      <c r="Z94" s="27"/>
    </row>
    <row r="95" spans="1:26" ht="21" customHeight="1" x14ac:dyDescent="0.2">
      <c r="A95" s="112" t="s">
        <v>301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27"/>
      <c r="W95" s="27"/>
      <c r="X95" s="27"/>
      <c r="Y95" s="27"/>
      <c r="Z95" s="27"/>
    </row>
    <row r="96" spans="1:26" ht="72" x14ac:dyDescent="0.2">
      <c r="A96" s="61">
        <v>58</v>
      </c>
      <c r="B96" s="62" t="s">
        <v>302</v>
      </c>
      <c r="C96" s="63">
        <v>2</v>
      </c>
      <c r="D96" s="64">
        <v>35.729999999999997</v>
      </c>
      <c r="E96" s="65" t="s">
        <v>303</v>
      </c>
      <c r="F96" s="64">
        <v>15.37</v>
      </c>
      <c r="G96" s="64">
        <v>71</v>
      </c>
      <c r="H96" s="64" t="s">
        <v>304</v>
      </c>
      <c r="I96" s="64">
        <v>31</v>
      </c>
      <c r="J96" s="64">
        <v>538</v>
      </c>
      <c r="K96" s="65" t="s">
        <v>305</v>
      </c>
      <c r="L96" s="65"/>
      <c r="M96" s="65"/>
      <c r="N96" s="65"/>
      <c r="O96" s="65"/>
      <c r="P96" s="65"/>
      <c r="Q96" s="65"/>
      <c r="R96" s="65"/>
      <c r="S96" s="65"/>
      <c r="T96" s="65"/>
      <c r="U96" s="65">
        <v>89</v>
      </c>
      <c r="V96" s="27"/>
      <c r="W96" s="27"/>
      <c r="X96" s="27"/>
      <c r="Y96" s="27"/>
      <c r="Z96" s="27"/>
    </row>
    <row r="97" spans="1:26" ht="60" x14ac:dyDescent="0.2">
      <c r="A97" s="61">
        <v>59</v>
      </c>
      <c r="B97" s="62" t="s">
        <v>306</v>
      </c>
      <c r="C97" s="63">
        <v>1</v>
      </c>
      <c r="D97" s="64">
        <v>188.48</v>
      </c>
      <c r="E97" s="65" t="s">
        <v>307</v>
      </c>
      <c r="F97" s="64">
        <v>85.41</v>
      </c>
      <c r="G97" s="64">
        <v>188</v>
      </c>
      <c r="H97" s="64" t="s">
        <v>308</v>
      </c>
      <c r="I97" s="64">
        <v>85</v>
      </c>
      <c r="J97" s="64">
        <v>1372</v>
      </c>
      <c r="K97" s="65" t="s">
        <v>309</v>
      </c>
      <c r="L97" s="65"/>
      <c r="M97" s="65"/>
      <c r="N97" s="65"/>
      <c r="O97" s="65"/>
      <c r="P97" s="65"/>
      <c r="Q97" s="65"/>
      <c r="R97" s="65"/>
      <c r="S97" s="65"/>
      <c r="T97" s="65"/>
      <c r="U97" s="65">
        <v>310</v>
      </c>
      <c r="V97" s="27"/>
      <c r="W97" s="27"/>
      <c r="X97" s="27"/>
      <c r="Y97" s="27"/>
      <c r="Z97" s="27"/>
    </row>
    <row r="98" spans="1:26" ht="60" x14ac:dyDescent="0.2">
      <c r="A98" s="61">
        <v>60</v>
      </c>
      <c r="B98" s="62" t="s">
        <v>310</v>
      </c>
      <c r="C98" s="63" t="s">
        <v>311</v>
      </c>
      <c r="D98" s="64">
        <v>17.54</v>
      </c>
      <c r="E98" s="65">
        <v>4.99</v>
      </c>
      <c r="F98" s="64" t="s">
        <v>312</v>
      </c>
      <c r="G98" s="64">
        <v>6</v>
      </c>
      <c r="H98" s="64">
        <v>2</v>
      </c>
      <c r="I98" s="64" t="s">
        <v>313</v>
      </c>
      <c r="J98" s="64">
        <v>52</v>
      </c>
      <c r="K98" s="65">
        <v>23</v>
      </c>
      <c r="L98" s="65"/>
      <c r="M98" s="65"/>
      <c r="N98" s="65"/>
      <c r="O98" s="65"/>
      <c r="P98" s="65"/>
      <c r="Q98" s="65"/>
      <c r="R98" s="65"/>
      <c r="S98" s="65"/>
      <c r="T98" s="65"/>
      <c r="U98" s="65" t="s">
        <v>304</v>
      </c>
      <c r="V98" s="27"/>
      <c r="W98" s="27"/>
      <c r="X98" s="27"/>
      <c r="Y98" s="27"/>
      <c r="Z98" s="27"/>
    </row>
    <row r="99" spans="1:26" ht="72" x14ac:dyDescent="0.2">
      <c r="A99" s="61">
        <v>61</v>
      </c>
      <c r="B99" s="62" t="s">
        <v>314</v>
      </c>
      <c r="C99" s="63" t="s">
        <v>311</v>
      </c>
      <c r="D99" s="64">
        <v>7.79</v>
      </c>
      <c r="E99" s="65">
        <v>1.46</v>
      </c>
      <c r="F99" s="64" t="s">
        <v>315</v>
      </c>
      <c r="G99" s="64">
        <v>3</v>
      </c>
      <c r="H99" s="64"/>
      <c r="I99" s="64">
        <v>3</v>
      </c>
      <c r="J99" s="64">
        <v>21</v>
      </c>
      <c r="K99" s="65">
        <v>7</v>
      </c>
      <c r="L99" s="65"/>
      <c r="M99" s="65"/>
      <c r="N99" s="65"/>
      <c r="O99" s="65"/>
      <c r="P99" s="65"/>
      <c r="Q99" s="65"/>
      <c r="R99" s="65"/>
      <c r="S99" s="65"/>
      <c r="T99" s="65"/>
      <c r="U99" s="65" t="s">
        <v>316</v>
      </c>
      <c r="V99" s="27"/>
      <c r="W99" s="27"/>
      <c r="X99" s="27"/>
      <c r="Y99" s="27"/>
      <c r="Z99" s="27"/>
    </row>
    <row r="100" spans="1:26" ht="72" x14ac:dyDescent="0.2">
      <c r="A100" s="66">
        <v>62</v>
      </c>
      <c r="B100" s="67" t="s">
        <v>317</v>
      </c>
      <c r="C100" s="68">
        <v>1</v>
      </c>
      <c r="D100" s="69">
        <v>968.45</v>
      </c>
      <c r="E100" s="70">
        <v>170.24</v>
      </c>
      <c r="F100" s="69" t="s">
        <v>318</v>
      </c>
      <c r="G100" s="69">
        <v>968</v>
      </c>
      <c r="H100" s="69">
        <v>170</v>
      </c>
      <c r="I100" s="69" t="s">
        <v>319</v>
      </c>
      <c r="J100" s="69">
        <v>8007</v>
      </c>
      <c r="K100" s="70">
        <v>2434</v>
      </c>
      <c r="L100" s="70"/>
      <c r="M100" s="70"/>
      <c r="N100" s="70"/>
      <c r="O100" s="70"/>
      <c r="P100" s="70"/>
      <c r="Q100" s="70"/>
      <c r="R100" s="70"/>
      <c r="S100" s="70"/>
      <c r="T100" s="70"/>
      <c r="U100" s="70" t="s">
        <v>320</v>
      </c>
      <c r="V100" s="27"/>
      <c r="W100" s="27"/>
      <c r="X100" s="27"/>
      <c r="Y100" s="27"/>
      <c r="Z100" s="27"/>
    </row>
    <row r="101" spans="1:26" x14ac:dyDescent="0.2">
      <c r="A101" s="114" t="s">
        <v>321</v>
      </c>
      <c r="B101" s="115"/>
      <c r="C101" s="115"/>
      <c r="D101" s="115"/>
      <c r="E101" s="115"/>
      <c r="F101" s="115"/>
      <c r="G101" s="72">
        <v>1983</v>
      </c>
      <c r="H101" s="72"/>
      <c r="I101" s="72"/>
      <c r="J101" s="72">
        <v>18886</v>
      </c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27"/>
      <c r="W101" s="27"/>
      <c r="X101" s="27"/>
      <c r="Y101" s="27"/>
      <c r="Z101" s="27"/>
    </row>
    <row r="102" spans="1:26" ht="21" customHeight="1" x14ac:dyDescent="0.2">
      <c r="A102" s="112" t="s">
        <v>322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27"/>
      <c r="W102" s="27"/>
      <c r="X102" s="27"/>
      <c r="Y102" s="27"/>
      <c r="Z102" s="27"/>
    </row>
    <row r="103" spans="1:26" ht="17.850000000000001" customHeight="1" x14ac:dyDescent="0.2">
      <c r="A103" s="110" t="s">
        <v>323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27"/>
      <c r="W103" s="27"/>
      <c r="X103" s="27"/>
      <c r="Y103" s="27"/>
      <c r="Z103" s="27"/>
    </row>
    <row r="104" spans="1:26" ht="72" x14ac:dyDescent="0.2">
      <c r="A104" s="61">
        <v>63</v>
      </c>
      <c r="B104" s="62" t="s">
        <v>324</v>
      </c>
      <c r="C104" s="63" t="s">
        <v>325</v>
      </c>
      <c r="D104" s="64">
        <v>2554.9299999999998</v>
      </c>
      <c r="E104" s="65" t="s">
        <v>326</v>
      </c>
      <c r="F104" s="64" t="s">
        <v>327</v>
      </c>
      <c r="G104" s="64">
        <v>81</v>
      </c>
      <c r="H104" s="64" t="s">
        <v>57</v>
      </c>
      <c r="I104" s="64" t="s">
        <v>328</v>
      </c>
      <c r="J104" s="64">
        <v>491</v>
      </c>
      <c r="K104" s="65" t="s">
        <v>175</v>
      </c>
      <c r="L104" s="65"/>
      <c r="M104" s="65"/>
      <c r="N104" s="65"/>
      <c r="O104" s="65"/>
      <c r="P104" s="65"/>
      <c r="Q104" s="65"/>
      <c r="R104" s="65"/>
      <c r="S104" s="65"/>
      <c r="T104" s="65"/>
      <c r="U104" s="65" t="s">
        <v>329</v>
      </c>
      <c r="V104" s="27"/>
      <c r="W104" s="27"/>
      <c r="X104" s="27"/>
      <c r="Y104" s="27"/>
      <c r="Z104" s="27"/>
    </row>
    <row r="105" spans="1:26" ht="48" x14ac:dyDescent="0.2">
      <c r="A105" s="61">
        <v>64</v>
      </c>
      <c r="B105" s="62" t="s">
        <v>62</v>
      </c>
      <c r="C105" s="63" t="s">
        <v>330</v>
      </c>
      <c r="D105" s="64">
        <v>117</v>
      </c>
      <c r="E105" s="65" t="s">
        <v>64</v>
      </c>
      <c r="F105" s="64"/>
      <c r="G105" s="64">
        <v>407</v>
      </c>
      <c r="H105" s="64" t="s">
        <v>331</v>
      </c>
      <c r="I105" s="64"/>
      <c r="J105" s="64">
        <v>1278</v>
      </c>
      <c r="K105" s="65" t="s">
        <v>332</v>
      </c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27"/>
      <c r="W105" s="27"/>
      <c r="X105" s="27"/>
      <c r="Y105" s="27"/>
      <c r="Z105" s="27"/>
    </row>
    <row r="106" spans="1:26" ht="72" x14ac:dyDescent="0.2">
      <c r="A106" s="61">
        <v>65</v>
      </c>
      <c r="B106" s="62" t="s">
        <v>333</v>
      </c>
      <c r="C106" s="63" t="s">
        <v>334</v>
      </c>
      <c r="D106" s="64">
        <v>3905.55</v>
      </c>
      <c r="E106" s="65" t="s">
        <v>335</v>
      </c>
      <c r="F106" s="64" t="s">
        <v>336</v>
      </c>
      <c r="G106" s="64">
        <v>115</v>
      </c>
      <c r="H106" s="64" t="s">
        <v>150</v>
      </c>
      <c r="I106" s="64" t="s">
        <v>337</v>
      </c>
      <c r="J106" s="64">
        <v>725</v>
      </c>
      <c r="K106" s="65" t="s">
        <v>338</v>
      </c>
      <c r="L106" s="65"/>
      <c r="M106" s="65"/>
      <c r="N106" s="65"/>
      <c r="O106" s="65"/>
      <c r="P106" s="65"/>
      <c r="Q106" s="65"/>
      <c r="R106" s="65"/>
      <c r="S106" s="65"/>
      <c r="T106" s="65"/>
      <c r="U106" s="65" t="s">
        <v>339</v>
      </c>
      <c r="V106" s="27"/>
      <c r="W106" s="27"/>
      <c r="X106" s="27"/>
      <c r="Y106" s="27"/>
      <c r="Z106" s="27"/>
    </row>
    <row r="107" spans="1:26" ht="60" x14ac:dyDescent="0.2">
      <c r="A107" s="61">
        <v>66</v>
      </c>
      <c r="B107" s="62" t="s">
        <v>340</v>
      </c>
      <c r="C107" s="63" t="s">
        <v>341</v>
      </c>
      <c r="D107" s="64">
        <v>122</v>
      </c>
      <c r="E107" s="65" t="s">
        <v>342</v>
      </c>
      <c r="F107" s="64"/>
      <c r="G107" s="64">
        <v>505</v>
      </c>
      <c r="H107" s="64" t="s">
        <v>343</v>
      </c>
      <c r="I107" s="64"/>
      <c r="J107" s="64">
        <v>2287</v>
      </c>
      <c r="K107" s="65" t="s">
        <v>344</v>
      </c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27"/>
      <c r="W107" s="27"/>
      <c r="X107" s="27"/>
      <c r="Y107" s="27"/>
      <c r="Z107" s="27"/>
    </row>
    <row r="108" spans="1:26" ht="60" x14ac:dyDescent="0.2">
      <c r="A108" s="61">
        <v>67</v>
      </c>
      <c r="B108" s="62" t="s">
        <v>345</v>
      </c>
      <c r="C108" s="63" t="s">
        <v>346</v>
      </c>
      <c r="D108" s="64">
        <v>34167</v>
      </c>
      <c r="E108" s="65" t="s">
        <v>347</v>
      </c>
      <c r="F108" s="64" t="s">
        <v>348</v>
      </c>
      <c r="G108" s="64">
        <v>721</v>
      </c>
      <c r="H108" s="64" t="s">
        <v>349</v>
      </c>
      <c r="I108" s="64" t="s">
        <v>350</v>
      </c>
      <c r="J108" s="64">
        <v>3592</v>
      </c>
      <c r="K108" s="65" t="s">
        <v>351</v>
      </c>
      <c r="L108" s="65"/>
      <c r="M108" s="65"/>
      <c r="N108" s="65"/>
      <c r="O108" s="65"/>
      <c r="P108" s="65"/>
      <c r="Q108" s="65"/>
      <c r="R108" s="65"/>
      <c r="S108" s="65"/>
      <c r="T108" s="65"/>
      <c r="U108" s="65" t="s">
        <v>352</v>
      </c>
      <c r="V108" s="27"/>
      <c r="W108" s="27"/>
      <c r="X108" s="27"/>
      <c r="Y108" s="27"/>
      <c r="Z108" s="27"/>
    </row>
    <row r="109" spans="1:26" ht="84" x14ac:dyDescent="0.2">
      <c r="A109" s="61">
        <v>68</v>
      </c>
      <c r="B109" s="62" t="s">
        <v>353</v>
      </c>
      <c r="C109" s="63" t="s">
        <v>354</v>
      </c>
      <c r="D109" s="64">
        <v>4830.72</v>
      </c>
      <c r="E109" s="65" t="s">
        <v>355</v>
      </c>
      <c r="F109" s="64" t="s">
        <v>356</v>
      </c>
      <c r="G109" s="64">
        <v>-102</v>
      </c>
      <c r="H109" s="64" t="s">
        <v>357</v>
      </c>
      <c r="I109" s="64">
        <v>-2</v>
      </c>
      <c r="J109" s="64">
        <v>-476</v>
      </c>
      <c r="K109" s="65" t="s">
        <v>358</v>
      </c>
      <c r="L109" s="65"/>
      <c r="M109" s="65"/>
      <c r="N109" s="65"/>
      <c r="O109" s="65"/>
      <c r="P109" s="65"/>
      <c r="Q109" s="65"/>
      <c r="R109" s="65"/>
      <c r="S109" s="65"/>
      <c r="T109" s="65"/>
      <c r="U109" s="65" t="s">
        <v>359</v>
      </c>
      <c r="V109" s="27"/>
      <c r="W109" s="27"/>
      <c r="X109" s="27"/>
      <c r="Y109" s="27"/>
      <c r="Z109" s="27"/>
    </row>
    <row r="110" spans="1:26" ht="84" x14ac:dyDescent="0.2">
      <c r="A110" s="61">
        <v>69</v>
      </c>
      <c r="B110" s="62" t="s">
        <v>360</v>
      </c>
      <c r="C110" s="63" t="s">
        <v>346</v>
      </c>
      <c r="D110" s="64">
        <v>3218.43</v>
      </c>
      <c r="E110" s="65" t="s">
        <v>361</v>
      </c>
      <c r="F110" s="64" t="s">
        <v>362</v>
      </c>
      <c r="G110" s="64">
        <v>68</v>
      </c>
      <c r="H110" s="64" t="s">
        <v>363</v>
      </c>
      <c r="I110" s="64" t="s">
        <v>364</v>
      </c>
      <c r="J110" s="64">
        <v>520</v>
      </c>
      <c r="K110" s="65" t="s">
        <v>365</v>
      </c>
      <c r="L110" s="65"/>
      <c r="M110" s="65"/>
      <c r="N110" s="65"/>
      <c r="O110" s="65"/>
      <c r="P110" s="65"/>
      <c r="Q110" s="65"/>
      <c r="R110" s="65"/>
      <c r="S110" s="65"/>
      <c r="T110" s="65"/>
      <c r="U110" s="65" t="s">
        <v>366</v>
      </c>
      <c r="V110" s="27"/>
      <c r="W110" s="27"/>
      <c r="X110" s="27"/>
      <c r="Y110" s="27"/>
      <c r="Z110" s="27"/>
    </row>
    <row r="111" spans="1:26" ht="72" x14ac:dyDescent="0.2">
      <c r="A111" s="61">
        <v>70</v>
      </c>
      <c r="B111" s="62" t="s">
        <v>367</v>
      </c>
      <c r="C111" s="63" t="s">
        <v>346</v>
      </c>
      <c r="D111" s="64">
        <v>53.52</v>
      </c>
      <c r="E111" s="65" t="s">
        <v>368</v>
      </c>
      <c r="F111" s="64">
        <v>21.54</v>
      </c>
      <c r="G111" s="64">
        <v>1</v>
      </c>
      <c r="H111" s="64" t="s">
        <v>369</v>
      </c>
      <c r="I111" s="64"/>
      <c r="J111" s="64">
        <v>6</v>
      </c>
      <c r="K111" s="65" t="s">
        <v>370</v>
      </c>
      <c r="L111" s="65"/>
      <c r="M111" s="65"/>
      <c r="N111" s="65"/>
      <c r="O111" s="65"/>
      <c r="P111" s="65"/>
      <c r="Q111" s="65"/>
      <c r="R111" s="65"/>
      <c r="S111" s="65"/>
      <c r="T111" s="65"/>
      <c r="U111" s="65">
        <v>2</v>
      </c>
      <c r="V111" s="27"/>
      <c r="W111" s="27"/>
      <c r="X111" s="27"/>
      <c r="Y111" s="27"/>
      <c r="Z111" s="27"/>
    </row>
    <row r="112" spans="1:26" ht="84" x14ac:dyDescent="0.2">
      <c r="A112" s="61">
        <v>71</v>
      </c>
      <c r="B112" s="62" t="s">
        <v>371</v>
      </c>
      <c r="C112" s="63" t="s">
        <v>372</v>
      </c>
      <c r="D112" s="64">
        <v>511</v>
      </c>
      <c r="E112" s="65" t="s">
        <v>373</v>
      </c>
      <c r="F112" s="64"/>
      <c r="G112" s="64">
        <v>1824</v>
      </c>
      <c r="H112" s="64" t="s">
        <v>374</v>
      </c>
      <c r="I112" s="64"/>
      <c r="J112" s="64">
        <v>8519</v>
      </c>
      <c r="K112" s="65" t="s">
        <v>375</v>
      </c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27"/>
      <c r="W112" s="27"/>
      <c r="X112" s="27"/>
      <c r="Y112" s="27"/>
      <c r="Z112" s="27"/>
    </row>
    <row r="113" spans="1:26" ht="17.850000000000001" customHeight="1" x14ac:dyDescent="0.2">
      <c r="A113" s="110" t="s">
        <v>376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27"/>
      <c r="W113" s="27"/>
      <c r="X113" s="27"/>
      <c r="Y113" s="27"/>
      <c r="Z113" s="27"/>
    </row>
    <row r="114" spans="1:26" ht="60" x14ac:dyDescent="0.2">
      <c r="A114" s="61">
        <v>72</v>
      </c>
      <c r="B114" s="62" t="s">
        <v>377</v>
      </c>
      <c r="C114" s="63" t="s">
        <v>378</v>
      </c>
      <c r="D114" s="64">
        <v>4.12</v>
      </c>
      <c r="E114" s="65"/>
      <c r="F114" s="64">
        <v>4.12</v>
      </c>
      <c r="G114" s="64"/>
      <c r="H114" s="64"/>
      <c r="I114" s="64"/>
      <c r="J114" s="64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27"/>
      <c r="W114" s="27"/>
      <c r="X114" s="27"/>
      <c r="Y114" s="27"/>
      <c r="Z114" s="27"/>
    </row>
    <row r="115" spans="1:26" ht="144" x14ac:dyDescent="0.2">
      <c r="A115" s="61">
        <v>73</v>
      </c>
      <c r="B115" s="62" t="s">
        <v>379</v>
      </c>
      <c r="C115" s="63" t="s">
        <v>378</v>
      </c>
      <c r="D115" s="64">
        <v>10.4</v>
      </c>
      <c r="E115" s="65"/>
      <c r="F115" s="64">
        <v>10.4</v>
      </c>
      <c r="G115" s="64"/>
      <c r="H115" s="64"/>
      <c r="I115" s="64"/>
      <c r="J115" s="64">
        <v>1</v>
      </c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>
        <v>1</v>
      </c>
      <c r="V115" s="27"/>
      <c r="W115" s="27"/>
      <c r="X115" s="27"/>
      <c r="Y115" s="27"/>
      <c r="Z115" s="27"/>
    </row>
    <row r="116" spans="1:26" ht="60" x14ac:dyDescent="0.2">
      <c r="A116" s="61">
        <v>74</v>
      </c>
      <c r="B116" s="62" t="s">
        <v>380</v>
      </c>
      <c r="C116" s="63" t="s">
        <v>381</v>
      </c>
      <c r="D116" s="64">
        <v>419.37</v>
      </c>
      <c r="E116" s="65"/>
      <c r="F116" s="64" t="s">
        <v>382</v>
      </c>
      <c r="G116" s="64">
        <v>5</v>
      </c>
      <c r="H116" s="64"/>
      <c r="I116" s="64">
        <v>5</v>
      </c>
      <c r="J116" s="64">
        <v>30</v>
      </c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 t="s">
        <v>383</v>
      </c>
      <c r="V116" s="27"/>
      <c r="W116" s="27"/>
      <c r="X116" s="27"/>
      <c r="Y116" s="27"/>
      <c r="Z116" s="27"/>
    </row>
    <row r="117" spans="1:26" ht="60" x14ac:dyDescent="0.2">
      <c r="A117" s="66">
        <v>75</v>
      </c>
      <c r="B117" s="67" t="s">
        <v>384</v>
      </c>
      <c r="C117" s="68">
        <v>10.8</v>
      </c>
      <c r="D117" s="69">
        <v>125</v>
      </c>
      <c r="E117" s="70" t="s">
        <v>385</v>
      </c>
      <c r="F117" s="69"/>
      <c r="G117" s="69">
        <v>1350</v>
      </c>
      <c r="H117" s="69" t="s">
        <v>386</v>
      </c>
      <c r="I117" s="69"/>
      <c r="J117" s="69">
        <v>6974</v>
      </c>
      <c r="K117" s="70" t="s">
        <v>387</v>
      </c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27"/>
      <c r="W117" s="27"/>
      <c r="X117" s="27"/>
      <c r="Y117" s="27"/>
      <c r="Z117" s="27"/>
    </row>
    <row r="118" spans="1:26" x14ac:dyDescent="0.2">
      <c r="A118" s="114" t="s">
        <v>388</v>
      </c>
      <c r="B118" s="115"/>
      <c r="C118" s="115"/>
      <c r="D118" s="115"/>
      <c r="E118" s="115"/>
      <c r="F118" s="115"/>
      <c r="G118" s="72">
        <v>5134</v>
      </c>
      <c r="H118" s="72"/>
      <c r="I118" s="72"/>
      <c r="J118" s="72">
        <v>25815</v>
      </c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27"/>
      <c r="W118" s="27"/>
      <c r="X118" s="27"/>
      <c r="Y118" s="27"/>
      <c r="Z118" s="27"/>
    </row>
    <row r="119" spans="1:26" ht="36" x14ac:dyDescent="0.2">
      <c r="A119" s="116" t="s">
        <v>389</v>
      </c>
      <c r="B119" s="117"/>
      <c r="C119" s="117"/>
      <c r="D119" s="117"/>
      <c r="E119" s="117"/>
      <c r="F119" s="117"/>
      <c r="G119" s="64">
        <v>16703</v>
      </c>
      <c r="H119" s="64" t="s">
        <v>390</v>
      </c>
      <c r="I119" s="64" t="s">
        <v>391</v>
      </c>
      <c r="J119" s="64">
        <v>91031</v>
      </c>
      <c r="K119" s="65" t="s">
        <v>392</v>
      </c>
      <c r="L119" s="65"/>
      <c r="M119" s="65"/>
      <c r="N119" s="65"/>
      <c r="O119" s="65"/>
      <c r="P119" s="65"/>
      <c r="Q119" s="65"/>
      <c r="R119" s="65"/>
      <c r="S119" s="65"/>
      <c r="T119" s="65"/>
      <c r="U119" s="65" t="s">
        <v>393</v>
      </c>
      <c r="V119" s="27"/>
      <c r="W119" s="27"/>
      <c r="X119" s="27"/>
      <c r="Y119" s="27"/>
      <c r="Z119" s="27"/>
    </row>
    <row r="120" spans="1:26" x14ac:dyDescent="0.2">
      <c r="A120" s="116" t="s">
        <v>394</v>
      </c>
      <c r="B120" s="117"/>
      <c r="C120" s="117"/>
      <c r="D120" s="117"/>
      <c r="E120" s="117"/>
      <c r="F120" s="117"/>
      <c r="G120" s="64"/>
      <c r="H120" s="64"/>
      <c r="I120" s="64"/>
      <c r="J120" s="64">
        <v>91045</v>
      </c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27"/>
      <c r="W120" s="27"/>
      <c r="X120" s="27"/>
      <c r="Y120" s="27"/>
      <c r="Z120" s="27"/>
    </row>
    <row r="121" spans="1:26" x14ac:dyDescent="0.2">
      <c r="A121" s="116" t="s">
        <v>395</v>
      </c>
      <c r="B121" s="117"/>
      <c r="C121" s="117"/>
      <c r="D121" s="117"/>
      <c r="E121" s="117"/>
      <c r="F121" s="117"/>
      <c r="G121" s="64"/>
      <c r="H121" s="64"/>
      <c r="I121" s="64"/>
      <c r="J121" s="64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27"/>
      <c r="W121" s="27"/>
      <c r="X121" s="27"/>
      <c r="Y121" s="27"/>
      <c r="Z121" s="27"/>
    </row>
    <row r="122" spans="1:26" ht="36" x14ac:dyDescent="0.2">
      <c r="A122" s="116" t="s">
        <v>396</v>
      </c>
      <c r="B122" s="117"/>
      <c r="C122" s="117"/>
      <c r="D122" s="117"/>
      <c r="E122" s="117"/>
      <c r="F122" s="117"/>
      <c r="G122" s="64"/>
      <c r="H122" s="64"/>
      <c r="I122" s="64"/>
      <c r="J122" s="64">
        <v>14</v>
      </c>
      <c r="K122" s="65" t="s">
        <v>397</v>
      </c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27"/>
      <c r="W122" s="27"/>
      <c r="X122" s="27"/>
      <c r="Y122" s="27"/>
      <c r="Z122" s="27"/>
    </row>
    <row r="123" spans="1:26" x14ac:dyDescent="0.2">
      <c r="A123" s="116" t="s">
        <v>398</v>
      </c>
      <c r="B123" s="117"/>
      <c r="C123" s="117"/>
      <c r="D123" s="117"/>
      <c r="E123" s="117"/>
      <c r="F123" s="117"/>
      <c r="G123" s="64"/>
      <c r="H123" s="64"/>
      <c r="I123" s="64"/>
      <c r="J123" s="64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27"/>
      <c r="W123" s="27"/>
      <c r="X123" s="27"/>
      <c r="Y123" s="27"/>
      <c r="Z123" s="27"/>
    </row>
    <row r="124" spans="1:26" x14ac:dyDescent="0.2">
      <c r="A124" s="116" t="s">
        <v>399</v>
      </c>
      <c r="B124" s="117"/>
      <c r="C124" s="117"/>
      <c r="D124" s="117"/>
      <c r="E124" s="117"/>
      <c r="F124" s="117"/>
      <c r="G124" s="64">
        <v>1576</v>
      </c>
      <c r="H124" s="64"/>
      <c r="I124" s="64"/>
      <c r="J124" s="64">
        <v>22563</v>
      </c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27"/>
      <c r="W124" s="27"/>
      <c r="X124" s="27"/>
      <c r="Y124" s="27"/>
      <c r="Z124" s="27"/>
    </row>
    <row r="125" spans="1:26" x14ac:dyDescent="0.2">
      <c r="A125" s="116" t="s">
        <v>400</v>
      </c>
      <c r="B125" s="117"/>
      <c r="C125" s="117"/>
      <c r="D125" s="117"/>
      <c r="E125" s="117"/>
      <c r="F125" s="117"/>
      <c r="G125" s="64">
        <v>12344</v>
      </c>
      <c r="H125" s="64"/>
      <c r="I125" s="64"/>
      <c r="J125" s="64">
        <v>53666</v>
      </c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27"/>
      <c r="W125" s="27"/>
      <c r="X125" s="27"/>
      <c r="Y125" s="27"/>
      <c r="Z125" s="27"/>
    </row>
    <row r="126" spans="1:26" x14ac:dyDescent="0.2">
      <c r="A126" s="116" t="s">
        <v>401</v>
      </c>
      <c r="B126" s="117"/>
      <c r="C126" s="117"/>
      <c r="D126" s="117"/>
      <c r="E126" s="117"/>
      <c r="F126" s="117"/>
      <c r="G126" s="64">
        <v>3008</v>
      </c>
      <c r="H126" s="64"/>
      <c r="I126" s="64"/>
      <c r="J126" s="64">
        <v>18027</v>
      </c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27"/>
      <c r="W126" s="27"/>
      <c r="X126" s="27"/>
      <c r="Y126" s="27"/>
      <c r="Z126" s="27"/>
    </row>
    <row r="127" spans="1:26" x14ac:dyDescent="0.2">
      <c r="A127" s="118" t="s">
        <v>402</v>
      </c>
      <c r="B127" s="119"/>
      <c r="C127" s="119"/>
      <c r="D127" s="119"/>
      <c r="E127" s="119"/>
      <c r="F127" s="119"/>
      <c r="G127" s="71">
        <v>1746</v>
      </c>
      <c r="H127" s="71"/>
      <c r="I127" s="71"/>
      <c r="J127" s="71">
        <v>21234</v>
      </c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27"/>
      <c r="W127" s="27"/>
      <c r="X127" s="27"/>
      <c r="Y127" s="27"/>
      <c r="Z127" s="27"/>
    </row>
    <row r="128" spans="1:26" x14ac:dyDescent="0.2">
      <c r="A128" s="118" t="s">
        <v>403</v>
      </c>
      <c r="B128" s="119"/>
      <c r="C128" s="119"/>
      <c r="D128" s="119"/>
      <c r="E128" s="119"/>
      <c r="F128" s="119"/>
      <c r="G128" s="71">
        <v>1131</v>
      </c>
      <c r="H128" s="71"/>
      <c r="I128" s="71"/>
      <c r="J128" s="71">
        <v>12944</v>
      </c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27"/>
      <c r="W128" s="27"/>
      <c r="X128" s="27"/>
      <c r="Y128" s="27"/>
      <c r="Z128" s="27"/>
    </row>
    <row r="129" spans="1:26" x14ac:dyDescent="0.2">
      <c r="A129" s="118" t="s">
        <v>404</v>
      </c>
      <c r="B129" s="119"/>
      <c r="C129" s="119"/>
      <c r="D129" s="119"/>
      <c r="E129" s="119"/>
      <c r="F129" s="119"/>
      <c r="G129" s="71"/>
      <c r="H129" s="71"/>
      <c r="I129" s="71"/>
      <c r="J129" s="71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27"/>
      <c r="W129" s="27"/>
      <c r="X129" s="27"/>
      <c r="Y129" s="27"/>
      <c r="Z129" s="27"/>
    </row>
    <row r="130" spans="1:26" x14ac:dyDescent="0.2">
      <c r="A130" s="116" t="s">
        <v>405</v>
      </c>
      <c r="B130" s="117"/>
      <c r="C130" s="117"/>
      <c r="D130" s="117"/>
      <c r="E130" s="117"/>
      <c r="F130" s="117"/>
      <c r="G130" s="64">
        <v>19354</v>
      </c>
      <c r="H130" s="64"/>
      <c r="I130" s="64"/>
      <c r="J130" s="64">
        <v>123005</v>
      </c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27"/>
      <c r="W130" s="27"/>
      <c r="X130" s="27"/>
      <c r="Y130" s="27"/>
      <c r="Z130" s="27"/>
    </row>
    <row r="131" spans="1:26" x14ac:dyDescent="0.2">
      <c r="A131" s="116" t="s">
        <v>406</v>
      </c>
      <c r="B131" s="117"/>
      <c r="C131" s="117"/>
      <c r="D131" s="117"/>
      <c r="E131" s="117"/>
      <c r="F131" s="117"/>
      <c r="G131" s="64">
        <v>226</v>
      </c>
      <c r="H131" s="64"/>
      <c r="I131" s="64"/>
      <c r="J131" s="64">
        <v>2218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27"/>
      <c r="W131" s="27"/>
      <c r="X131" s="27"/>
      <c r="Y131" s="27"/>
      <c r="Z131" s="27"/>
    </row>
    <row r="132" spans="1:26" x14ac:dyDescent="0.2">
      <c r="A132" s="116" t="s">
        <v>407</v>
      </c>
      <c r="B132" s="117"/>
      <c r="C132" s="117"/>
      <c r="D132" s="117"/>
      <c r="E132" s="117"/>
      <c r="F132" s="117"/>
      <c r="G132" s="64">
        <v>19580</v>
      </c>
      <c r="H132" s="64"/>
      <c r="I132" s="64"/>
      <c r="J132" s="64">
        <v>125223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27"/>
      <c r="W132" s="27"/>
      <c r="X132" s="27"/>
      <c r="Y132" s="27"/>
      <c r="Z132" s="27"/>
    </row>
    <row r="133" spans="1:26" x14ac:dyDescent="0.2">
      <c r="A133" s="118" t="s">
        <v>408</v>
      </c>
      <c r="B133" s="119"/>
      <c r="C133" s="119"/>
      <c r="D133" s="119"/>
      <c r="E133" s="119"/>
      <c r="F133" s="119"/>
      <c r="G133" s="71">
        <v>19580</v>
      </c>
      <c r="H133" s="71"/>
      <c r="I133" s="71"/>
      <c r="J133" s="71">
        <v>125223</v>
      </c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27"/>
      <c r="W133" s="27"/>
      <c r="X133" s="27"/>
      <c r="Y133" s="27"/>
      <c r="Z133" s="27"/>
    </row>
    <row r="134" spans="1:26" x14ac:dyDescent="0.2">
      <c r="A134" s="22"/>
      <c r="B134" s="23"/>
      <c r="C134" s="24"/>
      <c r="D134" s="25"/>
      <c r="E134" s="26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7"/>
      <c r="W134" s="27"/>
      <c r="X134" s="27"/>
      <c r="Y134" s="27"/>
      <c r="Z134" s="27"/>
    </row>
    <row r="135" spans="1:26" x14ac:dyDescent="0.2">
      <c r="A135" s="22"/>
      <c r="B135" s="23"/>
      <c r="C135" s="24"/>
      <c r="D135" s="25"/>
      <c r="E135" s="26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7"/>
      <c r="W135" s="27"/>
      <c r="X135" s="27"/>
      <c r="Y135" s="27"/>
      <c r="Z135" s="27"/>
    </row>
    <row r="136" spans="1:26" x14ac:dyDescent="0.2">
      <c r="A136" s="22"/>
      <c r="B136" s="23"/>
      <c r="C136" s="24"/>
      <c r="D136" s="25"/>
      <c r="E136" s="26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7"/>
      <c r="W136" s="27"/>
      <c r="X136" s="27"/>
      <c r="Y136" s="27"/>
      <c r="Z136" s="27"/>
    </row>
    <row r="137" spans="1:26" x14ac:dyDescent="0.2">
      <c r="A137" s="22"/>
      <c r="B137" s="23"/>
      <c r="C137" s="24"/>
      <c r="D137" s="25"/>
      <c r="E137" s="26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7"/>
      <c r="W137" s="27"/>
      <c r="X137" s="27"/>
      <c r="Y137" s="27"/>
      <c r="Z137" s="27"/>
    </row>
    <row r="138" spans="1:26" x14ac:dyDescent="0.2">
      <c r="A138" s="22"/>
      <c r="B138" s="23"/>
      <c r="C138" s="24"/>
      <c r="D138" s="25"/>
      <c r="E138" s="26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7"/>
      <c r="W138" s="27"/>
      <c r="X138" s="27"/>
      <c r="Y138" s="27"/>
      <c r="Z138" s="27"/>
    </row>
    <row r="139" spans="1:26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7"/>
      <c r="W139" s="27"/>
      <c r="X139" s="27"/>
      <c r="Y139" s="27"/>
      <c r="Z139" s="27"/>
    </row>
    <row r="140" spans="1:26" x14ac:dyDescent="0.2">
      <c r="A140" s="28"/>
      <c r="B140" s="54" t="s">
        <v>35</v>
      </c>
      <c r="C140" s="55"/>
      <c r="D140" s="56"/>
      <c r="E140" s="56"/>
      <c r="F140" s="55"/>
      <c r="G140" s="57">
        <f>IF(ISBLANK(X15),"",ROUND(Y15/X15,2)*100)</f>
        <v>111.00000000000001</v>
      </c>
      <c r="H140" s="2"/>
      <c r="I140" s="2"/>
      <c r="J140" s="57">
        <f>IF(ISBLANK(X16),"",ROUND(Y16/X16,2)*100)</f>
        <v>94</v>
      </c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27"/>
      <c r="W140" s="27"/>
      <c r="X140" s="27"/>
      <c r="Y140" s="27"/>
      <c r="Z140" s="27"/>
    </row>
    <row r="141" spans="1:26" x14ac:dyDescent="0.2">
      <c r="A141" s="28"/>
      <c r="B141" s="54" t="s">
        <v>36</v>
      </c>
      <c r="C141" s="55"/>
      <c r="D141" s="56"/>
      <c r="E141" s="56"/>
      <c r="F141" s="55"/>
      <c r="G141" s="18">
        <f>IF(ISBLANK(X15),"",ROUND(Z15/X15,2)*100)</f>
        <v>72</v>
      </c>
      <c r="H141" s="4"/>
      <c r="I141" s="4"/>
      <c r="J141" s="18">
        <f>IF(ISBLANK(X16),"",ROUND(Z16/X16,2)*100)</f>
        <v>56.999999999999993</v>
      </c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27"/>
      <c r="W141" s="27"/>
      <c r="X141" s="27"/>
      <c r="Y141" s="27"/>
      <c r="Z141" s="27"/>
    </row>
    <row r="142" spans="1:26" x14ac:dyDescent="0.2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27"/>
      <c r="W142" s="27"/>
      <c r="X142" s="27"/>
      <c r="Y142" s="27"/>
      <c r="Z142" s="27"/>
    </row>
    <row r="143" spans="1:26" x14ac:dyDescent="0.2">
      <c r="A143" s="1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4"/>
      <c r="W143" s="4"/>
      <c r="X143" s="4"/>
      <c r="Y143" s="4"/>
      <c r="Z143" s="4"/>
    </row>
    <row r="144" spans="1:26" x14ac:dyDescent="0.2">
      <c r="V144" s="29"/>
      <c r="W144" s="29"/>
      <c r="X144" s="29"/>
      <c r="Y144" s="29"/>
      <c r="Z144" s="29"/>
    </row>
  </sheetData>
  <mergeCells count="59">
    <mergeCell ref="A130:F130"/>
    <mergeCell ref="A131:F131"/>
    <mergeCell ref="A132:F132"/>
    <mergeCell ref="A133:F133"/>
    <mergeCell ref="A124:F124"/>
    <mergeCell ref="A125:F125"/>
    <mergeCell ref="A126:F126"/>
    <mergeCell ref="A127:F127"/>
    <mergeCell ref="A128:F128"/>
    <mergeCell ref="A129:F129"/>
    <mergeCell ref="A123:F123"/>
    <mergeCell ref="A94:F94"/>
    <mergeCell ref="A95:U95"/>
    <mergeCell ref="A101:F101"/>
    <mergeCell ref="A102:U102"/>
    <mergeCell ref="A103:U103"/>
    <mergeCell ref="A113:U113"/>
    <mergeCell ref="A118:F118"/>
    <mergeCell ref="A119:F119"/>
    <mergeCell ref="A120:F120"/>
    <mergeCell ref="A121:F121"/>
    <mergeCell ref="A122:F122"/>
    <mergeCell ref="A83:U83"/>
    <mergeCell ref="A25:U25"/>
    <mergeCell ref="A36:U36"/>
    <mergeCell ref="A47:F47"/>
    <mergeCell ref="A48:U48"/>
    <mergeCell ref="A49:U49"/>
    <mergeCell ref="A56:U56"/>
    <mergeCell ref="A60:U60"/>
    <mergeCell ref="A69:F69"/>
    <mergeCell ref="A70:U70"/>
    <mergeCell ref="A71:U71"/>
    <mergeCell ref="A78:U78"/>
    <mergeCell ref="A6:U6"/>
    <mergeCell ref="A7:U7"/>
    <mergeCell ref="A8:U8"/>
    <mergeCell ref="A9:U9"/>
    <mergeCell ref="J11:U11"/>
    <mergeCell ref="G11:I11"/>
    <mergeCell ref="A21:A23"/>
    <mergeCell ref="B21:B23"/>
    <mergeCell ref="C21:C23"/>
    <mergeCell ref="D21:F21"/>
    <mergeCell ref="D22:D23"/>
    <mergeCell ref="J21:U21"/>
    <mergeCell ref="G22:G23"/>
    <mergeCell ref="G16:H16"/>
    <mergeCell ref="J16:K16"/>
    <mergeCell ref="J22:J23"/>
    <mergeCell ref="G21:I21"/>
    <mergeCell ref="G15:H15"/>
    <mergeCell ref="J12:K12"/>
    <mergeCell ref="J15:K15"/>
    <mergeCell ref="G13:H13"/>
    <mergeCell ref="G14:H14"/>
    <mergeCell ref="J13:K13"/>
    <mergeCell ref="J14:K14"/>
    <mergeCell ref="G12:H1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203"/>
  <sheetViews>
    <sheetView showGridLines="0" topLeftCell="A15" workbookViewId="0">
      <selection activeCell="C30" sqref="C30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2" spans="1:23" s="5" customFormat="1" x14ac:dyDescent="0.2">
      <c r="A2" s="6" t="s">
        <v>37</v>
      </c>
      <c r="B2" s="4"/>
      <c r="C2" s="4"/>
      <c r="D2" s="4"/>
      <c r="L2" s="32"/>
    </row>
    <row r="3" spans="1:23" s="5" customFormat="1" x14ac:dyDescent="0.2">
      <c r="A3" s="3"/>
      <c r="B3" s="4"/>
      <c r="C3" s="4"/>
      <c r="D3" s="4"/>
      <c r="L3" s="32"/>
    </row>
    <row r="4" spans="1:23" s="5" customFormat="1" x14ac:dyDescent="0.2">
      <c r="A4" s="6" t="s">
        <v>38</v>
      </c>
      <c r="B4" s="4"/>
      <c r="C4" s="4"/>
      <c r="D4" s="4"/>
      <c r="L4" s="32"/>
    </row>
    <row r="5" spans="1:23" s="5" customFormat="1" ht="15" x14ac:dyDescent="0.25">
      <c r="A5" s="104" t="s">
        <v>409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30"/>
      <c r="P5" s="30"/>
      <c r="Q5" s="30"/>
      <c r="R5" s="30"/>
      <c r="S5" s="30"/>
      <c r="T5" s="30"/>
      <c r="U5" s="30"/>
      <c r="V5" s="30"/>
      <c r="W5" s="30"/>
    </row>
    <row r="6" spans="1:23" s="5" customFormat="1" ht="12" x14ac:dyDescent="0.2">
      <c r="A6" s="105" t="s">
        <v>31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31"/>
      <c r="P6" s="31"/>
      <c r="Q6" s="31"/>
      <c r="R6" s="31"/>
      <c r="S6" s="31"/>
      <c r="T6" s="31"/>
      <c r="U6" s="31"/>
      <c r="V6" s="31"/>
      <c r="W6" s="31"/>
    </row>
    <row r="7" spans="1:23" s="5" customFormat="1" ht="12" x14ac:dyDescent="0.2">
      <c r="A7" s="105" t="s">
        <v>40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31"/>
      <c r="P7" s="31"/>
      <c r="Q7" s="31"/>
      <c r="R7" s="31"/>
      <c r="S7" s="31"/>
      <c r="T7" s="31"/>
      <c r="U7" s="31"/>
      <c r="V7" s="31"/>
      <c r="W7" s="31"/>
    </row>
    <row r="8" spans="1:23" s="5" customFormat="1" ht="12" x14ac:dyDescent="0.2">
      <c r="A8" s="106" t="s">
        <v>41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6"/>
      <c r="P8" s="6"/>
      <c r="Q8" s="6"/>
      <c r="R8" s="6"/>
      <c r="S8" s="6"/>
      <c r="T8" s="6"/>
      <c r="U8" s="6"/>
      <c r="V8" s="6"/>
      <c r="W8" s="6"/>
    </row>
    <row r="9" spans="1:23" s="5" customFormat="1" x14ac:dyDescent="0.2">
      <c r="L9" s="32"/>
    </row>
    <row r="10" spans="1:23" s="5" customFormat="1" ht="12.75" customHeight="1" x14ac:dyDescent="0.2">
      <c r="G10" s="120" t="s">
        <v>17</v>
      </c>
      <c r="H10" s="121"/>
      <c r="I10" s="121"/>
      <c r="J10" s="120" t="s">
        <v>18</v>
      </c>
      <c r="K10" s="121"/>
      <c r="L10" s="121"/>
      <c r="M10" s="122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3" s="5" customFormat="1" x14ac:dyDescent="0.2">
      <c r="D11" s="3" t="s">
        <v>2</v>
      </c>
      <c r="G11" s="97">
        <f>19580/1000</f>
        <v>19.579999999999998</v>
      </c>
      <c r="H11" s="98"/>
      <c r="I11" s="34" t="s">
        <v>3</v>
      </c>
      <c r="J11" s="99">
        <f>125223/1000</f>
        <v>125.223</v>
      </c>
      <c r="K11" s="100"/>
      <c r="L11" s="35"/>
      <c r="M11" s="7" t="s">
        <v>3</v>
      </c>
      <c r="N11" s="36"/>
      <c r="O11" s="36"/>
      <c r="P11" s="36"/>
      <c r="Q11" s="36"/>
      <c r="R11" s="36"/>
      <c r="S11" s="36"/>
      <c r="T11" s="36"/>
      <c r="U11" s="36"/>
      <c r="V11" s="36"/>
      <c r="W11" s="37"/>
    </row>
    <row r="12" spans="1:23" s="5" customFormat="1" x14ac:dyDescent="0.2">
      <c r="D12" s="9" t="s">
        <v>33</v>
      </c>
      <c r="F12" s="10"/>
      <c r="G12" s="97">
        <f>0/1000</f>
        <v>0</v>
      </c>
      <c r="H12" s="98"/>
      <c r="I12" s="7" t="s">
        <v>3</v>
      </c>
      <c r="J12" s="99">
        <f>0/1000</f>
        <v>0</v>
      </c>
      <c r="K12" s="100"/>
      <c r="L12" s="35"/>
      <c r="M12" s="7" t="s">
        <v>3</v>
      </c>
      <c r="N12" s="36"/>
      <c r="O12" s="36"/>
      <c r="P12" s="36"/>
      <c r="Q12" s="36"/>
      <c r="R12" s="36"/>
      <c r="S12" s="36"/>
      <c r="T12" s="36"/>
    </row>
    <row r="13" spans="1:23" s="5" customFormat="1" x14ac:dyDescent="0.2">
      <c r="D13" s="9" t="s">
        <v>34</v>
      </c>
      <c r="F13" s="10"/>
      <c r="G13" s="97">
        <f>226/1000</f>
        <v>0.22600000000000001</v>
      </c>
      <c r="H13" s="98"/>
      <c r="I13" s="7" t="s">
        <v>3</v>
      </c>
      <c r="J13" s="99">
        <f>2218/1000</f>
        <v>2.218</v>
      </c>
      <c r="K13" s="100"/>
      <c r="L13" s="35"/>
      <c r="M13" s="7" t="s">
        <v>3</v>
      </c>
      <c r="N13" s="36"/>
      <c r="O13" s="36"/>
      <c r="P13" s="36"/>
      <c r="Q13" s="36"/>
      <c r="R13" s="36"/>
      <c r="S13" s="36"/>
      <c r="T13" s="36"/>
    </row>
    <row r="14" spans="1:23" s="5" customFormat="1" x14ac:dyDescent="0.2">
      <c r="D14" s="3" t="s">
        <v>4</v>
      </c>
      <c r="G14" s="97">
        <f>(O14+O15)/1000</f>
        <v>0.13725000000000001</v>
      </c>
      <c r="H14" s="98"/>
      <c r="I14" s="34" t="s">
        <v>5</v>
      </c>
      <c r="J14" s="99">
        <f>(P14+P15)/1000</f>
        <v>0.13725000000000001</v>
      </c>
      <c r="K14" s="100"/>
      <c r="L14" s="11">
        <v>1351</v>
      </c>
      <c r="M14" s="7" t="s">
        <v>5</v>
      </c>
      <c r="N14" s="36"/>
      <c r="O14" s="11">
        <v>121.09</v>
      </c>
      <c r="P14" s="12">
        <v>121.09</v>
      </c>
      <c r="Q14" s="36"/>
      <c r="R14" s="36"/>
      <c r="S14" s="36"/>
      <c r="T14" s="36"/>
      <c r="U14" s="36"/>
      <c r="V14" s="36"/>
      <c r="W14" s="37"/>
    </row>
    <row r="15" spans="1:23" s="5" customFormat="1" x14ac:dyDescent="0.2">
      <c r="D15" s="3" t="s">
        <v>6</v>
      </c>
      <c r="G15" s="97">
        <f>1576/1000</f>
        <v>1.5760000000000001</v>
      </c>
      <c r="H15" s="98"/>
      <c r="I15" s="34" t="s">
        <v>3</v>
      </c>
      <c r="J15" s="99">
        <f>22563/1000</f>
        <v>22.562999999999999</v>
      </c>
      <c r="K15" s="100"/>
      <c r="L15" s="12">
        <v>19352</v>
      </c>
      <c r="M15" s="7" t="s">
        <v>3</v>
      </c>
      <c r="N15" s="36"/>
      <c r="O15" s="11">
        <v>16.16</v>
      </c>
      <c r="P15" s="12">
        <v>16.16</v>
      </c>
      <c r="Q15" s="36"/>
      <c r="R15" s="36"/>
      <c r="S15" s="36"/>
      <c r="T15" s="36"/>
      <c r="U15" s="36"/>
      <c r="V15" s="36"/>
      <c r="W15" s="37"/>
    </row>
    <row r="16" spans="1:23" s="5" customFormat="1" x14ac:dyDescent="0.2">
      <c r="F16" s="4"/>
      <c r="G16" s="13"/>
      <c r="H16" s="13"/>
      <c r="I16" s="14"/>
      <c r="J16" s="15"/>
      <c r="K16" s="38"/>
      <c r="L16" s="11">
        <v>225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</row>
    <row r="17" spans="1:23" s="5" customFormat="1" x14ac:dyDescent="0.2">
      <c r="B17" s="4"/>
      <c r="C17" s="4"/>
      <c r="D17" s="4"/>
      <c r="F17" s="10"/>
      <c r="G17" s="16"/>
      <c r="H17" s="16"/>
      <c r="I17" s="17"/>
      <c r="J17" s="18"/>
      <c r="K17" s="18"/>
      <c r="L17" s="12">
        <v>3211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7"/>
    </row>
    <row r="18" spans="1:23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5" customFormat="1" ht="13.5" thickBot="1" x14ac:dyDescent="0.25">
      <c r="A19" s="19"/>
      <c r="L19" s="32"/>
    </row>
    <row r="20" spans="1:23" s="21" customFormat="1" ht="23.25" customHeight="1" thickBot="1" x14ac:dyDescent="0.25">
      <c r="A20" s="123" t="s">
        <v>7</v>
      </c>
      <c r="B20" s="123" t="s">
        <v>0</v>
      </c>
      <c r="C20" s="123" t="s">
        <v>19</v>
      </c>
      <c r="D20" s="40" t="s">
        <v>20</v>
      </c>
      <c r="E20" s="123" t="s">
        <v>21</v>
      </c>
      <c r="F20" s="127" t="s">
        <v>22</v>
      </c>
      <c r="G20" s="128"/>
      <c r="H20" s="127" t="s">
        <v>23</v>
      </c>
      <c r="I20" s="131"/>
      <c r="J20" s="131"/>
      <c r="K20" s="128"/>
      <c r="L20" s="41"/>
      <c r="M20" s="123" t="s">
        <v>24</v>
      </c>
      <c r="N20" s="123" t="s">
        <v>25</v>
      </c>
    </row>
    <row r="21" spans="1:23" s="21" customFormat="1" ht="19.5" customHeight="1" thickBot="1" x14ac:dyDescent="0.25">
      <c r="A21" s="124"/>
      <c r="B21" s="124"/>
      <c r="C21" s="124"/>
      <c r="D21" s="123" t="s">
        <v>30</v>
      </c>
      <c r="E21" s="124"/>
      <c r="F21" s="129"/>
      <c r="G21" s="130"/>
      <c r="H21" s="125" t="s">
        <v>26</v>
      </c>
      <c r="I21" s="126"/>
      <c r="J21" s="125" t="s">
        <v>27</v>
      </c>
      <c r="K21" s="126"/>
      <c r="L21" s="42"/>
      <c r="M21" s="124"/>
      <c r="N21" s="124"/>
    </row>
    <row r="22" spans="1:23" s="21" customFormat="1" ht="19.5" customHeight="1" x14ac:dyDescent="0.2">
      <c r="A22" s="124"/>
      <c r="B22" s="124"/>
      <c r="C22" s="124"/>
      <c r="D22" s="124"/>
      <c r="E22" s="124"/>
      <c r="F22" s="74" t="s">
        <v>28</v>
      </c>
      <c r="G22" s="74" t="s">
        <v>29</v>
      </c>
      <c r="H22" s="74" t="s">
        <v>28</v>
      </c>
      <c r="I22" s="74" t="s">
        <v>29</v>
      </c>
      <c r="J22" s="74" t="s">
        <v>28</v>
      </c>
      <c r="K22" s="74" t="s">
        <v>29</v>
      </c>
      <c r="L22" s="42"/>
      <c r="M22" s="124"/>
      <c r="N22" s="124"/>
    </row>
    <row r="23" spans="1:23" x14ac:dyDescent="0.2">
      <c r="A23" s="75">
        <v>1</v>
      </c>
      <c r="B23" s="75">
        <v>2</v>
      </c>
      <c r="C23" s="75">
        <v>3</v>
      </c>
      <c r="D23" s="75">
        <v>4</v>
      </c>
      <c r="E23" s="75">
        <v>5</v>
      </c>
      <c r="F23" s="75">
        <v>6</v>
      </c>
      <c r="G23" s="75">
        <v>7</v>
      </c>
      <c r="H23" s="75">
        <v>8</v>
      </c>
      <c r="I23" s="75">
        <v>9</v>
      </c>
      <c r="J23" s="75">
        <v>10</v>
      </c>
      <c r="K23" s="75">
        <v>11</v>
      </c>
      <c r="L23" s="76"/>
      <c r="M23" s="75">
        <v>12</v>
      </c>
      <c r="N23" s="75">
        <v>13</v>
      </c>
    </row>
    <row r="24" spans="1:23" s="4" customFormat="1" ht="17.850000000000001" customHeight="1" x14ac:dyDescent="0.2">
      <c r="A24" s="132" t="s">
        <v>410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23" s="4" customFormat="1" ht="17.850000000000001" customHeight="1" x14ac:dyDescent="0.2">
      <c r="A25" s="132" t="s">
        <v>411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  <row r="26" spans="1:23" ht="24" x14ac:dyDescent="0.2">
      <c r="A26" s="77">
        <v>1</v>
      </c>
      <c r="B26" s="78" t="s">
        <v>412</v>
      </c>
      <c r="C26" s="62" t="s">
        <v>413</v>
      </c>
      <c r="D26" s="79" t="s">
        <v>414</v>
      </c>
      <c r="E26" s="80">
        <v>12.05</v>
      </c>
      <c r="F26" s="64" t="s">
        <v>415</v>
      </c>
      <c r="G26" s="64">
        <v>114.23</v>
      </c>
      <c r="H26" s="81"/>
      <c r="I26" s="81"/>
      <c r="J26" s="64" t="s">
        <v>416</v>
      </c>
      <c r="K26" s="64">
        <v>1634.1</v>
      </c>
      <c r="L26" s="82"/>
      <c r="M26" s="81">
        <f t="shared" ref="M26:M47" si="0">IF(ISNUMBER(K26/G26),IF(NOT(K26/G26=0),K26/G26, " "), " ")</f>
        <v>14.305348857568063</v>
      </c>
      <c r="N26" s="79"/>
    </row>
    <row r="27" spans="1:23" s="4" customFormat="1" ht="24" x14ac:dyDescent="0.2">
      <c r="A27" s="77">
        <v>2</v>
      </c>
      <c r="B27" s="78" t="s">
        <v>417</v>
      </c>
      <c r="C27" s="62" t="s">
        <v>418</v>
      </c>
      <c r="D27" s="79" t="s">
        <v>414</v>
      </c>
      <c r="E27" s="80">
        <v>36.97</v>
      </c>
      <c r="F27" s="64" t="s">
        <v>419</v>
      </c>
      <c r="G27" s="64">
        <v>364.52</v>
      </c>
      <c r="H27" s="81"/>
      <c r="I27" s="81"/>
      <c r="J27" s="64" t="s">
        <v>420</v>
      </c>
      <c r="K27" s="64">
        <v>5212.7700000000004</v>
      </c>
      <c r="L27" s="82"/>
      <c r="M27" s="81">
        <f t="shared" si="0"/>
        <v>14.300367606715684</v>
      </c>
      <c r="N27" s="79"/>
    </row>
    <row r="28" spans="1:23" s="4" customFormat="1" ht="24" x14ac:dyDescent="0.2">
      <c r="A28" s="77">
        <v>3</v>
      </c>
      <c r="B28" s="78" t="s">
        <v>421</v>
      </c>
      <c r="C28" s="62" t="s">
        <v>422</v>
      </c>
      <c r="D28" s="79" t="s">
        <v>414</v>
      </c>
      <c r="E28" s="80">
        <v>0.5</v>
      </c>
      <c r="F28" s="64" t="s">
        <v>423</v>
      </c>
      <c r="G28" s="64">
        <v>5.07</v>
      </c>
      <c r="H28" s="81"/>
      <c r="I28" s="81"/>
      <c r="J28" s="64" t="s">
        <v>424</v>
      </c>
      <c r="K28" s="64">
        <v>72.5</v>
      </c>
      <c r="L28" s="82"/>
      <c r="M28" s="81">
        <f t="shared" si="0"/>
        <v>14.299802761341223</v>
      </c>
      <c r="N28" s="79"/>
    </row>
    <row r="29" spans="1:23" s="4" customFormat="1" ht="24" x14ac:dyDescent="0.2">
      <c r="A29" s="77">
        <v>4</v>
      </c>
      <c r="B29" s="78" t="s">
        <v>425</v>
      </c>
      <c r="C29" s="62" t="s">
        <v>426</v>
      </c>
      <c r="D29" s="79" t="s">
        <v>414</v>
      </c>
      <c r="E29" s="80">
        <v>0.71</v>
      </c>
      <c r="F29" s="64" t="s">
        <v>427</v>
      </c>
      <c r="G29" s="64">
        <v>7.26</v>
      </c>
      <c r="H29" s="81"/>
      <c r="I29" s="81"/>
      <c r="J29" s="64" t="s">
        <v>428</v>
      </c>
      <c r="K29" s="64">
        <v>103.81</v>
      </c>
      <c r="L29" s="82"/>
      <c r="M29" s="81">
        <f t="shared" si="0"/>
        <v>14.298898071625345</v>
      </c>
      <c r="N29" s="79"/>
    </row>
    <row r="30" spans="1:23" s="4" customFormat="1" ht="24" x14ac:dyDescent="0.2">
      <c r="A30" s="77">
        <v>5</v>
      </c>
      <c r="B30" s="78" t="s">
        <v>429</v>
      </c>
      <c r="C30" s="62" t="s">
        <v>430</v>
      </c>
      <c r="D30" s="79" t="s">
        <v>414</v>
      </c>
      <c r="E30" s="80">
        <v>1.43</v>
      </c>
      <c r="F30" s="64" t="s">
        <v>431</v>
      </c>
      <c r="G30" s="64">
        <v>14.77</v>
      </c>
      <c r="H30" s="81"/>
      <c r="I30" s="81"/>
      <c r="J30" s="64" t="s">
        <v>432</v>
      </c>
      <c r="K30" s="64">
        <v>211.33</v>
      </c>
      <c r="L30" s="82"/>
      <c r="M30" s="81">
        <f t="shared" si="0"/>
        <v>14.308056872037916</v>
      </c>
      <c r="N30" s="79"/>
    </row>
    <row r="31" spans="1:23" ht="24" x14ac:dyDescent="0.2">
      <c r="A31" s="77">
        <v>6</v>
      </c>
      <c r="B31" s="78" t="s">
        <v>433</v>
      </c>
      <c r="C31" s="62" t="s">
        <v>434</v>
      </c>
      <c r="D31" s="79" t="s">
        <v>414</v>
      </c>
      <c r="E31" s="80">
        <v>1.34</v>
      </c>
      <c r="F31" s="64" t="s">
        <v>435</v>
      </c>
      <c r="G31" s="64">
        <v>13.97</v>
      </c>
      <c r="H31" s="81"/>
      <c r="I31" s="81"/>
      <c r="J31" s="64" t="s">
        <v>436</v>
      </c>
      <c r="K31" s="64">
        <v>199.65</v>
      </c>
      <c r="L31" s="82"/>
      <c r="M31" s="81">
        <f t="shared" si="0"/>
        <v>14.291338582677165</v>
      </c>
      <c r="N31" s="79"/>
    </row>
    <row r="32" spans="1:23" ht="24" x14ac:dyDescent="0.2">
      <c r="A32" s="77">
        <v>7</v>
      </c>
      <c r="B32" s="78" t="s">
        <v>437</v>
      </c>
      <c r="C32" s="62" t="s">
        <v>438</v>
      </c>
      <c r="D32" s="79" t="s">
        <v>414</v>
      </c>
      <c r="E32" s="80">
        <v>1.06</v>
      </c>
      <c r="F32" s="64" t="s">
        <v>439</v>
      </c>
      <c r="G32" s="64">
        <v>11.33</v>
      </c>
      <c r="H32" s="81"/>
      <c r="I32" s="81"/>
      <c r="J32" s="64" t="s">
        <v>440</v>
      </c>
      <c r="K32" s="64">
        <v>161.99</v>
      </c>
      <c r="L32" s="82"/>
      <c r="M32" s="81">
        <f t="shared" si="0"/>
        <v>14.297440423654017</v>
      </c>
      <c r="N32" s="79"/>
    </row>
    <row r="33" spans="1:14" ht="24" x14ac:dyDescent="0.2">
      <c r="A33" s="77">
        <v>8</v>
      </c>
      <c r="B33" s="78" t="s">
        <v>441</v>
      </c>
      <c r="C33" s="62" t="s">
        <v>442</v>
      </c>
      <c r="D33" s="79" t="s">
        <v>414</v>
      </c>
      <c r="E33" s="80">
        <v>5.8</v>
      </c>
      <c r="F33" s="64" t="s">
        <v>443</v>
      </c>
      <c r="G33" s="64">
        <v>62.52</v>
      </c>
      <c r="H33" s="81"/>
      <c r="I33" s="81"/>
      <c r="J33" s="64" t="s">
        <v>444</v>
      </c>
      <c r="K33" s="64">
        <v>894.42</v>
      </c>
      <c r="L33" s="82"/>
      <c r="M33" s="81">
        <f t="shared" si="0"/>
        <v>14.306142034548943</v>
      </c>
      <c r="N33" s="79"/>
    </row>
    <row r="34" spans="1:14" ht="24" x14ac:dyDescent="0.2">
      <c r="A34" s="77">
        <v>9</v>
      </c>
      <c r="B34" s="78" t="s">
        <v>445</v>
      </c>
      <c r="C34" s="62" t="s">
        <v>446</v>
      </c>
      <c r="D34" s="79" t="s">
        <v>414</v>
      </c>
      <c r="E34" s="80">
        <v>4.04</v>
      </c>
      <c r="F34" s="64" t="s">
        <v>447</v>
      </c>
      <c r="G34" s="64">
        <v>45.81</v>
      </c>
      <c r="H34" s="81"/>
      <c r="I34" s="81"/>
      <c r="J34" s="64" t="s">
        <v>448</v>
      </c>
      <c r="K34" s="64">
        <v>655.33000000000004</v>
      </c>
      <c r="L34" s="82"/>
      <c r="M34" s="81">
        <f t="shared" si="0"/>
        <v>14.305391835843702</v>
      </c>
      <c r="N34" s="79"/>
    </row>
    <row r="35" spans="1:14" ht="24" x14ac:dyDescent="0.2">
      <c r="A35" s="77">
        <v>10</v>
      </c>
      <c r="B35" s="78" t="s">
        <v>449</v>
      </c>
      <c r="C35" s="62" t="s">
        <v>450</v>
      </c>
      <c r="D35" s="79" t="s">
        <v>414</v>
      </c>
      <c r="E35" s="80">
        <v>1.77</v>
      </c>
      <c r="F35" s="64" t="s">
        <v>451</v>
      </c>
      <c r="G35" s="64">
        <v>20.3</v>
      </c>
      <c r="H35" s="81"/>
      <c r="I35" s="81"/>
      <c r="J35" s="64" t="s">
        <v>452</v>
      </c>
      <c r="K35" s="64">
        <v>290.18</v>
      </c>
      <c r="L35" s="82"/>
      <c r="M35" s="81">
        <f t="shared" si="0"/>
        <v>14.294581280788178</v>
      </c>
      <c r="N35" s="79"/>
    </row>
    <row r="36" spans="1:14" ht="24" x14ac:dyDescent="0.2">
      <c r="A36" s="77">
        <v>11</v>
      </c>
      <c r="B36" s="78" t="s">
        <v>453</v>
      </c>
      <c r="C36" s="62" t="s">
        <v>454</v>
      </c>
      <c r="D36" s="79" t="s">
        <v>414</v>
      </c>
      <c r="E36" s="80">
        <v>8.85</v>
      </c>
      <c r="F36" s="64" t="s">
        <v>455</v>
      </c>
      <c r="G36" s="64">
        <v>103.9</v>
      </c>
      <c r="H36" s="81"/>
      <c r="I36" s="81"/>
      <c r="J36" s="64" t="s">
        <v>456</v>
      </c>
      <c r="K36" s="64">
        <v>1484.76</v>
      </c>
      <c r="L36" s="82"/>
      <c r="M36" s="81">
        <f t="shared" si="0"/>
        <v>14.290279114533204</v>
      </c>
      <c r="N36" s="79"/>
    </row>
    <row r="37" spans="1:14" ht="24" x14ac:dyDescent="0.2">
      <c r="A37" s="77">
        <v>12</v>
      </c>
      <c r="B37" s="78" t="s">
        <v>457</v>
      </c>
      <c r="C37" s="62" t="s">
        <v>458</v>
      </c>
      <c r="D37" s="79" t="s">
        <v>414</v>
      </c>
      <c r="E37" s="80">
        <v>1.54</v>
      </c>
      <c r="F37" s="64" t="s">
        <v>459</v>
      </c>
      <c r="G37" s="64">
        <v>18.309999999999999</v>
      </c>
      <c r="H37" s="81"/>
      <c r="I37" s="81"/>
      <c r="J37" s="64" t="s">
        <v>460</v>
      </c>
      <c r="K37" s="64">
        <v>261.85000000000002</v>
      </c>
      <c r="L37" s="82"/>
      <c r="M37" s="81">
        <f t="shared" si="0"/>
        <v>14.300928454396507</v>
      </c>
      <c r="N37" s="79"/>
    </row>
    <row r="38" spans="1:14" ht="24" x14ac:dyDescent="0.2">
      <c r="A38" s="77">
        <v>13</v>
      </c>
      <c r="B38" s="78" t="s">
        <v>461</v>
      </c>
      <c r="C38" s="62" t="s">
        <v>462</v>
      </c>
      <c r="D38" s="79" t="s">
        <v>414</v>
      </c>
      <c r="E38" s="80">
        <v>30.5</v>
      </c>
      <c r="F38" s="64" t="s">
        <v>463</v>
      </c>
      <c r="G38" s="64">
        <v>370.87</v>
      </c>
      <c r="H38" s="81"/>
      <c r="I38" s="81"/>
      <c r="J38" s="64" t="s">
        <v>464</v>
      </c>
      <c r="K38" s="64">
        <v>5302.42</v>
      </c>
      <c r="L38" s="82"/>
      <c r="M38" s="81">
        <f t="shared" si="0"/>
        <v>14.297247013778414</v>
      </c>
      <c r="N38" s="79"/>
    </row>
    <row r="39" spans="1:14" ht="24" x14ac:dyDescent="0.2">
      <c r="A39" s="77">
        <v>14</v>
      </c>
      <c r="B39" s="78" t="s">
        <v>461</v>
      </c>
      <c r="C39" s="62" t="s">
        <v>465</v>
      </c>
      <c r="D39" s="79" t="s">
        <v>414</v>
      </c>
      <c r="E39" s="80">
        <v>1.31</v>
      </c>
      <c r="F39" s="64" t="s">
        <v>463</v>
      </c>
      <c r="G39" s="64">
        <v>15.93</v>
      </c>
      <c r="H39" s="81"/>
      <c r="I39" s="81"/>
      <c r="J39" s="64" t="s">
        <v>464</v>
      </c>
      <c r="K39" s="64">
        <v>227.74</v>
      </c>
      <c r="L39" s="82"/>
      <c r="M39" s="81">
        <f t="shared" si="0"/>
        <v>14.296296296296298</v>
      </c>
      <c r="N39" s="79"/>
    </row>
    <row r="40" spans="1:14" ht="24" x14ac:dyDescent="0.2">
      <c r="A40" s="77">
        <v>15</v>
      </c>
      <c r="B40" s="78" t="s">
        <v>461</v>
      </c>
      <c r="C40" s="62" t="s">
        <v>466</v>
      </c>
      <c r="D40" s="79" t="s">
        <v>414</v>
      </c>
      <c r="E40" s="80">
        <v>29.19</v>
      </c>
      <c r="F40" s="64" t="s">
        <v>463</v>
      </c>
      <c r="G40" s="64">
        <v>354.94</v>
      </c>
      <c r="H40" s="81"/>
      <c r="I40" s="81"/>
      <c r="J40" s="64" t="s">
        <v>464</v>
      </c>
      <c r="K40" s="64">
        <v>5074.68</v>
      </c>
      <c r="L40" s="82"/>
      <c r="M40" s="81">
        <f t="shared" si="0"/>
        <v>14.297289682763285</v>
      </c>
      <c r="N40" s="79"/>
    </row>
    <row r="41" spans="1:14" ht="24" x14ac:dyDescent="0.2">
      <c r="A41" s="77">
        <v>16</v>
      </c>
      <c r="B41" s="78" t="s">
        <v>467</v>
      </c>
      <c r="C41" s="62" t="s">
        <v>468</v>
      </c>
      <c r="D41" s="79" t="s">
        <v>414</v>
      </c>
      <c r="E41" s="80">
        <v>0.12</v>
      </c>
      <c r="F41" s="64" t="s">
        <v>469</v>
      </c>
      <c r="G41" s="64">
        <v>1.53</v>
      </c>
      <c r="H41" s="81"/>
      <c r="I41" s="81"/>
      <c r="J41" s="64" t="s">
        <v>470</v>
      </c>
      <c r="K41" s="64">
        <v>21.82</v>
      </c>
      <c r="L41" s="82"/>
      <c r="M41" s="81">
        <f t="shared" si="0"/>
        <v>14.261437908496731</v>
      </c>
      <c r="N41" s="79"/>
    </row>
    <row r="42" spans="1:14" ht="24" x14ac:dyDescent="0.2">
      <c r="A42" s="77">
        <v>17</v>
      </c>
      <c r="B42" s="78" t="s">
        <v>471</v>
      </c>
      <c r="C42" s="62" t="s">
        <v>472</v>
      </c>
      <c r="D42" s="79" t="s">
        <v>414</v>
      </c>
      <c r="E42" s="80">
        <v>7.31</v>
      </c>
      <c r="F42" s="64" t="s">
        <v>473</v>
      </c>
      <c r="G42" s="64">
        <v>95.69</v>
      </c>
      <c r="H42" s="81"/>
      <c r="I42" s="81"/>
      <c r="J42" s="64" t="s">
        <v>474</v>
      </c>
      <c r="K42" s="64">
        <v>1367.48</v>
      </c>
      <c r="L42" s="82"/>
      <c r="M42" s="81">
        <f t="shared" si="0"/>
        <v>14.290730483854112</v>
      </c>
      <c r="N42" s="79"/>
    </row>
    <row r="43" spans="1:14" ht="24" x14ac:dyDescent="0.2">
      <c r="A43" s="77">
        <v>18</v>
      </c>
      <c r="B43" s="78" t="s">
        <v>475</v>
      </c>
      <c r="C43" s="62" t="s">
        <v>476</v>
      </c>
      <c r="D43" s="79" t="s">
        <v>414</v>
      </c>
      <c r="E43" s="80">
        <v>1.1299999999999999</v>
      </c>
      <c r="F43" s="64" t="s">
        <v>477</v>
      </c>
      <c r="G43" s="64">
        <v>15.21</v>
      </c>
      <c r="H43" s="81"/>
      <c r="I43" s="81"/>
      <c r="J43" s="64" t="s">
        <v>478</v>
      </c>
      <c r="K43" s="64">
        <v>217.48</v>
      </c>
      <c r="L43" s="82"/>
      <c r="M43" s="81">
        <f t="shared" si="0"/>
        <v>14.298487836949374</v>
      </c>
      <c r="N43" s="79"/>
    </row>
    <row r="44" spans="1:14" ht="24" x14ac:dyDescent="0.2">
      <c r="A44" s="77">
        <v>19</v>
      </c>
      <c r="B44" s="78" t="s">
        <v>479</v>
      </c>
      <c r="C44" s="62" t="s">
        <v>480</v>
      </c>
      <c r="D44" s="79" t="s">
        <v>414</v>
      </c>
      <c r="E44" s="80">
        <v>4.17</v>
      </c>
      <c r="F44" s="64" t="s">
        <v>481</v>
      </c>
      <c r="G44" s="64">
        <v>58.46</v>
      </c>
      <c r="H44" s="81"/>
      <c r="I44" s="81"/>
      <c r="J44" s="64" t="s">
        <v>482</v>
      </c>
      <c r="K44" s="64">
        <v>835.87</v>
      </c>
      <c r="L44" s="82"/>
      <c r="M44" s="81">
        <f t="shared" si="0"/>
        <v>14.298152582962709</v>
      </c>
      <c r="N44" s="79"/>
    </row>
    <row r="45" spans="1:14" ht="24" x14ac:dyDescent="0.2">
      <c r="A45" s="77">
        <v>20</v>
      </c>
      <c r="B45" s="78" t="s">
        <v>483</v>
      </c>
      <c r="C45" s="62" t="s">
        <v>484</v>
      </c>
      <c r="D45" s="79" t="s">
        <v>414</v>
      </c>
      <c r="E45" s="80">
        <v>1.8</v>
      </c>
      <c r="F45" s="64" t="s">
        <v>485</v>
      </c>
      <c r="G45" s="64">
        <v>29.39</v>
      </c>
      <c r="H45" s="81"/>
      <c r="I45" s="81"/>
      <c r="J45" s="64" t="s">
        <v>486</v>
      </c>
      <c r="K45" s="64">
        <v>420.28</v>
      </c>
      <c r="L45" s="82"/>
      <c r="M45" s="81">
        <f t="shared" si="0"/>
        <v>14.300102075535895</v>
      </c>
      <c r="N45" s="79"/>
    </row>
    <row r="46" spans="1:14" ht="24" x14ac:dyDescent="0.2">
      <c r="A46" s="77">
        <v>21</v>
      </c>
      <c r="B46" s="78">
        <v>2</v>
      </c>
      <c r="C46" s="62" t="s">
        <v>487</v>
      </c>
      <c r="D46" s="79" t="s">
        <v>414</v>
      </c>
      <c r="E46" s="80">
        <v>16.16</v>
      </c>
      <c r="F46" s="64" t="s">
        <v>488</v>
      </c>
      <c r="G46" s="64"/>
      <c r="H46" s="81"/>
      <c r="I46" s="81"/>
      <c r="J46" s="64" t="s">
        <v>488</v>
      </c>
      <c r="K46" s="64"/>
      <c r="L46" s="82"/>
      <c r="M46" s="81" t="str">
        <f t="shared" si="0"/>
        <v xml:space="preserve"> </v>
      </c>
      <c r="N46" s="79"/>
    </row>
    <row r="47" spans="1:14" ht="24" x14ac:dyDescent="0.2">
      <c r="A47" s="83"/>
      <c r="B47" s="84" t="s">
        <v>489</v>
      </c>
      <c r="C47" s="85" t="s">
        <v>490</v>
      </c>
      <c r="D47" s="86" t="s">
        <v>491</v>
      </c>
      <c r="E47" s="87"/>
      <c r="F47" s="71" t="s">
        <v>488</v>
      </c>
      <c r="G47" s="71">
        <v>1351</v>
      </c>
      <c r="H47" s="88"/>
      <c r="I47" s="88"/>
      <c r="J47" s="71" t="s">
        <v>488</v>
      </c>
      <c r="K47" s="71">
        <v>19352</v>
      </c>
      <c r="L47" s="89"/>
      <c r="M47" s="88">
        <f t="shared" si="0"/>
        <v>14.32420429311621</v>
      </c>
      <c r="N47" s="86"/>
    </row>
    <row r="48" spans="1:14" ht="17.850000000000001" customHeight="1" x14ac:dyDescent="0.2">
      <c r="A48" s="132" t="s">
        <v>492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</row>
    <row r="49" spans="1:14" ht="36" x14ac:dyDescent="0.2">
      <c r="A49" s="77">
        <v>23</v>
      </c>
      <c r="B49" s="78">
        <v>10201</v>
      </c>
      <c r="C49" s="62" t="s">
        <v>493</v>
      </c>
      <c r="D49" s="79" t="s">
        <v>494</v>
      </c>
      <c r="E49" s="80">
        <v>0.84</v>
      </c>
      <c r="F49" s="64" t="s">
        <v>495</v>
      </c>
      <c r="G49" s="64">
        <v>3.53</v>
      </c>
      <c r="H49" s="81"/>
      <c r="I49" s="81"/>
      <c r="J49" s="64" t="s">
        <v>496</v>
      </c>
      <c r="K49" s="64">
        <v>13.44</v>
      </c>
      <c r="L49" s="82"/>
      <c r="M49" s="81">
        <f t="shared" ref="M49:M94" si="1">IF(ISNUMBER(K49/G49),IF(NOT(K49/G49=0),K49/G49, " "), " ")</f>
        <v>3.8073654390934846</v>
      </c>
      <c r="N49" s="79" t="s">
        <v>497</v>
      </c>
    </row>
    <row r="50" spans="1:14" ht="36" x14ac:dyDescent="0.2">
      <c r="A50" s="77">
        <v>24</v>
      </c>
      <c r="B50" s="78">
        <v>20403</v>
      </c>
      <c r="C50" s="62" t="s">
        <v>498</v>
      </c>
      <c r="D50" s="79" t="s">
        <v>494</v>
      </c>
      <c r="E50" s="80">
        <v>0.02</v>
      </c>
      <c r="F50" s="64" t="s">
        <v>499</v>
      </c>
      <c r="G50" s="64">
        <v>2.44</v>
      </c>
      <c r="H50" s="81"/>
      <c r="I50" s="81"/>
      <c r="J50" s="64" t="s">
        <v>500</v>
      </c>
      <c r="K50" s="64">
        <v>15.54</v>
      </c>
      <c r="L50" s="82"/>
      <c r="M50" s="81">
        <f t="shared" si="1"/>
        <v>6.3688524590163933</v>
      </c>
      <c r="N50" s="79" t="s">
        <v>497</v>
      </c>
    </row>
    <row r="51" spans="1:14" ht="36" x14ac:dyDescent="0.2">
      <c r="A51" s="77">
        <v>25</v>
      </c>
      <c r="B51" s="78">
        <v>21141</v>
      </c>
      <c r="C51" s="62" t="s">
        <v>501</v>
      </c>
      <c r="D51" s="79" t="s">
        <v>494</v>
      </c>
      <c r="E51" s="80">
        <v>0.25</v>
      </c>
      <c r="F51" s="64" t="s">
        <v>502</v>
      </c>
      <c r="G51" s="64">
        <v>33.520000000000003</v>
      </c>
      <c r="H51" s="81"/>
      <c r="I51" s="81"/>
      <c r="J51" s="64" t="s">
        <v>503</v>
      </c>
      <c r="K51" s="64">
        <v>204.25</v>
      </c>
      <c r="L51" s="82"/>
      <c r="M51" s="81">
        <f t="shared" si="1"/>
        <v>6.0933770883054885</v>
      </c>
      <c r="N51" s="79" t="s">
        <v>497</v>
      </c>
    </row>
    <row r="52" spans="1:14" ht="36" x14ac:dyDescent="0.2">
      <c r="A52" s="77">
        <v>26</v>
      </c>
      <c r="B52" s="78">
        <v>21243</v>
      </c>
      <c r="C52" s="62" t="s">
        <v>504</v>
      </c>
      <c r="D52" s="79" t="s">
        <v>494</v>
      </c>
      <c r="E52" s="80">
        <v>0.08</v>
      </c>
      <c r="F52" s="64" t="s">
        <v>505</v>
      </c>
      <c r="G52" s="64">
        <v>8.58</v>
      </c>
      <c r="H52" s="81"/>
      <c r="I52" s="81"/>
      <c r="J52" s="64" t="s">
        <v>506</v>
      </c>
      <c r="K52" s="64">
        <v>53.12</v>
      </c>
      <c r="L52" s="82"/>
      <c r="M52" s="81">
        <f t="shared" si="1"/>
        <v>6.1911421911421911</v>
      </c>
      <c r="N52" s="79" t="s">
        <v>497</v>
      </c>
    </row>
    <row r="53" spans="1:14" ht="36" x14ac:dyDescent="0.2">
      <c r="A53" s="77">
        <v>27</v>
      </c>
      <c r="B53" s="78">
        <v>21244</v>
      </c>
      <c r="C53" s="62" t="s">
        <v>507</v>
      </c>
      <c r="D53" s="79" t="s">
        <v>494</v>
      </c>
      <c r="E53" s="80">
        <v>0.03</v>
      </c>
      <c r="F53" s="64" t="s">
        <v>508</v>
      </c>
      <c r="G53" s="64">
        <v>4.0999999999999996</v>
      </c>
      <c r="H53" s="81"/>
      <c r="I53" s="81"/>
      <c r="J53" s="64" t="s">
        <v>509</v>
      </c>
      <c r="K53" s="64">
        <v>26.19</v>
      </c>
      <c r="L53" s="82"/>
      <c r="M53" s="81">
        <f t="shared" si="1"/>
        <v>6.3878048780487813</v>
      </c>
      <c r="N53" s="79" t="s">
        <v>497</v>
      </c>
    </row>
    <row r="54" spans="1:14" ht="36" x14ac:dyDescent="0.2">
      <c r="A54" s="77">
        <v>28</v>
      </c>
      <c r="B54" s="78">
        <v>30101</v>
      </c>
      <c r="C54" s="62" t="s">
        <v>510</v>
      </c>
      <c r="D54" s="79" t="s">
        <v>494</v>
      </c>
      <c r="E54" s="80">
        <v>0.31</v>
      </c>
      <c r="F54" s="64" t="s">
        <v>511</v>
      </c>
      <c r="G54" s="64">
        <v>34.58</v>
      </c>
      <c r="H54" s="81"/>
      <c r="I54" s="81"/>
      <c r="J54" s="64" t="s">
        <v>512</v>
      </c>
      <c r="K54" s="64">
        <v>167.4</v>
      </c>
      <c r="L54" s="82"/>
      <c r="M54" s="81">
        <f t="shared" si="1"/>
        <v>4.8409485251590523</v>
      </c>
      <c r="N54" s="79" t="s">
        <v>497</v>
      </c>
    </row>
    <row r="55" spans="1:14" ht="36" x14ac:dyDescent="0.2">
      <c r="A55" s="77">
        <v>29</v>
      </c>
      <c r="B55" s="78">
        <v>30303</v>
      </c>
      <c r="C55" s="62" t="s">
        <v>513</v>
      </c>
      <c r="D55" s="79" t="s">
        <v>494</v>
      </c>
      <c r="E55" s="80">
        <v>2.74</v>
      </c>
      <c r="F55" s="64" t="s">
        <v>514</v>
      </c>
      <c r="G55" s="64">
        <v>2.91</v>
      </c>
      <c r="H55" s="81"/>
      <c r="I55" s="81"/>
      <c r="J55" s="64" t="s">
        <v>515</v>
      </c>
      <c r="K55" s="64">
        <v>13.7</v>
      </c>
      <c r="L55" s="82"/>
      <c r="M55" s="81">
        <f t="shared" si="1"/>
        <v>4.7079037800687278</v>
      </c>
      <c r="N55" s="79" t="s">
        <v>497</v>
      </c>
    </row>
    <row r="56" spans="1:14" ht="36" x14ac:dyDescent="0.2">
      <c r="A56" s="77">
        <v>30</v>
      </c>
      <c r="B56" s="78">
        <v>40202</v>
      </c>
      <c r="C56" s="62" t="s">
        <v>516</v>
      </c>
      <c r="D56" s="79" t="s">
        <v>494</v>
      </c>
      <c r="E56" s="80">
        <v>5.42</v>
      </c>
      <c r="F56" s="64" t="s">
        <v>517</v>
      </c>
      <c r="G56" s="64">
        <v>187.69</v>
      </c>
      <c r="H56" s="81"/>
      <c r="I56" s="81"/>
      <c r="J56" s="64" t="s">
        <v>518</v>
      </c>
      <c r="K56" s="64">
        <v>590.78</v>
      </c>
      <c r="L56" s="82"/>
      <c r="M56" s="81">
        <f t="shared" si="1"/>
        <v>3.1476370611114071</v>
      </c>
      <c r="N56" s="79" t="s">
        <v>497</v>
      </c>
    </row>
    <row r="57" spans="1:14" ht="36" x14ac:dyDescent="0.2">
      <c r="A57" s="77">
        <v>31</v>
      </c>
      <c r="B57" s="78">
        <v>40502</v>
      </c>
      <c r="C57" s="62" t="s">
        <v>519</v>
      </c>
      <c r="D57" s="79" t="s">
        <v>494</v>
      </c>
      <c r="E57" s="80">
        <v>1.1000000000000001</v>
      </c>
      <c r="F57" s="64" t="s">
        <v>520</v>
      </c>
      <c r="G57" s="64">
        <v>8.6199999999999992</v>
      </c>
      <c r="H57" s="81"/>
      <c r="I57" s="81"/>
      <c r="J57" s="64" t="s">
        <v>521</v>
      </c>
      <c r="K57" s="64">
        <v>50.6</v>
      </c>
      <c r="L57" s="82"/>
      <c r="M57" s="81">
        <f t="shared" si="1"/>
        <v>5.870069605568446</v>
      </c>
      <c r="N57" s="79" t="s">
        <v>497</v>
      </c>
    </row>
    <row r="58" spans="1:14" ht="36" x14ac:dyDescent="0.2">
      <c r="A58" s="77">
        <v>32</v>
      </c>
      <c r="B58" s="78">
        <v>40504</v>
      </c>
      <c r="C58" s="62" t="s">
        <v>522</v>
      </c>
      <c r="D58" s="79" t="s">
        <v>494</v>
      </c>
      <c r="E58" s="80">
        <v>1.73</v>
      </c>
      <c r="F58" s="64" t="s">
        <v>523</v>
      </c>
      <c r="G58" s="64">
        <v>2.23</v>
      </c>
      <c r="H58" s="81"/>
      <c r="I58" s="81"/>
      <c r="J58" s="64" t="s">
        <v>515</v>
      </c>
      <c r="K58" s="64">
        <v>8.65</v>
      </c>
      <c r="L58" s="82"/>
      <c r="M58" s="81">
        <f t="shared" si="1"/>
        <v>3.8789237668161438</v>
      </c>
      <c r="N58" s="79" t="s">
        <v>497</v>
      </c>
    </row>
    <row r="59" spans="1:14" ht="36" x14ac:dyDescent="0.2">
      <c r="A59" s="77">
        <v>33</v>
      </c>
      <c r="B59" s="78">
        <v>41900</v>
      </c>
      <c r="C59" s="62" t="s">
        <v>524</v>
      </c>
      <c r="D59" s="79" t="s">
        <v>494</v>
      </c>
      <c r="E59" s="80">
        <v>0.54</v>
      </c>
      <c r="F59" s="64" t="s">
        <v>525</v>
      </c>
      <c r="G59" s="64">
        <v>30.74</v>
      </c>
      <c r="H59" s="81"/>
      <c r="I59" s="81"/>
      <c r="J59" s="64" t="s">
        <v>526</v>
      </c>
      <c r="K59" s="64">
        <v>89.1</v>
      </c>
      <c r="L59" s="82"/>
      <c r="M59" s="81">
        <f t="shared" si="1"/>
        <v>2.8985035783994793</v>
      </c>
      <c r="N59" s="79" t="s">
        <v>497</v>
      </c>
    </row>
    <row r="60" spans="1:14" ht="48" x14ac:dyDescent="0.2">
      <c r="A60" s="77">
        <v>34</v>
      </c>
      <c r="B60" s="78">
        <v>50101</v>
      </c>
      <c r="C60" s="62" t="s">
        <v>527</v>
      </c>
      <c r="D60" s="79" t="s">
        <v>494</v>
      </c>
      <c r="E60" s="80">
        <v>8.5399999999999991</v>
      </c>
      <c r="F60" s="64" t="s">
        <v>528</v>
      </c>
      <c r="G60" s="64">
        <v>535.89</v>
      </c>
      <c r="H60" s="81"/>
      <c r="I60" s="81"/>
      <c r="J60" s="64" t="s">
        <v>529</v>
      </c>
      <c r="K60" s="64">
        <v>3817.38</v>
      </c>
      <c r="L60" s="82"/>
      <c r="M60" s="81">
        <f t="shared" si="1"/>
        <v>7.1234395118401173</v>
      </c>
      <c r="N60" s="79" t="s">
        <v>497</v>
      </c>
    </row>
    <row r="61" spans="1:14" ht="48" x14ac:dyDescent="0.2">
      <c r="A61" s="77">
        <v>35</v>
      </c>
      <c r="B61" s="78">
        <v>60247</v>
      </c>
      <c r="C61" s="62" t="s">
        <v>530</v>
      </c>
      <c r="D61" s="79" t="s">
        <v>494</v>
      </c>
      <c r="E61" s="80">
        <v>2.3199999999999998</v>
      </c>
      <c r="F61" s="64" t="s">
        <v>531</v>
      </c>
      <c r="G61" s="64">
        <v>285.62</v>
      </c>
      <c r="H61" s="81"/>
      <c r="I61" s="81"/>
      <c r="J61" s="64" t="s">
        <v>532</v>
      </c>
      <c r="K61" s="64">
        <v>1779.44</v>
      </c>
      <c r="L61" s="82"/>
      <c r="M61" s="81">
        <f t="shared" si="1"/>
        <v>6.2300959316574467</v>
      </c>
      <c r="N61" s="79" t="s">
        <v>497</v>
      </c>
    </row>
    <row r="62" spans="1:14" ht="36" x14ac:dyDescent="0.2">
      <c r="A62" s="77">
        <v>36</v>
      </c>
      <c r="B62" s="78">
        <v>70149</v>
      </c>
      <c r="C62" s="62" t="s">
        <v>533</v>
      </c>
      <c r="D62" s="79" t="s">
        <v>494</v>
      </c>
      <c r="E62" s="80">
        <v>0.35</v>
      </c>
      <c r="F62" s="64" t="s">
        <v>534</v>
      </c>
      <c r="G62" s="64">
        <v>30.78</v>
      </c>
      <c r="H62" s="81"/>
      <c r="I62" s="81"/>
      <c r="J62" s="64" t="s">
        <v>535</v>
      </c>
      <c r="K62" s="64">
        <v>257.95</v>
      </c>
      <c r="L62" s="82"/>
      <c r="M62" s="81">
        <f t="shared" si="1"/>
        <v>8.3804418453541256</v>
      </c>
      <c r="N62" s="79" t="s">
        <v>497</v>
      </c>
    </row>
    <row r="63" spans="1:14" ht="36" x14ac:dyDescent="0.2">
      <c r="A63" s="77">
        <v>37</v>
      </c>
      <c r="B63" s="78">
        <v>70153</v>
      </c>
      <c r="C63" s="62" t="s">
        <v>536</v>
      </c>
      <c r="D63" s="79" t="s">
        <v>494</v>
      </c>
      <c r="E63" s="80">
        <v>0.03</v>
      </c>
      <c r="F63" s="64" t="s">
        <v>537</v>
      </c>
      <c r="G63" s="64">
        <v>4.93</v>
      </c>
      <c r="H63" s="81"/>
      <c r="I63" s="81"/>
      <c r="J63" s="64" t="s">
        <v>538</v>
      </c>
      <c r="K63" s="64">
        <v>32.72</v>
      </c>
      <c r="L63" s="82"/>
      <c r="M63" s="81">
        <f t="shared" si="1"/>
        <v>6.6369168356997976</v>
      </c>
      <c r="N63" s="79" t="s">
        <v>539</v>
      </c>
    </row>
    <row r="64" spans="1:14" ht="36" x14ac:dyDescent="0.2">
      <c r="A64" s="77">
        <v>38</v>
      </c>
      <c r="B64" s="78">
        <v>111100</v>
      </c>
      <c r="C64" s="62" t="s">
        <v>540</v>
      </c>
      <c r="D64" s="79" t="s">
        <v>494</v>
      </c>
      <c r="E64" s="80">
        <v>0.06</v>
      </c>
      <c r="F64" s="64" t="s">
        <v>541</v>
      </c>
      <c r="G64" s="64">
        <v>0.12</v>
      </c>
      <c r="H64" s="81"/>
      <c r="I64" s="81"/>
      <c r="J64" s="64" t="s">
        <v>542</v>
      </c>
      <c r="K64" s="64">
        <v>0.66</v>
      </c>
      <c r="L64" s="82"/>
      <c r="M64" s="81">
        <f t="shared" si="1"/>
        <v>5.5000000000000009</v>
      </c>
      <c r="N64" s="79" t="s">
        <v>497</v>
      </c>
    </row>
    <row r="65" spans="1:14" ht="36" x14ac:dyDescent="0.2">
      <c r="A65" s="77">
        <v>39</v>
      </c>
      <c r="B65" s="78">
        <v>120102</v>
      </c>
      <c r="C65" s="62" t="s">
        <v>543</v>
      </c>
      <c r="D65" s="79" t="s">
        <v>494</v>
      </c>
      <c r="E65" s="80">
        <v>0.04</v>
      </c>
      <c r="F65" s="64" t="s">
        <v>544</v>
      </c>
      <c r="G65" s="64">
        <v>5.32</v>
      </c>
      <c r="H65" s="81"/>
      <c r="I65" s="81"/>
      <c r="J65" s="64" t="s">
        <v>545</v>
      </c>
      <c r="K65" s="64">
        <v>38.36</v>
      </c>
      <c r="L65" s="82"/>
      <c r="M65" s="81">
        <f t="shared" si="1"/>
        <v>7.2105263157894735</v>
      </c>
      <c r="N65" s="79" t="s">
        <v>497</v>
      </c>
    </row>
    <row r="66" spans="1:14" ht="36" x14ac:dyDescent="0.2">
      <c r="A66" s="77">
        <v>40</v>
      </c>
      <c r="B66" s="78">
        <v>120202</v>
      </c>
      <c r="C66" s="62" t="s">
        <v>546</v>
      </c>
      <c r="D66" s="79" t="s">
        <v>494</v>
      </c>
      <c r="E66" s="80">
        <v>0.17</v>
      </c>
      <c r="F66" s="64" t="s">
        <v>547</v>
      </c>
      <c r="G66" s="64">
        <v>26.32</v>
      </c>
      <c r="H66" s="81"/>
      <c r="I66" s="81"/>
      <c r="J66" s="64" t="s">
        <v>548</v>
      </c>
      <c r="K66" s="64">
        <v>188.19</v>
      </c>
      <c r="L66" s="82"/>
      <c r="M66" s="81">
        <f t="shared" si="1"/>
        <v>7.1500759878419453</v>
      </c>
      <c r="N66" s="79" t="s">
        <v>497</v>
      </c>
    </row>
    <row r="67" spans="1:14" ht="36" x14ac:dyDescent="0.2">
      <c r="A67" s="77">
        <v>41</v>
      </c>
      <c r="B67" s="78">
        <v>120500</v>
      </c>
      <c r="C67" s="62" t="s">
        <v>549</v>
      </c>
      <c r="D67" s="79" t="s">
        <v>494</v>
      </c>
      <c r="E67" s="80">
        <v>0.05</v>
      </c>
      <c r="F67" s="64" t="s">
        <v>550</v>
      </c>
      <c r="G67" s="64">
        <v>1</v>
      </c>
      <c r="H67" s="81"/>
      <c r="I67" s="81"/>
      <c r="J67" s="64" t="s">
        <v>551</v>
      </c>
      <c r="K67" s="64">
        <v>3.72</v>
      </c>
      <c r="L67" s="82"/>
      <c r="M67" s="81">
        <f t="shared" si="1"/>
        <v>3.72</v>
      </c>
      <c r="N67" s="79" t="s">
        <v>539</v>
      </c>
    </row>
    <row r="68" spans="1:14" ht="36" x14ac:dyDescent="0.2">
      <c r="A68" s="77">
        <v>42</v>
      </c>
      <c r="B68" s="78">
        <v>120906</v>
      </c>
      <c r="C68" s="62" t="s">
        <v>552</v>
      </c>
      <c r="D68" s="79" t="s">
        <v>494</v>
      </c>
      <c r="E68" s="80">
        <v>0.12</v>
      </c>
      <c r="F68" s="64" t="s">
        <v>553</v>
      </c>
      <c r="G68" s="64">
        <v>10.029999999999999</v>
      </c>
      <c r="H68" s="81"/>
      <c r="I68" s="81"/>
      <c r="J68" s="64" t="s">
        <v>554</v>
      </c>
      <c r="K68" s="64">
        <v>74.64</v>
      </c>
      <c r="L68" s="82"/>
      <c r="M68" s="81">
        <f t="shared" si="1"/>
        <v>7.4416749750747764</v>
      </c>
      <c r="N68" s="79" t="s">
        <v>497</v>
      </c>
    </row>
    <row r="69" spans="1:14" ht="36" x14ac:dyDescent="0.2">
      <c r="A69" s="77">
        <v>43</v>
      </c>
      <c r="B69" s="78">
        <v>120907</v>
      </c>
      <c r="C69" s="62" t="s">
        <v>555</v>
      </c>
      <c r="D69" s="79" t="s">
        <v>494</v>
      </c>
      <c r="E69" s="80">
        <v>0.41</v>
      </c>
      <c r="F69" s="64" t="s">
        <v>556</v>
      </c>
      <c r="G69" s="64">
        <v>51.52</v>
      </c>
      <c r="H69" s="81"/>
      <c r="I69" s="81"/>
      <c r="J69" s="64" t="s">
        <v>557</v>
      </c>
      <c r="K69" s="64">
        <v>342.76</v>
      </c>
      <c r="L69" s="82"/>
      <c r="M69" s="81">
        <f t="shared" si="1"/>
        <v>6.6529503105590058</v>
      </c>
      <c r="N69" s="79" t="s">
        <v>497</v>
      </c>
    </row>
    <row r="70" spans="1:14" ht="36" x14ac:dyDescent="0.2">
      <c r="A70" s="77">
        <v>44</v>
      </c>
      <c r="B70" s="78">
        <v>120911</v>
      </c>
      <c r="C70" s="62" t="s">
        <v>558</v>
      </c>
      <c r="D70" s="79" t="s">
        <v>494</v>
      </c>
      <c r="E70" s="80">
        <v>0.57999999999999996</v>
      </c>
      <c r="F70" s="64" t="s">
        <v>559</v>
      </c>
      <c r="G70" s="64">
        <v>125.99</v>
      </c>
      <c r="H70" s="81"/>
      <c r="I70" s="81"/>
      <c r="J70" s="64" t="s">
        <v>560</v>
      </c>
      <c r="K70" s="64">
        <v>678.6</v>
      </c>
      <c r="L70" s="82"/>
      <c r="M70" s="81">
        <f t="shared" si="1"/>
        <v>5.3861417572823242</v>
      </c>
      <c r="N70" s="79" t="s">
        <v>497</v>
      </c>
    </row>
    <row r="71" spans="1:14" ht="36" x14ac:dyDescent="0.2">
      <c r="A71" s="77">
        <v>45</v>
      </c>
      <c r="B71" s="78">
        <v>121011</v>
      </c>
      <c r="C71" s="62" t="s">
        <v>561</v>
      </c>
      <c r="D71" s="79" t="s">
        <v>494</v>
      </c>
      <c r="E71" s="80">
        <v>1.74</v>
      </c>
      <c r="F71" s="64" t="s">
        <v>562</v>
      </c>
      <c r="G71" s="64">
        <v>56.1</v>
      </c>
      <c r="H71" s="81"/>
      <c r="I71" s="81"/>
      <c r="J71" s="64" t="s">
        <v>563</v>
      </c>
      <c r="K71" s="64">
        <v>196.62</v>
      </c>
      <c r="L71" s="82"/>
      <c r="M71" s="81">
        <f t="shared" si="1"/>
        <v>3.504812834224599</v>
      </c>
      <c r="N71" s="79" t="s">
        <v>497</v>
      </c>
    </row>
    <row r="72" spans="1:14" ht="36" x14ac:dyDescent="0.2">
      <c r="A72" s="77">
        <v>46</v>
      </c>
      <c r="B72" s="78">
        <v>121601</v>
      </c>
      <c r="C72" s="62" t="s">
        <v>564</v>
      </c>
      <c r="D72" s="79" t="s">
        <v>494</v>
      </c>
      <c r="E72" s="80">
        <v>0.06</v>
      </c>
      <c r="F72" s="64" t="s">
        <v>565</v>
      </c>
      <c r="G72" s="64">
        <v>7.26</v>
      </c>
      <c r="H72" s="81"/>
      <c r="I72" s="81"/>
      <c r="J72" s="64" t="s">
        <v>566</v>
      </c>
      <c r="K72" s="64">
        <v>44.1</v>
      </c>
      <c r="L72" s="82"/>
      <c r="M72" s="81">
        <f t="shared" si="1"/>
        <v>6.0743801652892566</v>
      </c>
      <c r="N72" s="79" t="s">
        <v>497</v>
      </c>
    </row>
    <row r="73" spans="1:14" ht="36" x14ac:dyDescent="0.2">
      <c r="A73" s="77">
        <v>47</v>
      </c>
      <c r="B73" s="78">
        <v>121803</v>
      </c>
      <c r="C73" s="62" t="s">
        <v>567</v>
      </c>
      <c r="D73" s="79" t="s">
        <v>494</v>
      </c>
      <c r="E73" s="80">
        <v>0.02</v>
      </c>
      <c r="F73" s="64" t="s">
        <v>568</v>
      </c>
      <c r="G73" s="64">
        <v>4.66</v>
      </c>
      <c r="H73" s="81"/>
      <c r="I73" s="81"/>
      <c r="J73" s="64" t="s">
        <v>569</v>
      </c>
      <c r="K73" s="64">
        <v>17.28</v>
      </c>
      <c r="L73" s="82"/>
      <c r="M73" s="81">
        <f t="shared" si="1"/>
        <v>3.7081545064377686</v>
      </c>
      <c r="N73" s="79" t="s">
        <v>539</v>
      </c>
    </row>
    <row r="74" spans="1:14" ht="36" x14ac:dyDescent="0.2">
      <c r="A74" s="77">
        <v>48</v>
      </c>
      <c r="B74" s="78">
        <v>122000</v>
      </c>
      <c r="C74" s="62" t="s">
        <v>570</v>
      </c>
      <c r="D74" s="79" t="s">
        <v>494</v>
      </c>
      <c r="E74" s="80">
        <v>7.0000000000000007E-2</v>
      </c>
      <c r="F74" s="64" t="s">
        <v>571</v>
      </c>
      <c r="G74" s="64">
        <v>14.2</v>
      </c>
      <c r="H74" s="81"/>
      <c r="I74" s="81"/>
      <c r="J74" s="64" t="s">
        <v>572</v>
      </c>
      <c r="K74" s="64">
        <v>82.18</v>
      </c>
      <c r="L74" s="82"/>
      <c r="M74" s="81">
        <f t="shared" si="1"/>
        <v>5.7873239436619723</v>
      </c>
      <c r="N74" s="79" t="s">
        <v>497</v>
      </c>
    </row>
    <row r="75" spans="1:14" ht="36" x14ac:dyDescent="0.2">
      <c r="A75" s="77">
        <v>49</v>
      </c>
      <c r="B75" s="78">
        <v>122301</v>
      </c>
      <c r="C75" s="62" t="s">
        <v>573</v>
      </c>
      <c r="D75" s="79" t="s">
        <v>494</v>
      </c>
      <c r="E75" s="80">
        <v>0.01</v>
      </c>
      <c r="F75" s="64" t="s">
        <v>574</v>
      </c>
      <c r="G75" s="64">
        <v>0.88</v>
      </c>
      <c r="H75" s="81"/>
      <c r="I75" s="81"/>
      <c r="J75" s="64" t="s">
        <v>575</v>
      </c>
      <c r="K75" s="64">
        <v>6.23</v>
      </c>
      <c r="L75" s="82"/>
      <c r="M75" s="81">
        <f t="shared" si="1"/>
        <v>7.079545454545455</v>
      </c>
      <c r="N75" s="79" t="s">
        <v>497</v>
      </c>
    </row>
    <row r="76" spans="1:14" ht="36" x14ac:dyDescent="0.2">
      <c r="A76" s="77">
        <v>50</v>
      </c>
      <c r="B76" s="78">
        <v>150202</v>
      </c>
      <c r="C76" s="62" t="s">
        <v>576</v>
      </c>
      <c r="D76" s="79" t="s">
        <v>494</v>
      </c>
      <c r="E76" s="80">
        <v>0.65</v>
      </c>
      <c r="F76" s="64" t="s">
        <v>577</v>
      </c>
      <c r="G76" s="64">
        <v>72.97</v>
      </c>
      <c r="H76" s="81"/>
      <c r="I76" s="81"/>
      <c r="J76" s="64" t="s">
        <v>578</v>
      </c>
      <c r="K76" s="64">
        <v>470.6</v>
      </c>
      <c r="L76" s="82"/>
      <c r="M76" s="81">
        <f t="shared" si="1"/>
        <v>6.4492257091955603</v>
      </c>
      <c r="N76" s="79" t="s">
        <v>497</v>
      </c>
    </row>
    <row r="77" spans="1:14" ht="36" x14ac:dyDescent="0.2">
      <c r="A77" s="77">
        <v>51</v>
      </c>
      <c r="B77" s="78">
        <v>150701</v>
      </c>
      <c r="C77" s="62" t="s">
        <v>579</v>
      </c>
      <c r="D77" s="79" t="s">
        <v>494</v>
      </c>
      <c r="E77" s="80">
        <v>0.9</v>
      </c>
      <c r="F77" s="64" t="s">
        <v>580</v>
      </c>
      <c r="G77" s="64">
        <v>116.52</v>
      </c>
      <c r="H77" s="81"/>
      <c r="I77" s="81"/>
      <c r="J77" s="64" t="s">
        <v>581</v>
      </c>
      <c r="K77" s="64">
        <v>697.5</v>
      </c>
      <c r="L77" s="82"/>
      <c r="M77" s="81">
        <f t="shared" si="1"/>
        <v>5.986096807415036</v>
      </c>
      <c r="N77" s="79" t="s">
        <v>497</v>
      </c>
    </row>
    <row r="78" spans="1:14" ht="36" x14ac:dyDescent="0.2">
      <c r="A78" s="77">
        <v>52</v>
      </c>
      <c r="B78" s="78">
        <v>152301</v>
      </c>
      <c r="C78" s="62" t="s">
        <v>582</v>
      </c>
      <c r="D78" s="79" t="s">
        <v>494</v>
      </c>
      <c r="E78" s="80">
        <v>0.84</v>
      </c>
      <c r="F78" s="64" t="s">
        <v>583</v>
      </c>
      <c r="G78" s="64">
        <v>42</v>
      </c>
      <c r="H78" s="81"/>
      <c r="I78" s="81"/>
      <c r="J78" s="64" t="s">
        <v>584</v>
      </c>
      <c r="K78" s="64">
        <v>303.04000000000002</v>
      </c>
      <c r="L78" s="82"/>
      <c r="M78" s="81">
        <f t="shared" si="1"/>
        <v>7.2152380952380959</v>
      </c>
      <c r="N78" s="79" t="s">
        <v>539</v>
      </c>
    </row>
    <row r="79" spans="1:14" ht="36" x14ac:dyDescent="0.2">
      <c r="A79" s="77">
        <v>53</v>
      </c>
      <c r="B79" s="78">
        <v>160402</v>
      </c>
      <c r="C79" s="62" t="s">
        <v>585</v>
      </c>
      <c r="D79" s="79" t="s">
        <v>494</v>
      </c>
      <c r="E79" s="80">
        <v>0.17</v>
      </c>
      <c r="F79" s="64" t="s">
        <v>586</v>
      </c>
      <c r="G79" s="64">
        <v>23.33</v>
      </c>
      <c r="H79" s="81"/>
      <c r="I79" s="81"/>
      <c r="J79" s="64" t="s">
        <v>587</v>
      </c>
      <c r="K79" s="64">
        <v>162.18</v>
      </c>
      <c r="L79" s="82"/>
      <c r="M79" s="81">
        <f t="shared" si="1"/>
        <v>6.9515645092156033</v>
      </c>
      <c r="N79" s="79" t="s">
        <v>497</v>
      </c>
    </row>
    <row r="80" spans="1:14" ht="36" x14ac:dyDescent="0.2">
      <c r="A80" s="77">
        <v>54</v>
      </c>
      <c r="B80" s="78">
        <v>170300</v>
      </c>
      <c r="C80" s="62" t="s">
        <v>588</v>
      </c>
      <c r="D80" s="79" t="s">
        <v>494</v>
      </c>
      <c r="E80" s="80">
        <v>0.02</v>
      </c>
      <c r="F80" s="64" t="s">
        <v>589</v>
      </c>
      <c r="G80" s="64">
        <v>2.12</v>
      </c>
      <c r="H80" s="81"/>
      <c r="I80" s="81"/>
      <c r="J80" s="64" t="s">
        <v>590</v>
      </c>
      <c r="K80" s="64">
        <v>12.12</v>
      </c>
      <c r="L80" s="82"/>
      <c r="M80" s="81">
        <f t="shared" si="1"/>
        <v>5.7169811320754711</v>
      </c>
      <c r="N80" s="79" t="s">
        <v>539</v>
      </c>
    </row>
    <row r="81" spans="1:14" ht="36" x14ac:dyDescent="0.2">
      <c r="A81" s="77">
        <v>55</v>
      </c>
      <c r="B81" s="78">
        <v>170602</v>
      </c>
      <c r="C81" s="62" t="s">
        <v>591</v>
      </c>
      <c r="D81" s="79" t="s">
        <v>494</v>
      </c>
      <c r="E81" s="80">
        <v>0.02</v>
      </c>
      <c r="F81" s="64" t="s">
        <v>592</v>
      </c>
      <c r="G81" s="64">
        <v>0.85</v>
      </c>
      <c r="H81" s="81"/>
      <c r="I81" s="81"/>
      <c r="J81" s="64" t="s">
        <v>593</v>
      </c>
      <c r="K81" s="64">
        <v>3.44</v>
      </c>
      <c r="L81" s="82"/>
      <c r="M81" s="81">
        <f t="shared" si="1"/>
        <v>4.0470588235294116</v>
      </c>
      <c r="N81" s="79" t="s">
        <v>497</v>
      </c>
    </row>
    <row r="82" spans="1:14" ht="36" x14ac:dyDescent="0.2">
      <c r="A82" s="77">
        <v>56</v>
      </c>
      <c r="B82" s="78">
        <v>171000</v>
      </c>
      <c r="C82" s="62" t="s">
        <v>594</v>
      </c>
      <c r="D82" s="79" t="s">
        <v>494</v>
      </c>
      <c r="E82" s="80">
        <v>0.02</v>
      </c>
      <c r="F82" s="64" t="s">
        <v>595</v>
      </c>
      <c r="G82" s="64">
        <v>3.1</v>
      </c>
      <c r="H82" s="81"/>
      <c r="I82" s="81"/>
      <c r="J82" s="64" t="s">
        <v>596</v>
      </c>
      <c r="K82" s="64">
        <v>18.39</v>
      </c>
      <c r="L82" s="82"/>
      <c r="M82" s="81">
        <f t="shared" si="1"/>
        <v>5.9322580645161294</v>
      </c>
      <c r="N82" s="79" t="s">
        <v>539</v>
      </c>
    </row>
    <row r="83" spans="1:14" ht="36" x14ac:dyDescent="0.2">
      <c r="A83" s="77">
        <v>57</v>
      </c>
      <c r="B83" s="78">
        <v>330301</v>
      </c>
      <c r="C83" s="62" t="s">
        <v>597</v>
      </c>
      <c r="D83" s="79" t="s">
        <v>494</v>
      </c>
      <c r="E83" s="80">
        <v>1.31</v>
      </c>
      <c r="F83" s="64" t="s">
        <v>598</v>
      </c>
      <c r="G83" s="64">
        <v>2.4300000000000002</v>
      </c>
      <c r="H83" s="81"/>
      <c r="I83" s="81"/>
      <c r="J83" s="64" t="s">
        <v>599</v>
      </c>
      <c r="K83" s="64">
        <v>13.1</v>
      </c>
      <c r="L83" s="82"/>
      <c r="M83" s="81">
        <f t="shared" si="1"/>
        <v>5.3909465020576128</v>
      </c>
      <c r="N83" s="79" t="s">
        <v>497</v>
      </c>
    </row>
    <row r="84" spans="1:14" ht="36" x14ac:dyDescent="0.2">
      <c r="A84" s="77">
        <v>58</v>
      </c>
      <c r="B84" s="78">
        <v>331100</v>
      </c>
      <c r="C84" s="62" t="s">
        <v>600</v>
      </c>
      <c r="D84" s="79" t="s">
        <v>494</v>
      </c>
      <c r="E84" s="80">
        <v>5.64</v>
      </c>
      <c r="F84" s="64" t="s">
        <v>601</v>
      </c>
      <c r="G84" s="64">
        <v>4.2300000000000004</v>
      </c>
      <c r="H84" s="81"/>
      <c r="I84" s="81"/>
      <c r="J84" s="64" t="s">
        <v>515</v>
      </c>
      <c r="K84" s="64">
        <v>28.2</v>
      </c>
      <c r="L84" s="82"/>
      <c r="M84" s="81">
        <f t="shared" si="1"/>
        <v>6.6666666666666661</v>
      </c>
      <c r="N84" s="79" t="s">
        <v>602</v>
      </c>
    </row>
    <row r="85" spans="1:14" ht="36" x14ac:dyDescent="0.2">
      <c r="A85" s="77">
        <v>59</v>
      </c>
      <c r="B85" s="78">
        <v>340101</v>
      </c>
      <c r="C85" s="62" t="s">
        <v>603</v>
      </c>
      <c r="D85" s="79" t="s">
        <v>494</v>
      </c>
      <c r="E85" s="80">
        <v>0.09</v>
      </c>
      <c r="F85" s="64" t="s">
        <v>604</v>
      </c>
      <c r="G85" s="64">
        <v>0.63</v>
      </c>
      <c r="H85" s="81"/>
      <c r="I85" s="81"/>
      <c r="J85" s="64" t="s">
        <v>605</v>
      </c>
      <c r="K85" s="64">
        <v>2.61</v>
      </c>
      <c r="L85" s="82"/>
      <c r="M85" s="81">
        <f t="shared" si="1"/>
        <v>4.1428571428571423</v>
      </c>
      <c r="N85" s="79" t="s">
        <v>497</v>
      </c>
    </row>
    <row r="86" spans="1:14" ht="36" x14ac:dyDescent="0.2">
      <c r="A86" s="77">
        <v>60</v>
      </c>
      <c r="B86" s="78">
        <v>392200</v>
      </c>
      <c r="C86" s="62" t="s">
        <v>606</v>
      </c>
      <c r="D86" s="79" t="s">
        <v>494</v>
      </c>
      <c r="E86" s="80">
        <v>1</v>
      </c>
      <c r="F86" s="64" t="s">
        <v>607</v>
      </c>
      <c r="G86" s="64">
        <v>13.18</v>
      </c>
      <c r="H86" s="81"/>
      <c r="I86" s="81"/>
      <c r="J86" s="64" t="s">
        <v>608</v>
      </c>
      <c r="K86" s="64">
        <v>45.45</v>
      </c>
      <c r="L86" s="82"/>
      <c r="M86" s="81">
        <f t="shared" si="1"/>
        <v>3.4484066767830051</v>
      </c>
      <c r="N86" s="79" t="s">
        <v>539</v>
      </c>
    </row>
    <row r="87" spans="1:14" ht="36" x14ac:dyDescent="0.2">
      <c r="A87" s="77">
        <v>61</v>
      </c>
      <c r="B87" s="78">
        <v>392255</v>
      </c>
      <c r="C87" s="62" t="s">
        <v>609</v>
      </c>
      <c r="D87" s="79" t="s">
        <v>494</v>
      </c>
      <c r="E87" s="80">
        <v>1</v>
      </c>
      <c r="F87" s="64" t="s">
        <v>610</v>
      </c>
      <c r="G87" s="64">
        <v>19.7</v>
      </c>
      <c r="H87" s="81"/>
      <c r="I87" s="81"/>
      <c r="J87" s="64" t="s">
        <v>611</v>
      </c>
      <c r="K87" s="64">
        <v>53.24</v>
      </c>
      <c r="L87" s="82"/>
      <c r="M87" s="81">
        <f t="shared" si="1"/>
        <v>2.7025380710659901</v>
      </c>
      <c r="N87" s="79" t="s">
        <v>539</v>
      </c>
    </row>
    <row r="88" spans="1:14" ht="36" x14ac:dyDescent="0.2">
      <c r="A88" s="77">
        <v>62</v>
      </c>
      <c r="B88" s="78">
        <v>394061</v>
      </c>
      <c r="C88" s="62" t="s">
        <v>612</v>
      </c>
      <c r="D88" s="79" t="s">
        <v>494</v>
      </c>
      <c r="E88" s="80">
        <v>0.16</v>
      </c>
      <c r="F88" s="64" t="s">
        <v>613</v>
      </c>
      <c r="G88" s="64">
        <v>10.74</v>
      </c>
      <c r="H88" s="81"/>
      <c r="I88" s="81"/>
      <c r="J88" s="64" t="s">
        <v>614</v>
      </c>
      <c r="K88" s="64">
        <v>17.52</v>
      </c>
      <c r="L88" s="82"/>
      <c r="M88" s="81">
        <f t="shared" si="1"/>
        <v>1.6312849162011172</v>
      </c>
      <c r="N88" s="79" t="s">
        <v>539</v>
      </c>
    </row>
    <row r="89" spans="1:14" ht="48" x14ac:dyDescent="0.2">
      <c r="A89" s="77">
        <v>63</v>
      </c>
      <c r="B89" s="78">
        <v>394100</v>
      </c>
      <c r="C89" s="62" t="s">
        <v>615</v>
      </c>
      <c r="D89" s="79" t="s">
        <v>494</v>
      </c>
      <c r="E89" s="80">
        <v>0.25</v>
      </c>
      <c r="F89" s="64" t="s">
        <v>616</v>
      </c>
      <c r="G89" s="64">
        <v>0.86</v>
      </c>
      <c r="H89" s="81"/>
      <c r="I89" s="81"/>
      <c r="J89" s="64" t="s">
        <v>617</v>
      </c>
      <c r="K89" s="64">
        <v>3.38</v>
      </c>
      <c r="L89" s="82"/>
      <c r="M89" s="81">
        <f t="shared" si="1"/>
        <v>3.9302325581395348</v>
      </c>
      <c r="N89" s="79" t="s">
        <v>539</v>
      </c>
    </row>
    <row r="90" spans="1:14" ht="48" x14ac:dyDescent="0.2">
      <c r="A90" s="77">
        <v>64</v>
      </c>
      <c r="B90" s="78">
        <v>394101</v>
      </c>
      <c r="C90" s="62" t="s">
        <v>618</v>
      </c>
      <c r="D90" s="79" t="s">
        <v>494</v>
      </c>
      <c r="E90" s="80">
        <v>0.45</v>
      </c>
      <c r="F90" s="64" t="s">
        <v>619</v>
      </c>
      <c r="G90" s="64">
        <v>1.98</v>
      </c>
      <c r="H90" s="81"/>
      <c r="I90" s="81"/>
      <c r="J90" s="64" t="s">
        <v>620</v>
      </c>
      <c r="K90" s="64">
        <v>7.8</v>
      </c>
      <c r="L90" s="82"/>
      <c r="M90" s="81">
        <f t="shared" si="1"/>
        <v>3.9393939393939394</v>
      </c>
      <c r="N90" s="79" t="s">
        <v>539</v>
      </c>
    </row>
    <row r="91" spans="1:14" ht="36" x14ac:dyDescent="0.2">
      <c r="A91" s="77">
        <v>65</v>
      </c>
      <c r="B91" s="78">
        <v>400001</v>
      </c>
      <c r="C91" s="62" t="s">
        <v>621</v>
      </c>
      <c r="D91" s="79" t="s">
        <v>494</v>
      </c>
      <c r="E91" s="80">
        <v>0.56000000000000005</v>
      </c>
      <c r="F91" s="64" t="s">
        <v>622</v>
      </c>
      <c r="G91" s="64">
        <v>57.79</v>
      </c>
      <c r="H91" s="81"/>
      <c r="I91" s="81"/>
      <c r="J91" s="64" t="s">
        <v>554</v>
      </c>
      <c r="K91" s="64">
        <v>348.32</v>
      </c>
      <c r="L91" s="82"/>
      <c r="M91" s="81">
        <f t="shared" si="1"/>
        <v>6.0273403703062813</v>
      </c>
      <c r="N91" s="79" t="s">
        <v>497</v>
      </c>
    </row>
    <row r="92" spans="1:14" ht="36" x14ac:dyDescent="0.2">
      <c r="A92" s="77">
        <v>66</v>
      </c>
      <c r="B92" s="78">
        <v>400181</v>
      </c>
      <c r="C92" s="62" t="s">
        <v>623</v>
      </c>
      <c r="D92" s="79" t="s">
        <v>494</v>
      </c>
      <c r="E92" s="80">
        <v>0.08</v>
      </c>
      <c r="F92" s="64" t="s">
        <v>624</v>
      </c>
      <c r="G92" s="64">
        <v>1.7</v>
      </c>
      <c r="H92" s="81"/>
      <c r="I92" s="81"/>
      <c r="J92" s="64" t="s">
        <v>625</v>
      </c>
      <c r="K92" s="64">
        <v>3.25</v>
      </c>
      <c r="L92" s="82"/>
      <c r="M92" s="81">
        <f t="shared" si="1"/>
        <v>1.911764705882353</v>
      </c>
      <c r="N92" s="79" t="s">
        <v>539</v>
      </c>
    </row>
    <row r="93" spans="1:14" ht="36" x14ac:dyDescent="0.2">
      <c r="A93" s="77">
        <v>67</v>
      </c>
      <c r="B93" s="78">
        <v>400311</v>
      </c>
      <c r="C93" s="62" t="s">
        <v>626</v>
      </c>
      <c r="D93" s="79" t="s">
        <v>494</v>
      </c>
      <c r="E93" s="80">
        <v>2.81</v>
      </c>
      <c r="F93" s="64" t="s">
        <v>627</v>
      </c>
      <c r="G93" s="64">
        <v>360.24</v>
      </c>
      <c r="H93" s="81"/>
      <c r="I93" s="81"/>
      <c r="J93" s="64" t="s">
        <v>628</v>
      </c>
      <c r="K93" s="64">
        <v>2452.4</v>
      </c>
      <c r="L93" s="82"/>
      <c r="M93" s="81">
        <f t="shared" si="1"/>
        <v>6.8076837663779699</v>
      </c>
      <c r="N93" s="79" t="s">
        <v>539</v>
      </c>
    </row>
    <row r="94" spans="1:14" ht="24" x14ac:dyDescent="0.2">
      <c r="A94" s="83"/>
      <c r="B94" s="84" t="s">
        <v>489</v>
      </c>
      <c r="C94" s="85" t="s">
        <v>629</v>
      </c>
      <c r="D94" s="86" t="s">
        <v>491</v>
      </c>
      <c r="E94" s="87"/>
      <c r="F94" s="71" t="s">
        <v>488</v>
      </c>
      <c r="G94" s="71">
        <v>3008</v>
      </c>
      <c r="H94" s="88"/>
      <c r="I94" s="88"/>
      <c r="J94" s="71" t="s">
        <v>488</v>
      </c>
      <c r="K94" s="71">
        <v>18027</v>
      </c>
      <c r="L94" s="89"/>
      <c r="M94" s="88">
        <f t="shared" si="1"/>
        <v>5.9930186170212769</v>
      </c>
      <c r="N94" s="86"/>
    </row>
    <row r="95" spans="1:14" ht="17.850000000000001" customHeight="1" x14ac:dyDescent="0.2">
      <c r="A95" s="132" t="s">
        <v>630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</row>
    <row r="96" spans="1:14" ht="48" x14ac:dyDescent="0.2">
      <c r="A96" s="77">
        <v>69</v>
      </c>
      <c r="B96" s="78" t="s">
        <v>631</v>
      </c>
      <c r="C96" s="62" t="s">
        <v>632</v>
      </c>
      <c r="D96" s="79" t="s">
        <v>633</v>
      </c>
      <c r="E96" s="80">
        <v>9.2999999999999992E-3</v>
      </c>
      <c r="F96" s="64" t="s">
        <v>634</v>
      </c>
      <c r="G96" s="64">
        <v>30.88</v>
      </c>
      <c r="H96" s="81">
        <v>19372</v>
      </c>
      <c r="I96" s="81">
        <v>180.16</v>
      </c>
      <c r="J96" s="64" t="s">
        <v>635</v>
      </c>
      <c r="K96" s="64">
        <v>186.45</v>
      </c>
      <c r="L96" s="82"/>
      <c r="M96" s="81">
        <f t="shared" ref="M96:M127" si="2">IF(ISNUMBER(K96/G96),IF(NOT(K96/G96=0),K96/G96, " "), " ")</f>
        <v>6.0378886010362693</v>
      </c>
      <c r="N96" s="79" t="s">
        <v>636</v>
      </c>
    </row>
    <row r="97" spans="1:14" ht="24" x14ac:dyDescent="0.2">
      <c r="A97" s="77">
        <v>70</v>
      </c>
      <c r="B97" s="78" t="s">
        <v>637</v>
      </c>
      <c r="C97" s="62" t="s">
        <v>638</v>
      </c>
      <c r="D97" s="79" t="s">
        <v>633</v>
      </c>
      <c r="E97" s="80">
        <v>3.3E-3</v>
      </c>
      <c r="F97" s="64" t="s">
        <v>639</v>
      </c>
      <c r="G97" s="64">
        <v>88.54</v>
      </c>
      <c r="H97" s="81">
        <v>113820</v>
      </c>
      <c r="I97" s="81">
        <v>375.6</v>
      </c>
      <c r="J97" s="64" t="s">
        <v>640</v>
      </c>
      <c r="K97" s="64">
        <v>383.13</v>
      </c>
      <c r="L97" s="82"/>
      <c r="M97" s="81">
        <f t="shared" si="2"/>
        <v>4.3271967472328887</v>
      </c>
      <c r="N97" s="79" t="s">
        <v>641</v>
      </c>
    </row>
    <row r="98" spans="1:14" ht="48" x14ac:dyDescent="0.2">
      <c r="A98" s="77">
        <v>71</v>
      </c>
      <c r="B98" s="78" t="s">
        <v>642</v>
      </c>
      <c r="C98" s="62" t="s">
        <v>643</v>
      </c>
      <c r="D98" s="79" t="s">
        <v>633</v>
      </c>
      <c r="E98" s="80">
        <v>1E-4</v>
      </c>
      <c r="F98" s="64" t="s">
        <v>644</v>
      </c>
      <c r="G98" s="64">
        <v>0.78</v>
      </c>
      <c r="H98" s="81">
        <v>55245</v>
      </c>
      <c r="I98" s="81">
        <v>5.52</v>
      </c>
      <c r="J98" s="64" t="s">
        <v>645</v>
      </c>
      <c r="K98" s="64">
        <v>5.67</v>
      </c>
      <c r="L98" s="82"/>
      <c r="M98" s="81">
        <f t="shared" si="2"/>
        <v>7.2692307692307692</v>
      </c>
      <c r="N98" s="79" t="s">
        <v>646</v>
      </c>
    </row>
    <row r="99" spans="1:14" ht="24" x14ac:dyDescent="0.2">
      <c r="A99" s="77">
        <v>72</v>
      </c>
      <c r="B99" s="78" t="s">
        <v>647</v>
      </c>
      <c r="C99" s="62" t="s">
        <v>648</v>
      </c>
      <c r="D99" s="79" t="s">
        <v>649</v>
      </c>
      <c r="E99" s="80">
        <v>0.61699999999999999</v>
      </c>
      <c r="F99" s="64" t="s">
        <v>650</v>
      </c>
      <c r="G99" s="64">
        <v>3.82</v>
      </c>
      <c r="H99" s="81">
        <v>43.06</v>
      </c>
      <c r="I99" s="81">
        <v>26.58</v>
      </c>
      <c r="J99" s="64" t="s">
        <v>651</v>
      </c>
      <c r="K99" s="64">
        <v>30.65</v>
      </c>
      <c r="L99" s="82"/>
      <c r="M99" s="81">
        <f t="shared" si="2"/>
        <v>8.0235602094240832</v>
      </c>
      <c r="N99" s="79" t="s">
        <v>652</v>
      </c>
    </row>
    <row r="100" spans="1:14" ht="48" x14ac:dyDescent="0.2">
      <c r="A100" s="77">
        <v>73</v>
      </c>
      <c r="B100" s="78" t="s">
        <v>653</v>
      </c>
      <c r="C100" s="62" t="s">
        <v>654</v>
      </c>
      <c r="D100" s="79" t="s">
        <v>633</v>
      </c>
      <c r="E100" s="80">
        <v>5.8999999999999999E-3</v>
      </c>
      <c r="F100" s="64" t="s">
        <v>655</v>
      </c>
      <c r="G100" s="64">
        <v>60.12</v>
      </c>
      <c r="H100" s="81">
        <v>73562</v>
      </c>
      <c r="I100" s="81">
        <v>434.02</v>
      </c>
      <c r="J100" s="64" t="s">
        <v>656</v>
      </c>
      <c r="K100" s="64">
        <v>444.54</v>
      </c>
      <c r="L100" s="82"/>
      <c r="M100" s="81">
        <f t="shared" si="2"/>
        <v>7.3942115768463079</v>
      </c>
      <c r="N100" s="79" t="s">
        <v>657</v>
      </c>
    </row>
    <row r="101" spans="1:14" ht="48" x14ac:dyDescent="0.2">
      <c r="A101" s="77">
        <v>74</v>
      </c>
      <c r="B101" s="78" t="s">
        <v>658</v>
      </c>
      <c r="C101" s="62" t="s">
        <v>659</v>
      </c>
      <c r="D101" s="79" t="s">
        <v>633</v>
      </c>
      <c r="E101" s="80">
        <v>1E-4</v>
      </c>
      <c r="F101" s="64" t="s">
        <v>660</v>
      </c>
      <c r="G101" s="64">
        <v>0.47</v>
      </c>
      <c r="H101" s="81">
        <v>38215</v>
      </c>
      <c r="I101" s="81">
        <v>3.82</v>
      </c>
      <c r="J101" s="64" t="s">
        <v>661</v>
      </c>
      <c r="K101" s="64">
        <v>3.93</v>
      </c>
      <c r="L101" s="82"/>
      <c r="M101" s="81">
        <f t="shared" si="2"/>
        <v>8.3617021276595747</v>
      </c>
      <c r="N101" s="79" t="s">
        <v>662</v>
      </c>
    </row>
    <row r="102" spans="1:14" ht="48" x14ac:dyDescent="0.2">
      <c r="A102" s="77">
        <v>75</v>
      </c>
      <c r="B102" s="78" t="s">
        <v>663</v>
      </c>
      <c r="C102" s="62" t="s">
        <v>664</v>
      </c>
      <c r="D102" s="79" t="s">
        <v>665</v>
      </c>
      <c r="E102" s="80">
        <v>2.3727999999999998</v>
      </c>
      <c r="F102" s="64" t="s">
        <v>666</v>
      </c>
      <c r="G102" s="64">
        <v>55.07</v>
      </c>
      <c r="H102" s="81">
        <v>98.57</v>
      </c>
      <c r="I102" s="81">
        <v>233.89</v>
      </c>
      <c r="J102" s="64" t="s">
        <v>667</v>
      </c>
      <c r="K102" s="64">
        <v>238.58</v>
      </c>
      <c r="L102" s="82"/>
      <c r="M102" s="81">
        <f t="shared" si="2"/>
        <v>4.3323043399309968</v>
      </c>
      <c r="N102" s="79" t="s">
        <v>668</v>
      </c>
    </row>
    <row r="103" spans="1:14" ht="24" x14ac:dyDescent="0.2">
      <c r="A103" s="77">
        <v>76</v>
      </c>
      <c r="B103" s="78" t="s">
        <v>669</v>
      </c>
      <c r="C103" s="62" t="s">
        <v>670</v>
      </c>
      <c r="D103" s="79" t="s">
        <v>633</v>
      </c>
      <c r="E103" s="80">
        <v>4.0000000000000002E-4</v>
      </c>
      <c r="F103" s="64" t="s">
        <v>671</v>
      </c>
      <c r="G103" s="64">
        <v>4.1500000000000004</v>
      </c>
      <c r="H103" s="81">
        <v>45945.52</v>
      </c>
      <c r="I103" s="81">
        <v>18.37</v>
      </c>
      <c r="J103" s="64" t="s">
        <v>672</v>
      </c>
      <c r="K103" s="64">
        <v>18.75</v>
      </c>
      <c r="L103" s="82"/>
      <c r="M103" s="81">
        <f t="shared" si="2"/>
        <v>4.5180722891566258</v>
      </c>
      <c r="N103" s="79" t="s">
        <v>673</v>
      </c>
    </row>
    <row r="104" spans="1:14" ht="60" x14ac:dyDescent="0.2">
      <c r="A104" s="77">
        <v>77</v>
      </c>
      <c r="B104" s="78" t="s">
        <v>674</v>
      </c>
      <c r="C104" s="62" t="s">
        <v>675</v>
      </c>
      <c r="D104" s="79" t="s">
        <v>633</v>
      </c>
      <c r="E104" s="80">
        <v>1E-4</v>
      </c>
      <c r="F104" s="64" t="s">
        <v>676</v>
      </c>
      <c r="G104" s="64">
        <v>0.5</v>
      </c>
      <c r="H104" s="81">
        <v>64173.18</v>
      </c>
      <c r="I104" s="81">
        <v>6.42</v>
      </c>
      <c r="J104" s="64" t="s">
        <v>677</v>
      </c>
      <c r="K104" s="64">
        <v>6.55</v>
      </c>
      <c r="L104" s="82"/>
      <c r="M104" s="81">
        <f t="shared" si="2"/>
        <v>13.1</v>
      </c>
      <c r="N104" s="79" t="s">
        <v>678</v>
      </c>
    </row>
    <row r="105" spans="1:14" ht="24" x14ac:dyDescent="0.2">
      <c r="A105" s="77">
        <v>78</v>
      </c>
      <c r="B105" s="78" t="s">
        <v>679</v>
      </c>
      <c r="C105" s="62" t="s">
        <v>680</v>
      </c>
      <c r="D105" s="79" t="s">
        <v>633</v>
      </c>
      <c r="E105" s="80">
        <v>5.0000000000000001E-4</v>
      </c>
      <c r="F105" s="64" t="s">
        <v>681</v>
      </c>
      <c r="G105" s="64">
        <v>5.76</v>
      </c>
      <c r="H105" s="81">
        <v>76341.67</v>
      </c>
      <c r="I105" s="81">
        <v>38.17</v>
      </c>
      <c r="J105" s="64" t="s">
        <v>682</v>
      </c>
      <c r="K105" s="64">
        <v>38.93</v>
      </c>
      <c r="L105" s="82"/>
      <c r="M105" s="81">
        <f t="shared" si="2"/>
        <v>6.7586805555555554</v>
      </c>
      <c r="N105" s="79" t="s">
        <v>683</v>
      </c>
    </row>
    <row r="106" spans="1:14" ht="24" x14ac:dyDescent="0.2">
      <c r="A106" s="77">
        <v>79</v>
      </c>
      <c r="B106" s="78" t="s">
        <v>684</v>
      </c>
      <c r="C106" s="62" t="s">
        <v>685</v>
      </c>
      <c r="D106" s="79" t="s">
        <v>633</v>
      </c>
      <c r="E106" s="80">
        <v>8.9999999999999998E-4</v>
      </c>
      <c r="F106" s="64" t="s">
        <v>681</v>
      </c>
      <c r="G106" s="64">
        <v>10.36</v>
      </c>
      <c r="H106" s="81">
        <v>76341.67</v>
      </c>
      <c r="I106" s="81">
        <v>68.7</v>
      </c>
      <c r="J106" s="64" t="s">
        <v>682</v>
      </c>
      <c r="K106" s="64">
        <v>70.09</v>
      </c>
      <c r="L106" s="82"/>
      <c r="M106" s="81">
        <f t="shared" si="2"/>
        <v>6.7654440154440163</v>
      </c>
      <c r="N106" s="79" t="s">
        <v>683</v>
      </c>
    </row>
    <row r="107" spans="1:14" ht="24" x14ac:dyDescent="0.2">
      <c r="A107" s="77">
        <v>80</v>
      </c>
      <c r="B107" s="78" t="s">
        <v>686</v>
      </c>
      <c r="C107" s="62" t="s">
        <v>687</v>
      </c>
      <c r="D107" s="79" t="s">
        <v>633</v>
      </c>
      <c r="E107" s="80">
        <v>5.9999999999999995E-4</v>
      </c>
      <c r="F107" s="64" t="s">
        <v>688</v>
      </c>
      <c r="G107" s="64">
        <v>6.4</v>
      </c>
      <c r="H107" s="81">
        <v>76341.67</v>
      </c>
      <c r="I107" s="81">
        <v>45.8</v>
      </c>
      <c r="J107" s="64" t="s">
        <v>682</v>
      </c>
      <c r="K107" s="64">
        <v>46.73</v>
      </c>
      <c r="L107" s="82"/>
      <c r="M107" s="81">
        <f t="shared" si="2"/>
        <v>7.3015624999999993</v>
      </c>
      <c r="N107" s="79" t="s">
        <v>689</v>
      </c>
    </row>
    <row r="108" spans="1:14" ht="24" x14ac:dyDescent="0.2">
      <c r="A108" s="77">
        <v>81</v>
      </c>
      <c r="B108" s="78" t="s">
        <v>690</v>
      </c>
      <c r="C108" s="62" t="s">
        <v>691</v>
      </c>
      <c r="D108" s="79" t="s">
        <v>633</v>
      </c>
      <c r="E108" s="80">
        <v>5.0000000000000001E-4</v>
      </c>
      <c r="F108" s="64" t="s">
        <v>688</v>
      </c>
      <c r="G108" s="64">
        <v>5.33</v>
      </c>
      <c r="H108" s="81">
        <v>76341.67</v>
      </c>
      <c r="I108" s="81">
        <v>38.17</v>
      </c>
      <c r="J108" s="64" t="s">
        <v>682</v>
      </c>
      <c r="K108" s="64">
        <v>38.94</v>
      </c>
      <c r="L108" s="82"/>
      <c r="M108" s="81">
        <f t="shared" si="2"/>
        <v>7.3058161350844273</v>
      </c>
      <c r="N108" s="79" t="s">
        <v>689</v>
      </c>
    </row>
    <row r="109" spans="1:14" ht="24" x14ac:dyDescent="0.2">
      <c r="A109" s="77">
        <v>82</v>
      </c>
      <c r="B109" s="78" t="s">
        <v>692</v>
      </c>
      <c r="C109" s="62" t="s">
        <v>693</v>
      </c>
      <c r="D109" s="79" t="s">
        <v>633</v>
      </c>
      <c r="E109" s="80">
        <v>2.0000000000000001E-4</v>
      </c>
      <c r="F109" s="64" t="s">
        <v>688</v>
      </c>
      <c r="G109" s="64">
        <v>2.13</v>
      </c>
      <c r="H109" s="81">
        <v>76341.67</v>
      </c>
      <c r="I109" s="81">
        <v>15.27</v>
      </c>
      <c r="J109" s="64" t="s">
        <v>682</v>
      </c>
      <c r="K109" s="64">
        <v>15.57</v>
      </c>
      <c r="L109" s="82"/>
      <c r="M109" s="81">
        <f t="shared" si="2"/>
        <v>7.3098591549295779</v>
      </c>
      <c r="N109" s="79" t="s">
        <v>689</v>
      </c>
    </row>
    <row r="110" spans="1:14" ht="48" x14ac:dyDescent="0.2">
      <c r="A110" s="77">
        <v>83</v>
      </c>
      <c r="B110" s="78" t="s">
        <v>694</v>
      </c>
      <c r="C110" s="62" t="s">
        <v>695</v>
      </c>
      <c r="D110" s="79" t="s">
        <v>633</v>
      </c>
      <c r="E110" s="80">
        <v>0.12529999999999999</v>
      </c>
      <c r="F110" s="64" t="s">
        <v>696</v>
      </c>
      <c r="G110" s="64">
        <v>379.67</v>
      </c>
      <c r="H110" s="81">
        <v>13345</v>
      </c>
      <c r="I110" s="81">
        <v>1672.13</v>
      </c>
      <c r="J110" s="64" t="s">
        <v>697</v>
      </c>
      <c r="K110" s="64">
        <v>1741.75</v>
      </c>
      <c r="L110" s="82"/>
      <c r="M110" s="81">
        <f t="shared" si="2"/>
        <v>4.5875365448942498</v>
      </c>
      <c r="N110" s="79" t="s">
        <v>698</v>
      </c>
    </row>
    <row r="111" spans="1:14" ht="24" x14ac:dyDescent="0.2">
      <c r="A111" s="77">
        <v>84</v>
      </c>
      <c r="B111" s="78" t="s">
        <v>699</v>
      </c>
      <c r="C111" s="62" t="s">
        <v>700</v>
      </c>
      <c r="D111" s="79" t="s">
        <v>701</v>
      </c>
      <c r="E111" s="80">
        <v>1.35E-2</v>
      </c>
      <c r="F111" s="64" t="s">
        <v>702</v>
      </c>
      <c r="G111" s="64">
        <v>0.16</v>
      </c>
      <c r="H111" s="81">
        <v>38.33</v>
      </c>
      <c r="I111" s="81">
        <v>0.52</v>
      </c>
      <c r="J111" s="64" t="s">
        <v>703</v>
      </c>
      <c r="K111" s="64">
        <v>0.53</v>
      </c>
      <c r="L111" s="82"/>
      <c r="M111" s="81">
        <f t="shared" si="2"/>
        <v>3.3125</v>
      </c>
      <c r="N111" s="79" t="s">
        <v>704</v>
      </c>
    </row>
    <row r="112" spans="1:14" ht="60" x14ac:dyDescent="0.2">
      <c r="A112" s="77">
        <v>85</v>
      </c>
      <c r="B112" s="78" t="s">
        <v>705</v>
      </c>
      <c r="C112" s="62" t="s">
        <v>706</v>
      </c>
      <c r="D112" s="79" t="s">
        <v>665</v>
      </c>
      <c r="E112" s="80">
        <v>0.06</v>
      </c>
      <c r="F112" s="64" t="s">
        <v>707</v>
      </c>
      <c r="G112" s="64">
        <v>1.37</v>
      </c>
      <c r="H112" s="81">
        <v>116.64</v>
      </c>
      <c r="I112" s="81">
        <v>7</v>
      </c>
      <c r="J112" s="64" t="s">
        <v>708</v>
      </c>
      <c r="K112" s="64">
        <v>7.14</v>
      </c>
      <c r="L112" s="82"/>
      <c r="M112" s="81">
        <f t="shared" si="2"/>
        <v>5.211678832116788</v>
      </c>
      <c r="N112" s="79" t="s">
        <v>709</v>
      </c>
    </row>
    <row r="113" spans="1:14" ht="48" x14ac:dyDescent="0.2">
      <c r="A113" s="77">
        <v>86</v>
      </c>
      <c r="B113" s="78" t="s">
        <v>710</v>
      </c>
      <c r="C113" s="62" t="s">
        <v>711</v>
      </c>
      <c r="D113" s="79" t="s">
        <v>633</v>
      </c>
      <c r="E113" s="80">
        <v>8.9999999999999998E-4</v>
      </c>
      <c r="F113" s="64" t="s">
        <v>712</v>
      </c>
      <c r="G113" s="64">
        <v>15.56</v>
      </c>
      <c r="H113" s="81">
        <v>71519</v>
      </c>
      <c r="I113" s="81">
        <v>64.37</v>
      </c>
      <c r="J113" s="64" t="s">
        <v>713</v>
      </c>
      <c r="K113" s="64">
        <v>65.94</v>
      </c>
      <c r="L113" s="82"/>
      <c r="M113" s="81">
        <f t="shared" si="2"/>
        <v>4.2377892030848328</v>
      </c>
      <c r="N113" s="79" t="s">
        <v>714</v>
      </c>
    </row>
    <row r="114" spans="1:14" ht="24" x14ac:dyDescent="0.2">
      <c r="A114" s="77">
        <v>87</v>
      </c>
      <c r="B114" s="78" t="s">
        <v>715</v>
      </c>
      <c r="C114" s="62" t="s">
        <v>716</v>
      </c>
      <c r="D114" s="79" t="s">
        <v>701</v>
      </c>
      <c r="E114" s="80">
        <v>0.12659999999999999</v>
      </c>
      <c r="F114" s="64" t="s">
        <v>717</v>
      </c>
      <c r="G114" s="64">
        <v>0.93</v>
      </c>
      <c r="H114" s="81">
        <v>32.049999999999997</v>
      </c>
      <c r="I114" s="81">
        <v>4.0599999999999996</v>
      </c>
      <c r="J114" s="64" t="s">
        <v>718</v>
      </c>
      <c r="K114" s="64">
        <v>4.1399999999999997</v>
      </c>
      <c r="L114" s="82"/>
      <c r="M114" s="81">
        <f t="shared" si="2"/>
        <v>4.4516129032258061</v>
      </c>
      <c r="N114" s="79" t="s">
        <v>719</v>
      </c>
    </row>
    <row r="115" spans="1:14" ht="48" x14ac:dyDescent="0.2">
      <c r="A115" s="77">
        <v>88</v>
      </c>
      <c r="B115" s="78" t="s">
        <v>720</v>
      </c>
      <c r="C115" s="62" t="s">
        <v>721</v>
      </c>
      <c r="D115" s="79" t="s">
        <v>633</v>
      </c>
      <c r="E115" s="80">
        <v>1E-4</v>
      </c>
      <c r="F115" s="64" t="s">
        <v>722</v>
      </c>
      <c r="G115" s="64">
        <v>0.92</v>
      </c>
      <c r="H115" s="81">
        <v>52312</v>
      </c>
      <c r="I115" s="81">
        <v>5.23</v>
      </c>
      <c r="J115" s="64" t="s">
        <v>723</v>
      </c>
      <c r="K115" s="64">
        <v>5.37</v>
      </c>
      <c r="L115" s="82"/>
      <c r="M115" s="81">
        <f t="shared" si="2"/>
        <v>5.8369565217391299</v>
      </c>
      <c r="N115" s="79" t="s">
        <v>724</v>
      </c>
    </row>
    <row r="116" spans="1:14" ht="24" x14ac:dyDescent="0.2">
      <c r="A116" s="77">
        <v>89</v>
      </c>
      <c r="B116" s="78" t="s">
        <v>725</v>
      </c>
      <c r="C116" s="62" t="s">
        <v>726</v>
      </c>
      <c r="D116" s="79" t="s">
        <v>665</v>
      </c>
      <c r="E116" s="80">
        <v>2.3999999999999998E-3</v>
      </c>
      <c r="F116" s="64" t="s">
        <v>727</v>
      </c>
      <c r="G116" s="64">
        <v>0.25</v>
      </c>
      <c r="H116" s="81">
        <v>152.08000000000001</v>
      </c>
      <c r="I116" s="81">
        <v>0.37</v>
      </c>
      <c r="J116" s="64" t="s">
        <v>728</v>
      </c>
      <c r="K116" s="64">
        <v>0.37</v>
      </c>
      <c r="L116" s="82"/>
      <c r="M116" s="81">
        <f t="shared" si="2"/>
        <v>1.48</v>
      </c>
      <c r="N116" s="79" t="s">
        <v>729</v>
      </c>
    </row>
    <row r="117" spans="1:14" ht="120" x14ac:dyDescent="0.2">
      <c r="A117" s="77">
        <v>90</v>
      </c>
      <c r="B117" s="78" t="s">
        <v>730</v>
      </c>
      <c r="C117" s="62" t="s">
        <v>731</v>
      </c>
      <c r="D117" s="79" t="s">
        <v>732</v>
      </c>
      <c r="E117" s="80">
        <v>1.2</v>
      </c>
      <c r="F117" s="64" t="s">
        <v>733</v>
      </c>
      <c r="G117" s="64">
        <v>9.9600000000000009</v>
      </c>
      <c r="H117" s="81">
        <v>20.78</v>
      </c>
      <c r="I117" s="81">
        <v>24.94</v>
      </c>
      <c r="J117" s="64" t="s">
        <v>734</v>
      </c>
      <c r="K117" s="64">
        <v>25.44</v>
      </c>
      <c r="L117" s="82"/>
      <c r="M117" s="81">
        <f t="shared" si="2"/>
        <v>2.5542168674698793</v>
      </c>
      <c r="N117" s="79" t="s">
        <v>735</v>
      </c>
    </row>
    <row r="118" spans="1:14" ht="24" x14ac:dyDescent="0.2">
      <c r="A118" s="77">
        <v>91</v>
      </c>
      <c r="B118" s="78" t="s">
        <v>736</v>
      </c>
      <c r="C118" s="62" t="s">
        <v>737</v>
      </c>
      <c r="D118" s="79" t="s">
        <v>665</v>
      </c>
      <c r="E118" s="80">
        <v>3.6326999999999998</v>
      </c>
      <c r="F118" s="64" t="s">
        <v>738</v>
      </c>
      <c r="G118" s="64">
        <v>35.6</v>
      </c>
      <c r="H118" s="81">
        <v>34.79</v>
      </c>
      <c r="I118" s="81">
        <v>126.39</v>
      </c>
      <c r="J118" s="64" t="s">
        <v>739</v>
      </c>
      <c r="K118" s="64">
        <v>143.46</v>
      </c>
      <c r="L118" s="82"/>
      <c r="M118" s="81">
        <f t="shared" si="2"/>
        <v>4.0297752808988765</v>
      </c>
      <c r="N118" s="79" t="s">
        <v>740</v>
      </c>
    </row>
    <row r="119" spans="1:14" ht="36" x14ac:dyDescent="0.2">
      <c r="A119" s="77">
        <v>92</v>
      </c>
      <c r="B119" s="78" t="s">
        <v>741</v>
      </c>
      <c r="C119" s="62" t="s">
        <v>742</v>
      </c>
      <c r="D119" s="79" t="s">
        <v>633</v>
      </c>
      <c r="E119" s="80">
        <v>1E-4</v>
      </c>
      <c r="F119" s="64" t="s">
        <v>743</v>
      </c>
      <c r="G119" s="64">
        <v>1.66</v>
      </c>
      <c r="H119" s="81">
        <v>74431.34</v>
      </c>
      <c r="I119" s="81">
        <v>7.44</v>
      </c>
      <c r="J119" s="64" t="s">
        <v>744</v>
      </c>
      <c r="K119" s="64">
        <v>7.59</v>
      </c>
      <c r="L119" s="82"/>
      <c r="M119" s="81">
        <f t="shared" si="2"/>
        <v>4.572289156626506</v>
      </c>
      <c r="N119" s="79" t="s">
        <v>745</v>
      </c>
    </row>
    <row r="120" spans="1:14" ht="36" x14ac:dyDescent="0.2">
      <c r="A120" s="77">
        <v>93</v>
      </c>
      <c r="B120" s="78" t="s">
        <v>746</v>
      </c>
      <c r="C120" s="62" t="s">
        <v>747</v>
      </c>
      <c r="D120" s="79" t="s">
        <v>701</v>
      </c>
      <c r="E120" s="80">
        <v>1.7303999999999999</v>
      </c>
      <c r="F120" s="64" t="s">
        <v>748</v>
      </c>
      <c r="G120" s="64">
        <v>117.5</v>
      </c>
      <c r="H120" s="81">
        <v>211.38</v>
      </c>
      <c r="I120" s="81">
        <v>365.77</v>
      </c>
      <c r="J120" s="64" t="s">
        <v>749</v>
      </c>
      <c r="K120" s="64">
        <v>373.11</v>
      </c>
      <c r="L120" s="82"/>
      <c r="M120" s="81">
        <f t="shared" si="2"/>
        <v>3.1754042553191493</v>
      </c>
      <c r="N120" s="79" t="s">
        <v>750</v>
      </c>
    </row>
    <row r="121" spans="1:14" ht="60" x14ac:dyDescent="0.2">
      <c r="A121" s="77">
        <v>94</v>
      </c>
      <c r="B121" s="78" t="s">
        <v>751</v>
      </c>
      <c r="C121" s="62" t="s">
        <v>752</v>
      </c>
      <c r="D121" s="79" t="s">
        <v>753</v>
      </c>
      <c r="E121" s="80">
        <v>1.2E-2</v>
      </c>
      <c r="F121" s="64" t="s">
        <v>754</v>
      </c>
      <c r="G121" s="64">
        <v>0.3</v>
      </c>
      <c r="H121" s="81">
        <v>132.30000000000001</v>
      </c>
      <c r="I121" s="81">
        <v>1.59</v>
      </c>
      <c r="J121" s="64" t="s">
        <v>755</v>
      </c>
      <c r="K121" s="64">
        <v>1.62</v>
      </c>
      <c r="L121" s="82"/>
      <c r="M121" s="81">
        <f t="shared" si="2"/>
        <v>5.4</v>
      </c>
      <c r="N121" s="79" t="s">
        <v>756</v>
      </c>
    </row>
    <row r="122" spans="1:14" ht="60" x14ac:dyDescent="0.2">
      <c r="A122" s="77">
        <v>95</v>
      </c>
      <c r="B122" s="78" t="s">
        <v>757</v>
      </c>
      <c r="C122" s="62" t="s">
        <v>758</v>
      </c>
      <c r="D122" s="79" t="s">
        <v>753</v>
      </c>
      <c r="E122" s="80">
        <v>1.2E-2</v>
      </c>
      <c r="F122" s="64" t="s">
        <v>759</v>
      </c>
      <c r="G122" s="64">
        <v>0.22</v>
      </c>
      <c r="H122" s="81">
        <v>101.97</v>
      </c>
      <c r="I122" s="81">
        <v>1.22</v>
      </c>
      <c r="J122" s="64" t="s">
        <v>760</v>
      </c>
      <c r="K122" s="64">
        <v>1.25</v>
      </c>
      <c r="L122" s="82"/>
      <c r="M122" s="81">
        <f t="shared" si="2"/>
        <v>5.6818181818181817</v>
      </c>
      <c r="N122" s="79" t="s">
        <v>761</v>
      </c>
    </row>
    <row r="123" spans="1:14" ht="24" x14ac:dyDescent="0.2">
      <c r="A123" s="77">
        <v>96</v>
      </c>
      <c r="B123" s="78" t="s">
        <v>762</v>
      </c>
      <c r="C123" s="62" t="s">
        <v>763</v>
      </c>
      <c r="D123" s="79" t="s">
        <v>665</v>
      </c>
      <c r="E123" s="80">
        <v>4.0000000000000002E-4</v>
      </c>
      <c r="F123" s="64" t="s">
        <v>764</v>
      </c>
      <c r="G123" s="64">
        <v>0.01</v>
      </c>
      <c r="H123" s="81">
        <v>60</v>
      </c>
      <c r="I123" s="81">
        <v>0.02</v>
      </c>
      <c r="J123" s="64" t="s">
        <v>765</v>
      </c>
      <c r="K123" s="64">
        <v>0.02</v>
      </c>
      <c r="L123" s="82"/>
      <c r="M123" s="81">
        <f t="shared" si="2"/>
        <v>2</v>
      </c>
      <c r="N123" s="79" t="s">
        <v>766</v>
      </c>
    </row>
    <row r="124" spans="1:14" ht="36" x14ac:dyDescent="0.2">
      <c r="A124" s="77">
        <v>97</v>
      </c>
      <c r="B124" s="78" t="s">
        <v>767</v>
      </c>
      <c r="C124" s="62" t="s">
        <v>768</v>
      </c>
      <c r="D124" s="79" t="s">
        <v>649</v>
      </c>
      <c r="E124" s="80">
        <v>1.6999999999999999E-3</v>
      </c>
      <c r="F124" s="64" t="s">
        <v>769</v>
      </c>
      <c r="G124" s="64">
        <v>0.64</v>
      </c>
      <c r="H124" s="81">
        <v>4000</v>
      </c>
      <c r="I124" s="81">
        <v>6.8</v>
      </c>
      <c r="J124" s="64" t="s">
        <v>770</v>
      </c>
      <c r="K124" s="64">
        <v>7.16</v>
      </c>
      <c r="L124" s="82"/>
      <c r="M124" s="81">
        <f t="shared" si="2"/>
        <v>11.1875</v>
      </c>
      <c r="N124" s="79" t="s">
        <v>771</v>
      </c>
    </row>
    <row r="125" spans="1:14" ht="48" x14ac:dyDescent="0.2">
      <c r="A125" s="77">
        <v>98</v>
      </c>
      <c r="B125" s="78" t="s">
        <v>772</v>
      </c>
      <c r="C125" s="62" t="s">
        <v>773</v>
      </c>
      <c r="D125" s="79" t="s">
        <v>649</v>
      </c>
      <c r="E125" s="80">
        <v>6.6E-3</v>
      </c>
      <c r="F125" s="64" t="s">
        <v>774</v>
      </c>
      <c r="G125" s="64">
        <v>6.58</v>
      </c>
      <c r="H125" s="81">
        <v>7198</v>
      </c>
      <c r="I125" s="81">
        <v>47.5</v>
      </c>
      <c r="J125" s="64" t="s">
        <v>775</v>
      </c>
      <c r="K125" s="64">
        <v>49.21</v>
      </c>
      <c r="L125" s="82"/>
      <c r="M125" s="81">
        <f t="shared" si="2"/>
        <v>7.4787234042553195</v>
      </c>
      <c r="N125" s="79" t="s">
        <v>776</v>
      </c>
    </row>
    <row r="126" spans="1:14" ht="36" x14ac:dyDescent="0.2">
      <c r="A126" s="77">
        <v>99</v>
      </c>
      <c r="B126" s="78" t="s">
        <v>777</v>
      </c>
      <c r="C126" s="62" t="s">
        <v>778</v>
      </c>
      <c r="D126" s="79" t="s">
        <v>649</v>
      </c>
      <c r="E126" s="80">
        <v>5.0000000000000001E-4</v>
      </c>
      <c r="F126" s="64" t="s">
        <v>779</v>
      </c>
      <c r="G126" s="64">
        <v>0.39</v>
      </c>
      <c r="H126" s="81">
        <v>5935.27</v>
      </c>
      <c r="I126" s="81">
        <v>2.97</v>
      </c>
      <c r="J126" s="64" t="s">
        <v>780</v>
      </c>
      <c r="K126" s="64">
        <v>3.08</v>
      </c>
      <c r="L126" s="82"/>
      <c r="M126" s="81">
        <f t="shared" si="2"/>
        <v>7.8974358974358969</v>
      </c>
      <c r="N126" s="79" t="s">
        <v>781</v>
      </c>
    </row>
    <row r="127" spans="1:14" ht="48" x14ac:dyDescent="0.2">
      <c r="A127" s="77">
        <v>100</v>
      </c>
      <c r="B127" s="78" t="s">
        <v>782</v>
      </c>
      <c r="C127" s="62" t="s">
        <v>783</v>
      </c>
      <c r="D127" s="79" t="s">
        <v>649</v>
      </c>
      <c r="E127" s="80">
        <v>1.6999999999999999E-3</v>
      </c>
      <c r="F127" s="64" t="s">
        <v>784</v>
      </c>
      <c r="G127" s="64">
        <v>1.26</v>
      </c>
      <c r="H127" s="81">
        <v>5944</v>
      </c>
      <c r="I127" s="81">
        <v>10.1</v>
      </c>
      <c r="J127" s="64" t="s">
        <v>785</v>
      </c>
      <c r="K127" s="64">
        <v>10.5</v>
      </c>
      <c r="L127" s="82"/>
      <c r="M127" s="81">
        <f t="shared" si="2"/>
        <v>8.3333333333333339</v>
      </c>
      <c r="N127" s="79" t="s">
        <v>786</v>
      </c>
    </row>
    <row r="128" spans="1:14" ht="36" x14ac:dyDescent="0.2">
      <c r="A128" s="77">
        <v>101</v>
      </c>
      <c r="B128" s="78" t="s">
        <v>787</v>
      </c>
      <c r="C128" s="62" t="s">
        <v>788</v>
      </c>
      <c r="D128" s="79" t="s">
        <v>649</v>
      </c>
      <c r="E128" s="80">
        <v>2.0000000000000001E-4</v>
      </c>
      <c r="F128" s="64" t="s">
        <v>789</v>
      </c>
      <c r="G128" s="64">
        <v>0.14000000000000001</v>
      </c>
      <c r="H128" s="81">
        <v>5971.62</v>
      </c>
      <c r="I128" s="81">
        <v>1.2</v>
      </c>
      <c r="J128" s="64" t="s">
        <v>790</v>
      </c>
      <c r="K128" s="64">
        <v>1.24</v>
      </c>
      <c r="L128" s="82"/>
      <c r="M128" s="81">
        <f t="shared" ref="M128:M159" si="3">IF(ISNUMBER(K128/G128),IF(NOT(K128/G128=0),K128/G128, " "), " ")</f>
        <v>8.8571428571428559</v>
      </c>
      <c r="N128" s="79" t="s">
        <v>791</v>
      </c>
    </row>
    <row r="129" spans="1:14" ht="48" x14ac:dyDescent="0.2">
      <c r="A129" s="77">
        <v>102</v>
      </c>
      <c r="B129" s="78" t="s">
        <v>792</v>
      </c>
      <c r="C129" s="62" t="s">
        <v>793</v>
      </c>
      <c r="D129" s="79" t="s">
        <v>633</v>
      </c>
      <c r="E129" s="80">
        <v>6.3E-3</v>
      </c>
      <c r="F129" s="64" t="s">
        <v>794</v>
      </c>
      <c r="G129" s="64">
        <v>87.95</v>
      </c>
      <c r="H129" s="81">
        <v>119795</v>
      </c>
      <c r="I129" s="81">
        <v>754.71</v>
      </c>
      <c r="J129" s="64" t="s">
        <v>795</v>
      </c>
      <c r="K129" s="64">
        <v>771.57</v>
      </c>
      <c r="L129" s="82"/>
      <c r="M129" s="81">
        <f t="shared" si="3"/>
        <v>8.7728254690164871</v>
      </c>
      <c r="N129" s="79" t="s">
        <v>796</v>
      </c>
    </row>
    <row r="130" spans="1:14" ht="24" x14ac:dyDescent="0.2">
      <c r="A130" s="77">
        <v>103</v>
      </c>
      <c r="B130" s="78" t="s">
        <v>797</v>
      </c>
      <c r="C130" s="62" t="s">
        <v>798</v>
      </c>
      <c r="D130" s="79" t="s">
        <v>799</v>
      </c>
      <c r="E130" s="80">
        <v>2</v>
      </c>
      <c r="F130" s="64" t="s">
        <v>800</v>
      </c>
      <c r="G130" s="64">
        <v>28.8</v>
      </c>
      <c r="H130" s="81">
        <v>113.85</v>
      </c>
      <c r="I130" s="81">
        <v>227.7</v>
      </c>
      <c r="J130" s="64" t="s">
        <v>801</v>
      </c>
      <c r="K130" s="64">
        <v>232.8</v>
      </c>
      <c r="L130" s="82"/>
      <c r="M130" s="81">
        <f t="shared" si="3"/>
        <v>8.0833333333333339</v>
      </c>
      <c r="N130" s="79" t="s">
        <v>802</v>
      </c>
    </row>
    <row r="131" spans="1:14" ht="48" x14ac:dyDescent="0.2">
      <c r="A131" s="77">
        <v>104</v>
      </c>
      <c r="B131" s="78" t="s">
        <v>803</v>
      </c>
      <c r="C131" s="62" t="s">
        <v>804</v>
      </c>
      <c r="D131" s="79" t="s">
        <v>633</v>
      </c>
      <c r="E131" s="80">
        <v>2.9999999999999997E-4</v>
      </c>
      <c r="F131" s="64" t="s">
        <v>805</v>
      </c>
      <c r="G131" s="64">
        <v>5.53</v>
      </c>
      <c r="H131" s="81">
        <v>53950</v>
      </c>
      <c r="I131" s="81">
        <v>16.190000000000001</v>
      </c>
      <c r="J131" s="64" t="s">
        <v>806</v>
      </c>
      <c r="K131" s="64">
        <v>16.68</v>
      </c>
      <c r="L131" s="82"/>
      <c r="M131" s="81">
        <f t="shared" si="3"/>
        <v>3.0162748643761299</v>
      </c>
      <c r="N131" s="79" t="s">
        <v>807</v>
      </c>
    </row>
    <row r="132" spans="1:14" ht="24" x14ac:dyDescent="0.2">
      <c r="A132" s="77">
        <v>105</v>
      </c>
      <c r="B132" s="78" t="s">
        <v>808</v>
      </c>
      <c r="C132" s="62" t="s">
        <v>809</v>
      </c>
      <c r="D132" s="79" t="s">
        <v>633</v>
      </c>
      <c r="E132" s="80">
        <v>2.9999999999999997E-4</v>
      </c>
      <c r="F132" s="64" t="s">
        <v>810</v>
      </c>
      <c r="G132" s="64">
        <v>9.1199999999999992</v>
      </c>
      <c r="H132" s="81">
        <v>63333.33</v>
      </c>
      <c r="I132" s="81">
        <v>19</v>
      </c>
      <c r="J132" s="64" t="s">
        <v>811</v>
      </c>
      <c r="K132" s="64">
        <v>19.559999999999999</v>
      </c>
      <c r="L132" s="82"/>
      <c r="M132" s="81">
        <f t="shared" si="3"/>
        <v>2.1447368421052633</v>
      </c>
      <c r="N132" s="79" t="s">
        <v>812</v>
      </c>
    </row>
    <row r="133" spans="1:14" ht="24" x14ac:dyDescent="0.2">
      <c r="A133" s="77">
        <v>106</v>
      </c>
      <c r="B133" s="78" t="s">
        <v>813</v>
      </c>
      <c r="C133" s="62" t="s">
        <v>814</v>
      </c>
      <c r="D133" s="79" t="s">
        <v>633</v>
      </c>
      <c r="E133" s="80">
        <v>2.0000000000000001E-4</v>
      </c>
      <c r="F133" s="64" t="s">
        <v>815</v>
      </c>
      <c r="G133" s="64">
        <v>3.56</v>
      </c>
      <c r="H133" s="81">
        <v>91666.67</v>
      </c>
      <c r="I133" s="81">
        <v>18.329999999999998</v>
      </c>
      <c r="J133" s="64" t="s">
        <v>816</v>
      </c>
      <c r="K133" s="64">
        <v>18.82</v>
      </c>
      <c r="L133" s="82"/>
      <c r="M133" s="81">
        <f t="shared" si="3"/>
        <v>5.286516853932584</v>
      </c>
      <c r="N133" s="79" t="s">
        <v>817</v>
      </c>
    </row>
    <row r="134" spans="1:14" ht="48" x14ac:dyDescent="0.2">
      <c r="A134" s="77">
        <v>107</v>
      </c>
      <c r="B134" s="78" t="s">
        <v>818</v>
      </c>
      <c r="C134" s="62" t="s">
        <v>819</v>
      </c>
      <c r="D134" s="79" t="s">
        <v>633</v>
      </c>
      <c r="E134" s="80">
        <v>2.9999999999999997E-4</v>
      </c>
      <c r="F134" s="64" t="s">
        <v>820</v>
      </c>
      <c r="G134" s="64">
        <v>8.18</v>
      </c>
      <c r="H134" s="81">
        <v>88056</v>
      </c>
      <c r="I134" s="81">
        <v>26.42</v>
      </c>
      <c r="J134" s="64" t="s">
        <v>821</v>
      </c>
      <c r="K134" s="64">
        <v>27.12</v>
      </c>
      <c r="L134" s="82"/>
      <c r="M134" s="81">
        <f t="shared" si="3"/>
        <v>3.3154034229828855</v>
      </c>
      <c r="N134" s="79" t="s">
        <v>822</v>
      </c>
    </row>
    <row r="135" spans="1:14" ht="24" x14ac:dyDescent="0.2">
      <c r="A135" s="77">
        <v>108</v>
      </c>
      <c r="B135" s="78" t="s">
        <v>823</v>
      </c>
      <c r="C135" s="62" t="s">
        <v>824</v>
      </c>
      <c r="D135" s="79" t="s">
        <v>633</v>
      </c>
      <c r="E135" s="80">
        <v>5.0000000000000001E-4</v>
      </c>
      <c r="F135" s="64" t="s">
        <v>825</v>
      </c>
      <c r="G135" s="64">
        <v>9.83</v>
      </c>
      <c r="H135" s="81">
        <v>58916.67</v>
      </c>
      <c r="I135" s="81">
        <v>29.46</v>
      </c>
      <c r="J135" s="64" t="s">
        <v>826</v>
      </c>
      <c r="K135" s="64">
        <v>30.34</v>
      </c>
      <c r="L135" s="82"/>
      <c r="M135" s="81">
        <f t="shared" si="3"/>
        <v>3.08646998982706</v>
      </c>
      <c r="N135" s="79" t="s">
        <v>827</v>
      </c>
    </row>
    <row r="136" spans="1:14" ht="24" x14ac:dyDescent="0.2">
      <c r="A136" s="77">
        <v>109</v>
      </c>
      <c r="B136" s="78" t="s">
        <v>828</v>
      </c>
      <c r="C136" s="62" t="s">
        <v>829</v>
      </c>
      <c r="D136" s="79" t="s">
        <v>665</v>
      </c>
      <c r="E136" s="80">
        <v>0.19</v>
      </c>
      <c r="F136" s="64" t="s">
        <v>830</v>
      </c>
      <c r="G136" s="64">
        <v>15.01</v>
      </c>
      <c r="H136" s="81">
        <v>371.96</v>
      </c>
      <c r="I136" s="81">
        <v>70.680000000000007</v>
      </c>
      <c r="J136" s="64" t="s">
        <v>831</v>
      </c>
      <c r="K136" s="64">
        <v>72.16</v>
      </c>
      <c r="L136" s="82"/>
      <c r="M136" s="81">
        <f t="shared" si="3"/>
        <v>4.8074616922051963</v>
      </c>
      <c r="N136" s="79" t="s">
        <v>832</v>
      </c>
    </row>
    <row r="137" spans="1:14" ht="84" x14ac:dyDescent="0.2">
      <c r="A137" s="77">
        <v>110</v>
      </c>
      <c r="B137" s="78" t="s">
        <v>833</v>
      </c>
      <c r="C137" s="62" t="s">
        <v>834</v>
      </c>
      <c r="D137" s="79" t="s">
        <v>633</v>
      </c>
      <c r="E137" s="80">
        <v>1E-4</v>
      </c>
      <c r="F137" s="64" t="s">
        <v>835</v>
      </c>
      <c r="G137" s="64">
        <v>1.29</v>
      </c>
      <c r="H137" s="81">
        <v>72847.039999999994</v>
      </c>
      <c r="I137" s="81">
        <v>7.28</v>
      </c>
      <c r="J137" s="64" t="s">
        <v>836</v>
      </c>
      <c r="K137" s="64">
        <v>7.37</v>
      </c>
      <c r="L137" s="82"/>
      <c r="M137" s="81">
        <f t="shared" si="3"/>
        <v>5.7131782945736429</v>
      </c>
      <c r="N137" s="79" t="s">
        <v>837</v>
      </c>
    </row>
    <row r="138" spans="1:14" ht="60" x14ac:dyDescent="0.2">
      <c r="A138" s="77">
        <v>111</v>
      </c>
      <c r="B138" s="78" t="s">
        <v>838</v>
      </c>
      <c r="C138" s="62" t="s">
        <v>839</v>
      </c>
      <c r="D138" s="79" t="s">
        <v>633</v>
      </c>
      <c r="E138" s="80">
        <v>1E-4</v>
      </c>
      <c r="F138" s="64" t="s">
        <v>840</v>
      </c>
      <c r="G138" s="64">
        <v>1.04</v>
      </c>
      <c r="H138" s="81">
        <v>71486</v>
      </c>
      <c r="I138" s="81">
        <v>7.15</v>
      </c>
      <c r="J138" s="64" t="s">
        <v>841</v>
      </c>
      <c r="K138" s="64">
        <v>7.23</v>
      </c>
      <c r="L138" s="82"/>
      <c r="M138" s="81">
        <f t="shared" si="3"/>
        <v>6.9519230769230775</v>
      </c>
      <c r="N138" s="79" t="s">
        <v>842</v>
      </c>
    </row>
    <row r="139" spans="1:14" ht="48" x14ac:dyDescent="0.2">
      <c r="A139" s="77">
        <v>112</v>
      </c>
      <c r="B139" s="78" t="s">
        <v>843</v>
      </c>
      <c r="C139" s="62" t="s">
        <v>844</v>
      </c>
      <c r="D139" s="79" t="s">
        <v>701</v>
      </c>
      <c r="E139" s="80">
        <v>0.1193</v>
      </c>
      <c r="F139" s="64" t="s">
        <v>845</v>
      </c>
      <c r="G139" s="64">
        <v>7.87</v>
      </c>
      <c r="H139" s="81">
        <v>380</v>
      </c>
      <c r="I139" s="81">
        <v>45.33</v>
      </c>
      <c r="J139" s="64" t="s">
        <v>846</v>
      </c>
      <c r="K139" s="64">
        <v>46.99</v>
      </c>
      <c r="L139" s="82"/>
      <c r="M139" s="81">
        <f t="shared" si="3"/>
        <v>5.9707750952986025</v>
      </c>
      <c r="N139" s="79" t="s">
        <v>847</v>
      </c>
    </row>
    <row r="140" spans="1:14" ht="24" x14ac:dyDescent="0.2">
      <c r="A140" s="77">
        <v>113</v>
      </c>
      <c r="B140" s="78" t="s">
        <v>848</v>
      </c>
      <c r="C140" s="62" t="s">
        <v>849</v>
      </c>
      <c r="D140" s="79" t="s">
        <v>799</v>
      </c>
      <c r="E140" s="80">
        <v>1</v>
      </c>
      <c r="F140" s="64" t="s">
        <v>850</v>
      </c>
      <c r="G140" s="64">
        <v>119</v>
      </c>
      <c r="H140" s="81">
        <v>508.47</v>
      </c>
      <c r="I140" s="81">
        <v>508.47</v>
      </c>
      <c r="J140" s="64" t="s">
        <v>851</v>
      </c>
      <c r="K140" s="64">
        <v>521.57000000000005</v>
      </c>
      <c r="L140" s="82"/>
      <c r="M140" s="81">
        <f t="shared" si="3"/>
        <v>4.382941176470589</v>
      </c>
      <c r="N140" s="79" t="s">
        <v>852</v>
      </c>
    </row>
    <row r="141" spans="1:14" ht="24" x14ac:dyDescent="0.2">
      <c r="A141" s="77">
        <v>114</v>
      </c>
      <c r="B141" s="78" t="s">
        <v>853</v>
      </c>
      <c r="C141" s="62" t="s">
        <v>854</v>
      </c>
      <c r="D141" s="79" t="s">
        <v>799</v>
      </c>
      <c r="E141" s="80">
        <v>2</v>
      </c>
      <c r="F141" s="64" t="s">
        <v>855</v>
      </c>
      <c r="G141" s="64">
        <v>5.18</v>
      </c>
      <c r="H141" s="81">
        <v>12.24</v>
      </c>
      <c r="I141" s="81">
        <v>24.48</v>
      </c>
      <c r="J141" s="64" t="s">
        <v>856</v>
      </c>
      <c r="K141" s="64">
        <v>24.96</v>
      </c>
      <c r="L141" s="82"/>
      <c r="M141" s="81">
        <f t="shared" si="3"/>
        <v>4.8185328185328187</v>
      </c>
      <c r="N141" s="79" t="s">
        <v>857</v>
      </c>
    </row>
    <row r="142" spans="1:14" ht="48" x14ac:dyDescent="0.2">
      <c r="A142" s="77">
        <v>115</v>
      </c>
      <c r="B142" s="78" t="s">
        <v>858</v>
      </c>
      <c r="C142" s="62" t="s">
        <v>859</v>
      </c>
      <c r="D142" s="79" t="s">
        <v>649</v>
      </c>
      <c r="E142" s="80">
        <v>1E-3</v>
      </c>
      <c r="F142" s="64" t="s">
        <v>860</v>
      </c>
      <c r="G142" s="64">
        <v>0.59</v>
      </c>
      <c r="H142" s="81">
        <v>2539</v>
      </c>
      <c r="I142" s="81">
        <v>2.54</v>
      </c>
      <c r="J142" s="64" t="s">
        <v>861</v>
      </c>
      <c r="K142" s="64">
        <v>2.95</v>
      </c>
      <c r="L142" s="82"/>
      <c r="M142" s="81">
        <f t="shared" si="3"/>
        <v>5.0000000000000009</v>
      </c>
      <c r="N142" s="79" t="s">
        <v>862</v>
      </c>
    </row>
    <row r="143" spans="1:14" ht="48" x14ac:dyDescent="0.2">
      <c r="A143" s="77">
        <v>116</v>
      </c>
      <c r="B143" s="78" t="s">
        <v>863</v>
      </c>
      <c r="C143" s="62" t="s">
        <v>864</v>
      </c>
      <c r="D143" s="79" t="s">
        <v>649</v>
      </c>
      <c r="E143" s="80">
        <v>0.04</v>
      </c>
      <c r="F143" s="64" t="s">
        <v>865</v>
      </c>
      <c r="G143" s="64">
        <v>94.51</v>
      </c>
      <c r="H143" s="81">
        <v>19882</v>
      </c>
      <c r="I143" s="81">
        <v>795.28</v>
      </c>
      <c r="J143" s="64" t="s">
        <v>866</v>
      </c>
      <c r="K143" s="64">
        <v>827.08</v>
      </c>
      <c r="L143" s="82"/>
      <c r="M143" s="81">
        <f t="shared" si="3"/>
        <v>8.7512432546820449</v>
      </c>
      <c r="N143" s="79" t="s">
        <v>867</v>
      </c>
    </row>
    <row r="144" spans="1:14" ht="48" x14ac:dyDescent="0.2">
      <c r="A144" s="77">
        <v>117</v>
      </c>
      <c r="B144" s="78" t="s">
        <v>868</v>
      </c>
      <c r="C144" s="62" t="s">
        <v>869</v>
      </c>
      <c r="D144" s="79" t="s">
        <v>633</v>
      </c>
      <c r="E144" s="80">
        <v>1E-4</v>
      </c>
      <c r="F144" s="64" t="s">
        <v>870</v>
      </c>
      <c r="G144" s="64">
        <v>7.0000000000000007E-2</v>
      </c>
      <c r="H144" s="81">
        <v>4270</v>
      </c>
      <c r="I144" s="81">
        <v>0.43</v>
      </c>
      <c r="J144" s="64" t="s">
        <v>871</v>
      </c>
      <c r="K144" s="64">
        <v>0.46</v>
      </c>
      <c r="L144" s="82"/>
      <c r="M144" s="81">
        <f t="shared" si="3"/>
        <v>6.5714285714285712</v>
      </c>
      <c r="N144" s="79" t="s">
        <v>872</v>
      </c>
    </row>
    <row r="145" spans="1:14" ht="48" x14ac:dyDescent="0.2">
      <c r="A145" s="77">
        <v>118</v>
      </c>
      <c r="B145" s="78" t="s">
        <v>873</v>
      </c>
      <c r="C145" s="62" t="s">
        <v>874</v>
      </c>
      <c r="D145" s="79" t="s">
        <v>649</v>
      </c>
      <c r="E145" s="80">
        <v>0.2152</v>
      </c>
      <c r="F145" s="64" t="s">
        <v>875</v>
      </c>
      <c r="G145" s="64">
        <v>28.19</v>
      </c>
      <c r="H145" s="81">
        <v>500</v>
      </c>
      <c r="I145" s="81">
        <v>107.6</v>
      </c>
      <c r="J145" s="64" t="s">
        <v>876</v>
      </c>
      <c r="K145" s="64">
        <v>143.74</v>
      </c>
      <c r="L145" s="82"/>
      <c r="M145" s="81">
        <f t="shared" si="3"/>
        <v>5.0989712664065276</v>
      </c>
      <c r="N145" s="79" t="s">
        <v>877</v>
      </c>
    </row>
    <row r="146" spans="1:14" ht="48" x14ac:dyDescent="0.2">
      <c r="A146" s="77">
        <v>119</v>
      </c>
      <c r="B146" s="78" t="s">
        <v>878</v>
      </c>
      <c r="C146" s="62" t="s">
        <v>879</v>
      </c>
      <c r="D146" s="79" t="s">
        <v>649</v>
      </c>
      <c r="E146" s="80">
        <v>0.2152</v>
      </c>
      <c r="F146" s="64" t="s">
        <v>875</v>
      </c>
      <c r="G146" s="64">
        <v>28.19</v>
      </c>
      <c r="H146" s="81">
        <v>500</v>
      </c>
      <c r="I146" s="81">
        <v>107.6</v>
      </c>
      <c r="J146" s="64" t="s">
        <v>876</v>
      </c>
      <c r="K146" s="64">
        <v>143.74</v>
      </c>
      <c r="L146" s="82"/>
      <c r="M146" s="81">
        <f t="shared" si="3"/>
        <v>5.0989712664065276</v>
      </c>
      <c r="N146" s="79" t="s">
        <v>880</v>
      </c>
    </row>
    <row r="147" spans="1:14" ht="48" x14ac:dyDescent="0.2">
      <c r="A147" s="77">
        <v>120</v>
      </c>
      <c r="B147" s="78" t="s">
        <v>881</v>
      </c>
      <c r="C147" s="62" t="s">
        <v>882</v>
      </c>
      <c r="D147" s="79" t="s">
        <v>649</v>
      </c>
      <c r="E147" s="80">
        <v>0.91600000000000004</v>
      </c>
      <c r="F147" s="64" t="s">
        <v>883</v>
      </c>
      <c r="G147" s="64">
        <v>115.41</v>
      </c>
      <c r="H147" s="81">
        <v>428</v>
      </c>
      <c r="I147" s="81">
        <v>392.05</v>
      </c>
      <c r="J147" s="64" t="s">
        <v>884</v>
      </c>
      <c r="K147" s="64">
        <v>544.54</v>
      </c>
      <c r="L147" s="82"/>
      <c r="M147" s="81">
        <f t="shared" si="3"/>
        <v>4.7183086387661382</v>
      </c>
      <c r="N147" s="79" t="s">
        <v>885</v>
      </c>
    </row>
    <row r="148" spans="1:14" ht="48" x14ac:dyDescent="0.2">
      <c r="A148" s="77">
        <v>121</v>
      </c>
      <c r="B148" s="78" t="s">
        <v>886</v>
      </c>
      <c r="C148" s="62" t="s">
        <v>887</v>
      </c>
      <c r="D148" s="79" t="s">
        <v>649</v>
      </c>
      <c r="E148" s="80">
        <v>1.2999999999999999E-3</v>
      </c>
      <c r="F148" s="64" t="s">
        <v>888</v>
      </c>
      <c r="G148" s="64">
        <v>0.16</v>
      </c>
      <c r="H148" s="81">
        <v>387.27</v>
      </c>
      <c r="I148" s="81">
        <v>0.5</v>
      </c>
      <c r="J148" s="64" t="s">
        <v>889</v>
      </c>
      <c r="K148" s="64">
        <v>0.72</v>
      </c>
      <c r="L148" s="82"/>
      <c r="M148" s="81">
        <f t="shared" si="3"/>
        <v>4.5</v>
      </c>
      <c r="N148" s="79" t="s">
        <v>890</v>
      </c>
    </row>
    <row r="149" spans="1:14" ht="48" x14ac:dyDescent="0.2">
      <c r="A149" s="77">
        <v>122</v>
      </c>
      <c r="B149" s="78" t="s">
        <v>891</v>
      </c>
      <c r="C149" s="62" t="s">
        <v>892</v>
      </c>
      <c r="D149" s="79" t="s">
        <v>649</v>
      </c>
      <c r="E149" s="80">
        <v>1.54</v>
      </c>
      <c r="F149" s="64" t="s">
        <v>893</v>
      </c>
      <c r="G149" s="64">
        <v>180.18</v>
      </c>
      <c r="H149" s="81">
        <v>194</v>
      </c>
      <c r="I149" s="81">
        <v>298.76</v>
      </c>
      <c r="J149" s="64" t="s">
        <v>894</v>
      </c>
      <c r="K149" s="64">
        <v>565.29999999999995</v>
      </c>
      <c r="L149" s="82"/>
      <c r="M149" s="81">
        <f t="shared" si="3"/>
        <v>3.1374181374181371</v>
      </c>
      <c r="N149" s="79" t="s">
        <v>895</v>
      </c>
    </row>
    <row r="150" spans="1:14" ht="36" x14ac:dyDescent="0.2">
      <c r="A150" s="77">
        <v>123</v>
      </c>
      <c r="B150" s="78" t="s">
        <v>896</v>
      </c>
      <c r="C150" s="62" t="s">
        <v>897</v>
      </c>
      <c r="D150" s="79" t="s">
        <v>649</v>
      </c>
      <c r="E150" s="80">
        <v>0.36930000000000002</v>
      </c>
      <c r="F150" s="64" t="s">
        <v>898</v>
      </c>
      <c r="G150" s="64">
        <v>1.1399999999999999</v>
      </c>
      <c r="H150" s="81">
        <v>23.36</v>
      </c>
      <c r="I150" s="81">
        <v>8.6300000000000008</v>
      </c>
      <c r="J150" s="64" t="s">
        <v>899</v>
      </c>
      <c r="K150" s="64">
        <v>8.6300000000000008</v>
      </c>
      <c r="L150" s="82"/>
      <c r="M150" s="81">
        <f t="shared" si="3"/>
        <v>7.5701754385964923</v>
      </c>
      <c r="N150" s="79" t="s">
        <v>900</v>
      </c>
    </row>
    <row r="151" spans="1:14" ht="36" x14ac:dyDescent="0.2">
      <c r="A151" s="77">
        <v>124</v>
      </c>
      <c r="B151" s="78" t="s">
        <v>901</v>
      </c>
      <c r="C151" s="62" t="s">
        <v>902</v>
      </c>
      <c r="D151" s="79" t="s">
        <v>649</v>
      </c>
      <c r="E151" s="80">
        <v>1E-4</v>
      </c>
      <c r="F151" s="64" t="s">
        <v>898</v>
      </c>
      <c r="G151" s="64"/>
      <c r="H151" s="81">
        <v>23.36</v>
      </c>
      <c r="I151" s="81"/>
      <c r="J151" s="64" t="s">
        <v>899</v>
      </c>
      <c r="K151" s="64"/>
      <c r="L151" s="82"/>
      <c r="M151" s="81" t="str">
        <f t="shared" si="3"/>
        <v xml:space="preserve"> </v>
      </c>
      <c r="N151" s="79" t="s">
        <v>900</v>
      </c>
    </row>
    <row r="152" spans="1:14" ht="60" x14ac:dyDescent="0.2">
      <c r="A152" s="77">
        <v>125</v>
      </c>
      <c r="B152" s="78" t="s">
        <v>903</v>
      </c>
      <c r="C152" s="62" t="s">
        <v>904</v>
      </c>
      <c r="D152" s="79" t="s">
        <v>633</v>
      </c>
      <c r="E152" s="80">
        <v>5.0000000000000001E-4</v>
      </c>
      <c r="F152" s="64" t="s">
        <v>905</v>
      </c>
      <c r="G152" s="64">
        <v>12.47</v>
      </c>
      <c r="H152" s="81">
        <v>82040</v>
      </c>
      <c r="I152" s="81">
        <v>41.02</v>
      </c>
      <c r="J152" s="64" t="s">
        <v>906</v>
      </c>
      <c r="K152" s="64">
        <v>41.98</v>
      </c>
      <c r="L152" s="82"/>
      <c r="M152" s="81">
        <f t="shared" si="3"/>
        <v>3.3664795509222127</v>
      </c>
      <c r="N152" s="79" t="s">
        <v>907</v>
      </c>
    </row>
    <row r="153" spans="1:14" ht="60" x14ac:dyDescent="0.2">
      <c r="A153" s="77">
        <v>126</v>
      </c>
      <c r="B153" s="78" t="s">
        <v>908</v>
      </c>
      <c r="C153" s="62" t="s">
        <v>909</v>
      </c>
      <c r="D153" s="79" t="s">
        <v>633</v>
      </c>
      <c r="E153" s="80">
        <v>1E-3</v>
      </c>
      <c r="F153" s="64" t="s">
        <v>910</v>
      </c>
      <c r="G153" s="64">
        <v>19.27</v>
      </c>
      <c r="H153" s="81">
        <v>39197.279999999999</v>
      </c>
      <c r="I153" s="81">
        <v>39.200000000000003</v>
      </c>
      <c r="J153" s="64" t="s">
        <v>911</v>
      </c>
      <c r="K153" s="64">
        <v>40.270000000000003</v>
      </c>
      <c r="L153" s="82"/>
      <c r="M153" s="81">
        <f t="shared" si="3"/>
        <v>2.0897768552153608</v>
      </c>
      <c r="N153" s="79" t="s">
        <v>912</v>
      </c>
    </row>
    <row r="154" spans="1:14" ht="36" x14ac:dyDescent="0.2">
      <c r="A154" s="77">
        <v>127</v>
      </c>
      <c r="B154" s="78" t="s">
        <v>913</v>
      </c>
      <c r="C154" s="62" t="s">
        <v>914</v>
      </c>
      <c r="D154" s="79" t="s">
        <v>799</v>
      </c>
      <c r="E154" s="80">
        <v>1</v>
      </c>
      <c r="F154" s="64" t="s">
        <v>915</v>
      </c>
      <c r="G154" s="64">
        <v>116</v>
      </c>
      <c r="H154" s="81">
        <v>119.77</v>
      </c>
      <c r="I154" s="81">
        <v>119.77</v>
      </c>
      <c r="J154" s="64" t="s">
        <v>916</v>
      </c>
      <c r="K154" s="64">
        <v>122.19</v>
      </c>
      <c r="L154" s="82"/>
      <c r="M154" s="81">
        <f t="shared" si="3"/>
        <v>1.0533620689655172</v>
      </c>
      <c r="N154" s="79" t="s">
        <v>917</v>
      </c>
    </row>
    <row r="155" spans="1:14" ht="36" x14ac:dyDescent="0.2">
      <c r="A155" s="77">
        <v>128</v>
      </c>
      <c r="B155" s="78" t="s">
        <v>918</v>
      </c>
      <c r="C155" s="62" t="s">
        <v>919</v>
      </c>
      <c r="D155" s="79" t="s">
        <v>799</v>
      </c>
      <c r="E155" s="80">
        <v>1</v>
      </c>
      <c r="F155" s="64" t="s">
        <v>920</v>
      </c>
      <c r="G155" s="64">
        <v>173</v>
      </c>
      <c r="H155" s="81">
        <v>319.36</v>
      </c>
      <c r="I155" s="81">
        <v>319.36</v>
      </c>
      <c r="J155" s="64" t="s">
        <v>921</v>
      </c>
      <c r="K155" s="64">
        <v>325.81</v>
      </c>
      <c r="L155" s="82"/>
      <c r="M155" s="81">
        <f t="shared" si="3"/>
        <v>1.8832947976878613</v>
      </c>
      <c r="N155" s="79" t="s">
        <v>922</v>
      </c>
    </row>
    <row r="156" spans="1:14" ht="24" x14ac:dyDescent="0.2">
      <c r="A156" s="77">
        <v>129</v>
      </c>
      <c r="B156" s="78" t="s">
        <v>923</v>
      </c>
      <c r="C156" s="62" t="s">
        <v>924</v>
      </c>
      <c r="D156" s="79" t="s">
        <v>799</v>
      </c>
      <c r="E156" s="80">
        <v>2</v>
      </c>
      <c r="F156" s="64" t="s">
        <v>925</v>
      </c>
      <c r="G156" s="64">
        <v>10.88</v>
      </c>
      <c r="H156" s="81">
        <v>111.22</v>
      </c>
      <c r="I156" s="81">
        <v>222.44</v>
      </c>
      <c r="J156" s="64" t="s">
        <v>926</v>
      </c>
      <c r="K156" s="64">
        <v>226.94</v>
      </c>
      <c r="L156" s="82"/>
      <c r="M156" s="81">
        <f t="shared" si="3"/>
        <v>20.858455882352938</v>
      </c>
      <c r="N156" s="79" t="s">
        <v>927</v>
      </c>
    </row>
    <row r="157" spans="1:14" ht="60" x14ac:dyDescent="0.2">
      <c r="A157" s="77">
        <v>130</v>
      </c>
      <c r="B157" s="78" t="s">
        <v>928</v>
      </c>
      <c r="C157" s="62" t="s">
        <v>929</v>
      </c>
      <c r="D157" s="79" t="s">
        <v>930</v>
      </c>
      <c r="E157" s="80">
        <v>5.0000000000000001E-4</v>
      </c>
      <c r="F157" s="64" t="s">
        <v>931</v>
      </c>
      <c r="G157" s="64">
        <v>0.03</v>
      </c>
      <c r="H157" s="81">
        <v>327.60000000000002</v>
      </c>
      <c r="I157" s="81">
        <v>0.16</v>
      </c>
      <c r="J157" s="64" t="s">
        <v>932</v>
      </c>
      <c r="K157" s="64">
        <v>0.17</v>
      </c>
      <c r="L157" s="82"/>
      <c r="M157" s="81">
        <f t="shared" si="3"/>
        <v>5.666666666666667</v>
      </c>
      <c r="N157" s="79" t="s">
        <v>933</v>
      </c>
    </row>
    <row r="158" spans="1:14" ht="24" x14ac:dyDescent="0.2">
      <c r="A158" s="77">
        <v>131</v>
      </c>
      <c r="B158" s="78" t="s">
        <v>934</v>
      </c>
      <c r="C158" s="62" t="s">
        <v>935</v>
      </c>
      <c r="D158" s="79" t="s">
        <v>701</v>
      </c>
      <c r="E158" s="80">
        <v>0.90639999999999998</v>
      </c>
      <c r="F158" s="64" t="s">
        <v>936</v>
      </c>
      <c r="G158" s="64">
        <v>30.29</v>
      </c>
      <c r="H158" s="81">
        <v>135.25</v>
      </c>
      <c r="I158" s="81">
        <v>122.59</v>
      </c>
      <c r="J158" s="64" t="s">
        <v>937</v>
      </c>
      <c r="K158" s="64">
        <v>125.25</v>
      </c>
      <c r="L158" s="82"/>
      <c r="M158" s="81">
        <f t="shared" si="3"/>
        <v>4.1350280620666888</v>
      </c>
      <c r="N158" s="79" t="s">
        <v>938</v>
      </c>
    </row>
    <row r="159" spans="1:14" ht="36" x14ac:dyDescent="0.2">
      <c r="A159" s="77">
        <v>132</v>
      </c>
      <c r="B159" s="78" t="s">
        <v>939</v>
      </c>
      <c r="C159" s="62" t="s">
        <v>940</v>
      </c>
      <c r="D159" s="79" t="s">
        <v>941</v>
      </c>
      <c r="E159" s="80">
        <v>1.0012000000000001</v>
      </c>
      <c r="F159" s="64" t="s">
        <v>942</v>
      </c>
      <c r="G159" s="64">
        <v>1</v>
      </c>
      <c r="H159" s="81"/>
      <c r="I159" s="81"/>
      <c r="J159" s="64" t="s">
        <v>488</v>
      </c>
      <c r="K159" s="64"/>
      <c r="L159" s="82"/>
      <c r="M159" s="81" t="str">
        <f t="shared" si="3"/>
        <v xml:space="preserve"> </v>
      </c>
      <c r="N159" s="79"/>
    </row>
    <row r="160" spans="1:14" ht="36" x14ac:dyDescent="0.2">
      <c r="A160" s="77">
        <v>133</v>
      </c>
      <c r="B160" s="78" t="s">
        <v>943</v>
      </c>
      <c r="C160" s="62" t="s">
        <v>944</v>
      </c>
      <c r="D160" s="79" t="s">
        <v>945</v>
      </c>
      <c r="E160" s="80">
        <v>1</v>
      </c>
      <c r="F160" s="64" t="s">
        <v>946</v>
      </c>
      <c r="G160" s="64">
        <v>701.87</v>
      </c>
      <c r="H160" s="81"/>
      <c r="I160" s="81"/>
      <c r="J160" s="64" t="s">
        <v>947</v>
      </c>
      <c r="K160" s="64">
        <v>4597.25</v>
      </c>
      <c r="L160" s="82"/>
      <c r="M160" s="81">
        <f t="shared" ref="M160:M182" si="4">IF(ISNUMBER(K160/G160),IF(NOT(K160/G160=0),K160/G160, " "), " ")</f>
        <v>6.5500021371479047</v>
      </c>
      <c r="N160" s="79"/>
    </row>
    <row r="161" spans="1:14" ht="48" x14ac:dyDescent="0.2">
      <c r="A161" s="77">
        <v>134</v>
      </c>
      <c r="B161" s="78" t="s">
        <v>948</v>
      </c>
      <c r="C161" s="62" t="s">
        <v>949</v>
      </c>
      <c r="D161" s="79" t="s">
        <v>799</v>
      </c>
      <c r="E161" s="80">
        <v>1</v>
      </c>
      <c r="F161" s="64" t="s">
        <v>950</v>
      </c>
      <c r="G161" s="64">
        <v>205.19</v>
      </c>
      <c r="H161" s="81"/>
      <c r="I161" s="81"/>
      <c r="J161" s="64" t="s">
        <v>951</v>
      </c>
      <c r="K161" s="64">
        <v>1343.99</v>
      </c>
      <c r="L161" s="82"/>
      <c r="M161" s="81">
        <f t="shared" si="4"/>
        <v>6.5499780691066816</v>
      </c>
      <c r="N161" s="79"/>
    </row>
    <row r="162" spans="1:14" ht="60" x14ac:dyDescent="0.2">
      <c r="A162" s="77">
        <v>135</v>
      </c>
      <c r="B162" s="78" t="s">
        <v>952</v>
      </c>
      <c r="C162" s="62" t="s">
        <v>953</v>
      </c>
      <c r="D162" s="79" t="s">
        <v>954</v>
      </c>
      <c r="E162" s="80">
        <v>0.39</v>
      </c>
      <c r="F162" s="64" t="s">
        <v>955</v>
      </c>
      <c r="G162" s="64">
        <v>6.86</v>
      </c>
      <c r="H162" s="81">
        <v>80.599999999999994</v>
      </c>
      <c r="I162" s="81">
        <v>31.43</v>
      </c>
      <c r="J162" s="64" t="s">
        <v>956</v>
      </c>
      <c r="K162" s="64">
        <v>32.32</v>
      </c>
      <c r="L162" s="82"/>
      <c r="M162" s="81">
        <f t="shared" si="4"/>
        <v>4.7113702623906706</v>
      </c>
      <c r="N162" s="79" t="s">
        <v>957</v>
      </c>
    </row>
    <row r="163" spans="1:14" ht="60" x14ac:dyDescent="0.2">
      <c r="A163" s="77">
        <v>136</v>
      </c>
      <c r="B163" s="78" t="s">
        <v>958</v>
      </c>
      <c r="C163" s="62" t="s">
        <v>959</v>
      </c>
      <c r="D163" s="79" t="s">
        <v>954</v>
      </c>
      <c r="E163" s="80">
        <v>0.9</v>
      </c>
      <c r="F163" s="64" t="s">
        <v>707</v>
      </c>
      <c r="G163" s="64">
        <v>20.52</v>
      </c>
      <c r="H163" s="81">
        <v>104.21</v>
      </c>
      <c r="I163" s="81">
        <v>93.79</v>
      </c>
      <c r="J163" s="64" t="s">
        <v>960</v>
      </c>
      <c r="K163" s="64">
        <v>96.44</v>
      </c>
      <c r="L163" s="82"/>
      <c r="M163" s="81">
        <f t="shared" si="4"/>
        <v>4.6998050682261212</v>
      </c>
      <c r="N163" s="79" t="s">
        <v>961</v>
      </c>
    </row>
    <row r="164" spans="1:14" ht="60" x14ac:dyDescent="0.2">
      <c r="A164" s="77">
        <v>137</v>
      </c>
      <c r="B164" s="78" t="s">
        <v>962</v>
      </c>
      <c r="C164" s="62" t="s">
        <v>963</v>
      </c>
      <c r="D164" s="79" t="s">
        <v>954</v>
      </c>
      <c r="E164" s="80">
        <v>9.4</v>
      </c>
      <c r="F164" s="64" t="s">
        <v>964</v>
      </c>
      <c r="G164" s="64">
        <v>283.88</v>
      </c>
      <c r="H164" s="81">
        <v>186.61</v>
      </c>
      <c r="I164" s="81">
        <v>1754.14</v>
      </c>
      <c r="J164" s="64" t="s">
        <v>965</v>
      </c>
      <c r="K164" s="64">
        <v>1801.41</v>
      </c>
      <c r="L164" s="82"/>
      <c r="M164" s="81">
        <f t="shared" si="4"/>
        <v>6.3456742285472743</v>
      </c>
      <c r="N164" s="79" t="s">
        <v>966</v>
      </c>
    </row>
    <row r="165" spans="1:14" ht="60" x14ac:dyDescent="0.2">
      <c r="A165" s="77">
        <v>138</v>
      </c>
      <c r="B165" s="78" t="s">
        <v>967</v>
      </c>
      <c r="C165" s="62" t="s">
        <v>968</v>
      </c>
      <c r="D165" s="79" t="s">
        <v>954</v>
      </c>
      <c r="E165" s="80">
        <v>1.8</v>
      </c>
      <c r="F165" s="64" t="s">
        <v>969</v>
      </c>
      <c r="G165" s="64">
        <v>121.14</v>
      </c>
      <c r="H165" s="81">
        <v>416.03</v>
      </c>
      <c r="I165" s="81">
        <v>748.85</v>
      </c>
      <c r="J165" s="64" t="s">
        <v>970</v>
      </c>
      <c r="K165" s="64">
        <v>769.03</v>
      </c>
      <c r="L165" s="82"/>
      <c r="M165" s="81">
        <f t="shared" si="4"/>
        <v>6.3482747234604586</v>
      </c>
      <c r="N165" s="79" t="s">
        <v>971</v>
      </c>
    </row>
    <row r="166" spans="1:14" ht="48" x14ac:dyDescent="0.2">
      <c r="A166" s="77">
        <v>139</v>
      </c>
      <c r="B166" s="78" t="s">
        <v>972</v>
      </c>
      <c r="C166" s="62" t="s">
        <v>973</v>
      </c>
      <c r="D166" s="79" t="s">
        <v>633</v>
      </c>
      <c r="E166" s="80">
        <v>2.6679999999999999E-2</v>
      </c>
      <c r="F166" s="64" t="s">
        <v>835</v>
      </c>
      <c r="G166" s="64">
        <v>343.37</v>
      </c>
      <c r="H166" s="81">
        <v>64939</v>
      </c>
      <c r="I166" s="81">
        <v>1732.57</v>
      </c>
      <c r="J166" s="64" t="s">
        <v>974</v>
      </c>
      <c r="K166" s="64">
        <v>1753.2</v>
      </c>
      <c r="L166" s="82"/>
      <c r="M166" s="81">
        <f t="shared" si="4"/>
        <v>5.1058624807059445</v>
      </c>
      <c r="N166" s="79" t="s">
        <v>975</v>
      </c>
    </row>
    <row r="167" spans="1:14" ht="48" x14ac:dyDescent="0.2">
      <c r="A167" s="77">
        <v>140</v>
      </c>
      <c r="B167" s="78" t="s">
        <v>976</v>
      </c>
      <c r="C167" s="62" t="s">
        <v>859</v>
      </c>
      <c r="D167" s="79" t="s">
        <v>649</v>
      </c>
      <c r="E167" s="80">
        <v>0.28920000000000001</v>
      </c>
      <c r="F167" s="64" t="s">
        <v>860</v>
      </c>
      <c r="G167" s="64">
        <v>171.21</v>
      </c>
      <c r="H167" s="81">
        <v>2539</v>
      </c>
      <c r="I167" s="81">
        <v>734.28</v>
      </c>
      <c r="J167" s="64" t="s">
        <v>861</v>
      </c>
      <c r="K167" s="64">
        <v>852.87</v>
      </c>
      <c r="L167" s="82"/>
      <c r="M167" s="81">
        <f t="shared" si="4"/>
        <v>4.9814263185561591</v>
      </c>
      <c r="N167" s="79" t="s">
        <v>862</v>
      </c>
    </row>
    <row r="168" spans="1:14" ht="48" x14ac:dyDescent="0.2">
      <c r="A168" s="77">
        <v>141</v>
      </c>
      <c r="B168" s="78" t="s">
        <v>977</v>
      </c>
      <c r="C168" s="62" t="s">
        <v>887</v>
      </c>
      <c r="D168" s="79" t="s">
        <v>649</v>
      </c>
      <c r="E168" s="80">
        <v>4.1356000000000002</v>
      </c>
      <c r="F168" s="64" t="s">
        <v>888</v>
      </c>
      <c r="G168" s="64">
        <v>504.54</v>
      </c>
      <c r="H168" s="81">
        <v>387.27</v>
      </c>
      <c r="I168" s="81">
        <v>1601.59</v>
      </c>
      <c r="J168" s="64" t="s">
        <v>889</v>
      </c>
      <c r="K168" s="64">
        <v>2286.7399999999998</v>
      </c>
      <c r="L168" s="82"/>
      <c r="M168" s="81">
        <f t="shared" si="4"/>
        <v>4.5323264756015371</v>
      </c>
      <c r="N168" s="79" t="s">
        <v>890</v>
      </c>
    </row>
    <row r="169" spans="1:14" ht="48" x14ac:dyDescent="0.2">
      <c r="A169" s="77">
        <v>142</v>
      </c>
      <c r="B169" s="78" t="s">
        <v>978</v>
      </c>
      <c r="C169" s="62" t="s">
        <v>979</v>
      </c>
      <c r="D169" s="79" t="s">
        <v>649</v>
      </c>
      <c r="E169" s="80">
        <v>10.8</v>
      </c>
      <c r="F169" s="64" t="s">
        <v>980</v>
      </c>
      <c r="G169" s="64">
        <v>1350</v>
      </c>
      <c r="H169" s="81">
        <v>478.27</v>
      </c>
      <c r="I169" s="81">
        <v>5165.32</v>
      </c>
      <c r="J169" s="64" t="s">
        <v>981</v>
      </c>
      <c r="K169" s="64">
        <v>6974.21</v>
      </c>
      <c r="L169" s="82"/>
      <c r="M169" s="81">
        <f t="shared" si="4"/>
        <v>5.1660814814814815</v>
      </c>
      <c r="N169" s="79" t="s">
        <v>982</v>
      </c>
    </row>
    <row r="170" spans="1:14" ht="48" x14ac:dyDescent="0.2">
      <c r="A170" s="77">
        <v>143</v>
      </c>
      <c r="B170" s="78" t="s">
        <v>983</v>
      </c>
      <c r="C170" s="62" t="s">
        <v>984</v>
      </c>
      <c r="D170" s="79" t="s">
        <v>649</v>
      </c>
      <c r="E170" s="80">
        <v>17.1815</v>
      </c>
      <c r="F170" s="64" t="s">
        <v>893</v>
      </c>
      <c r="G170" s="64">
        <v>2010.24</v>
      </c>
      <c r="H170" s="81">
        <v>194</v>
      </c>
      <c r="I170" s="81">
        <v>3333.21</v>
      </c>
      <c r="J170" s="64" t="s">
        <v>894</v>
      </c>
      <c r="K170" s="64">
        <v>6306.98</v>
      </c>
      <c r="L170" s="82"/>
      <c r="M170" s="81">
        <f t="shared" si="4"/>
        <v>3.1374263769500157</v>
      </c>
      <c r="N170" s="79" t="s">
        <v>895</v>
      </c>
    </row>
    <row r="171" spans="1:14" ht="48" x14ac:dyDescent="0.2">
      <c r="A171" s="77">
        <v>144</v>
      </c>
      <c r="B171" s="78" t="s">
        <v>983</v>
      </c>
      <c r="C171" s="62" t="s">
        <v>985</v>
      </c>
      <c r="D171" s="79" t="s">
        <v>649</v>
      </c>
      <c r="E171" s="80">
        <v>4.7815000000000003</v>
      </c>
      <c r="F171" s="64" t="s">
        <v>893</v>
      </c>
      <c r="G171" s="64">
        <v>559.44000000000005</v>
      </c>
      <c r="H171" s="81">
        <v>194</v>
      </c>
      <c r="I171" s="81">
        <v>927.61</v>
      </c>
      <c r="J171" s="64" t="s">
        <v>894</v>
      </c>
      <c r="K171" s="64">
        <v>1755.19</v>
      </c>
      <c r="L171" s="82"/>
      <c r="M171" s="81">
        <f t="shared" si="4"/>
        <v>3.1374052624052622</v>
      </c>
      <c r="N171" s="79" t="s">
        <v>895</v>
      </c>
    </row>
    <row r="172" spans="1:14" ht="48" x14ac:dyDescent="0.2">
      <c r="A172" s="77">
        <v>145</v>
      </c>
      <c r="B172" s="78" t="s">
        <v>983</v>
      </c>
      <c r="C172" s="62" t="s">
        <v>985</v>
      </c>
      <c r="D172" s="79" t="s">
        <v>649</v>
      </c>
      <c r="E172" s="80">
        <v>12.4</v>
      </c>
      <c r="F172" s="64" t="s">
        <v>893</v>
      </c>
      <c r="G172" s="64">
        <v>1450.8</v>
      </c>
      <c r="H172" s="81">
        <v>194</v>
      </c>
      <c r="I172" s="81">
        <v>2405.6</v>
      </c>
      <c r="J172" s="64" t="s">
        <v>894</v>
      </c>
      <c r="K172" s="64">
        <v>4551.79</v>
      </c>
      <c r="L172" s="82"/>
      <c r="M172" s="81">
        <f t="shared" si="4"/>
        <v>3.1374345188861317</v>
      </c>
      <c r="N172" s="79" t="s">
        <v>895</v>
      </c>
    </row>
    <row r="173" spans="1:14" ht="72" x14ac:dyDescent="0.2">
      <c r="A173" s="77">
        <v>146</v>
      </c>
      <c r="B173" s="78" t="s">
        <v>986</v>
      </c>
      <c r="C173" s="62" t="s">
        <v>987</v>
      </c>
      <c r="D173" s="79" t="s">
        <v>633</v>
      </c>
      <c r="E173" s="80">
        <v>3.57</v>
      </c>
      <c r="F173" s="64" t="s">
        <v>988</v>
      </c>
      <c r="G173" s="64">
        <v>1824.27</v>
      </c>
      <c r="H173" s="81">
        <v>2229</v>
      </c>
      <c r="I173" s="81">
        <v>7957.53</v>
      </c>
      <c r="J173" s="64" t="s">
        <v>989</v>
      </c>
      <c r="K173" s="64">
        <v>8519.3799999999992</v>
      </c>
      <c r="L173" s="82"/>
      <c r="M173" s="81">
        <f t="shared" si="4"/>
        <v>4.6700214332308265</v>
      </c>
      <c r="N173" s="79" t="s">
        <v>990</v>
      </c>
    </row>
    <row r="174" spans="1:14" ht="24" x14ac:dyDescent="0.2">
      <c r="A174" s="77">
        <v>147</v>
      </c>
      <c r="B174" s="78" t="s">
        <v>991</v>
      </c>
      <c r="C174" s="62" t="s">
        <v>992</v>
      </c>
      <c r="D174" s="79" t="s">
        <v>799</v>
      </c>
      <c r="E174" s="80">
        <v>2</v>
      </c>
      <c r="F174" s="64" t="s">
        <v>993</v>
      </c>
      <c r="G174" s="64">
        <v>770</v>
      </c>
      <c r="H174" s="81">
        <v>282</v>
      </c>
      <c r="I174" s="81">
        <v>564</v>
      </c>
      <c r="J174" s="64" t="s">
        <v>994</v>
      </c>
      <c r="K174" s="64">
        <v>577.64</v>
      </c>
      <c r="L174" s="82"/>
      <c r="M174" s="81">
        <f t="shared" si="4"/>
        <v>0.75018181818181817</v>
      </c>
      <c r="N174" s="79" t="s">
        <v>995</v>
      </c>
    </row>
    <row r="175" spans="1:14" ht="24" x14ac:dyDescent="0.2">
      <c r="A175" s="77">
        <v>148</v>
      </c>
      <c r="B175" s="78" t="s">
        <v>991</v>
      </c>
      <c r="C175" s="62" t="s">
        <v>996</v>
      </c>
      <c r="D175" s="79" t="s">
        <v>799</v>
      </c>
      <c r="E175" s="80">
        <v>1</v>
      </c>
      <c r="F175" s="64" t="s">
        <v>993</v>
      </c>
      <c r="G175" s="64">
        <v>385</v>
      </c>
      <c r="H175" s="81">
        <v>282</v>
      </c>
      <c r="I175" s="81">
        <v>282</v>
      </c>
      <c r="J175" s="64" t="s">
        <v>994</v>
      </c>
      <c r="K175" s="64">
        <v>288.82</v>
      </c>
      <c r="L175" s="82"/>
      <c r="M175" s="81">
        <f t="shared" si="4"/>
        <v>0.75018181818181817</v>
      </c>
      <c r="N175" s="79" t="s">
        <v>995</v>
      </c>
    </row>
    <row r="176" spans="1:14" ht="24" x14ac:dyDescent="0.2">
      <c r="A176" s="77">
        <v>149</v>
      </c>
      <c r="B176" s="78" t="s">
        <v>991</v>
      </c>
      <c r="C176" s="62" t="s">
        <v>997</v>
      </c>
      <c r="D176" s="79" t="s">
        <v>799</v>
      </c>
      <c r="E176" s="80">
        <v>1</v>
      </c>
      <c r="F176" s="64" t="s">
        <v>993</v>
      </c>
      <c r="G176" s="64">
        <v>385</v>
      </c>
      <c r="H176" s="81">
        <v>282</v>
      </c>
      <c r="I176" s="81">
        <v>282</v>
      </c>
      <c r="J176" s="64" t="s">
        <v>994</v>
      </c>
      <c r="K176" s="64">
        <v>288.82</v>
      </c>
      <c r="L176" s="82"/>
      <c r="M176" s="81">
        <f t="shared" si="4"/>
        <v>0.75018181818181817</v>
      </c>
      <c r="N176" s="79" t="s">
        <v>995</v>
      </c>
    </row>
    <row r="177" spans="1:14" ht="24" x14ac:dyDescent="0.2">
      <c r="A177" s="77">
        <v>150</v>
      </c>
      <c r="B177" s="78" t="s">
        <v>998</v>
      </c>
      <c r="C177" s="62" t="s">
        <v>999</v>
      </c>
      <c r="D177" s="79" t="s">
        <v>799</v>
      </c>
      <c r="E177" s="80">
        <v>1</v>
      </c>
      <c r="F177" s="64" t="s">
        <v>1000</v>
      </c>
      <c r="G177" s="64">
        <v>472.15</v>
      </c>
      <c r="H177" s="81">
        <v>2049</v>
      </c>
      <c r="I177" s="81">
        <v>2049</v>
      </c>
      <c r="J177" s="64" t="s">
        <v>1001</v>
      </c>
      <c r="K177" s="64">
        <v>2090.1999999999998</v>
      </c>
      <c r="L177" s="82"/>
      <c r="M177" s="81">
        <f t="shared" si="4"/>
        <v>4.4269829503335805</v>
      </c>
      <c r="N177" s="79" t="s">
        <v>1002</v>
      </c>
    </row>
    <row r="178" spans="1:14" ht="36" x14ac:dyDescent="0.2">
      <c r="A178" s="77">
        <v>151</v>
      </c>
      <c r="B178" s="78" t="s">
        <v>1003</v>
      </c>
      <c r="C178" s="62" t="s">
        <v>919</v>
      </c>
      <c r="D178" s="79" t="s">
        <v>799</v>
      </c>
      <c r="E178" s="80">
        <v>1</v>
      </c>
      <c r="F178" s="64" t="s">
        <v>920</v>
      </c>
      <c r="G178" s="64">
        <v>173</v>
      </c>
      <c r="H178" s="81">
        <v>319.36</v>
      </c>
      <c r="I178" s="81">
        <v>319.36</v>
      </c>
      <c r="J178" s="64" t="s">
        <v>921</v>
      </c>
      <c r="K178" s="64">
        <v>325.81</v>
      </c>
      <c r="L178" s="82"/>
      <c r="M178" s="81">
        <f t="shared" si="4"/>
        <v>1.8832947976878613</v>
      </c>
      <c r="N178" s="79" t="s">
        <v>922</v>
      </c>
    </row>
    <row r="179" spans="1:14" ht="24" x14ac:dyDescent="0.2">
      <c r="A179" s="77">
        <v>152</v>
      </c>
      <c r="B179" s="78" t="s">
        <v>1004</v>
      </c>
      <c r="C179" s="62" t="s">
        <v>1005</v>
      </c>
      <c r="D179" s="79" t="s">
        <v>954</v>
      </c>
      <c r="E179" s="80">
        <v>17.600000000000001</v>
      </c>
      <c r="F179" s="64" t="s">
        <v>1006</v>
      </c>
      <c r="G179" s="64">
        <v>5.28</v>
      </c>
      <c r="H179" s="81">
        <v>1.35</v>
      </c>
      <c r="I179" s="81">
        <v>23.76</v>
      </c>
      <c r="J179" s="64" t="s">
        <v>1007</v>
      </c>
      <c r="K179" s="64">
        <v>24.29</v>
      </c>
      <c r="L179" s="82"/>
      <c r="M179" s="81">
        <f t="shared" si="4"/>
        <v>4.6003787878787872</v>
      </c>
      <c r="N179" s="79" t="s">
        <v>1008</v>
      </c>
    </row>
    <row r="180" spans="1:14" ht="48" x14ac:dyDescent="0.2">
      <c r="A180" s="77">
        <v>153</v>
      </c>
      <c r="B180" s="78" t="s">
        <v>1009</v>
      </c>
      <c r="C180" s="62" t="s">
        <v>1010</v>
      </c>
      <c r="D180" s="79" t="s">
        <v>954</v>
      </c>
      <c r="E180" s="80">
        <v>17.600000000000001</v>
      </c>
      <c r="F180" s="64" t="s">
        <v>1011</v>
      </c>
      <c r="G180" s="64">
        <v>571.47</v>
      </c>
      <c r="H180" s="81">
        <v>143.41999999999999</v>
      </c>
      <c r="I180" s="81">
        <v>2524.19</v>
      </c>
      <c r="J180" s="64" t="s">
        <v>1012</v>
      </c>
      <c r="K180" s="64">
        <v>2581.2199999999998</v>
      </c>
      <c r="L180" s="82"/>
      <c r="M180" s="81">
        <f t="shared" si="4"/>
        <v>4.5168075314539688</v>
      </c>
      <c r="N180" s="79" t="s">
        <v>1013</v>
      </c>
    </row>
    <row r="181" spans="1:14" ht="48" x14ac:dyDescent="0.2">
      <c r="A181" s="77">
        <v>154</v>
      </c>
      <c r="B181" s="78" t="s">
        <v>1014</v>
      </c>
      <c r="C181" s="62" t="s">
        <v>1015</v>
      </c>
      <c r="D181" s="79" t="s">
        <v>954</v>
      </c>
      <c r="E181" s="80">
        <v>8.6999999999999993</v>
      </c>
      <c r="F181" s="64" t="s">
        <v>1016</v>
      </c>
      <c r="G181" s="64">
        <v>844.68</v>
      </c>
      <c r="H181" s="81">
        <v>430.73</v>
      </c>
      <c r="I181" s="81">
        <v>3747.35</v>
      </c>
      <c r="J181" s="64" t="s">
        <v>1017</v>
      </c>
      <c r="K181" s="64">
        <v>3832.18</v>
      </c>
      <c r="L181" s="82"/>
      <c r="M181" s="81">
        <f t="shared" si="4"/>
        <v>4.536842354501113</v>
      </c>
      <c r="N181" s="79" t="s">
        <v>1013</v>
      </c>
    </row>
    <row r="182" spans="1:14" ht="24" x14ac:dyDescent="0.2">
      <c r="A182" s="90"/>
      <c r="B182" s="91" t="s">
        <v>489</v>
      </c>
      <c r="C182" s="92" t="s">
        <v>1018</v>
      </c>
      <c r="D182" s="93" t="s">
        <v>491</v>
      </c>
      <c r="E182" s="94"/>
      <c r="F182" s="72" t="s">
        <v>488</v>
      </c>
      <c r="G182" s="72">
        <v>12344</v>
      </c>
      <c r="H182" s="95"/>
      <c r="I182" s="95"/>
      <c r="J182" s="72" t="s">
        <v>488</v>
      </c>
      <c r="K182" s="72">
        <v>53666</v>
      </c>
      <c r="L182" s="96"/>
      <c r="M182" s="95">
        <f t="shared" si="4"/>
        <v>4.3475372650680493</v>
      </c>
      <c r="N182" s="93"/>
    </row>
    <row r="183" spans="1:14" x14ac:dyDescent="0.2">
      <c r="A183" s="116" t="s">
        <v>389</v>
      </c>
      <c r="B183" s="117"/>
      <c r="C183" s="117"/>
      <c r="D183" s="117"/>
      <c r="E183" s="117"/>
      <c r="F183" s="117"/>
      <c r="G183" s="64">
        <v>16703</v>
      </c>
      <c r="H183" s="81"/>
      <c r="I183" s="81"/>
      <c r="J183" s="81"/>
      <c r="K183" s="64">
        <v>91031</v>
      </c>
      <c r="L183" s="82"/>
      <c r="M183" s="81">
        <f t="shared" ref="M183:M197" ca="1" si="5">IF(ISNUMBER(INDIRECT("K" &amp; ROW())/INDIRECT("G" &amp; ROW())),INDIRECT("K" &amp; ROW())/INDIRECT("G" &amp; ROW()), " ")</f>
        <v>5.4499790456804167</v>
      </c>
      <c r="N183" s="79" t="s">
        <v>1019</v>
      </c>
    </row>
    <row r="184" spans="1:14" x14ac:dyDescent="0.2">
      <c r="A184" s="116" t="s">
        <v>394</v>
      </c>
      <c r="B184" s="117"/>
      <c r="C184" s="117"/>
      <c r="D184" s="117"/>
      <c r="E184" s="117"/>
      <c r="F184" s="117"/>
      <c r="G184" s="64"/>
      <c r="H184" s="81"/>
      <c r="I184" s="81"/>
      <c r="J184" s="81"/>
      <c r="K184" s="64">
        <v>91045</v>
      </c>
      <c r="L184" s="82"/>
      <c r="M184" s="81" t="str">
        <f t="shared" ca="1" si="5"/>
        <v xml:space="preserve"> </v>
      </c>
      <c r="N184" s="79" t="s">
        <v>1019</v>
      </c>
    </row>
    <row r="185" spans="1:14" x14ac:dyDescent="0.2">
      <c r="A185" s="116" t="s">
        <v>395</v>
      </c>
      <c r="B185" s="117"/>
      <c r="C185" s="117"/>
      <c r="D185" s="117"/>
      <c r="E185" s="117"/>
      <c r="F185" s="117"/>
      <c r="G185" s="64"/>
      <c r="H185" s="81"/>
      <c r="I185" s="81"/>
      <c r="J185" s="81"/>
      <c r="K185" s="64"/>
      <c r="L185" s="82"/>
      <c r="M185" s="81" t="str">
        <f t="shared" ca="1" si="5"/>
        <v xml:space="preserve"> </v>
      </c>
      <c r="N185" s="79" t="s">
        <v>1019</v>
      </c>
    </row>
    <row r="186" spans="1:14" ht="26.1" customHeight="1" x14ac:dyDescent="0.2">
      <c r="A186" s="116" t="s">
        <v>396</v>
      </c>
      <c r="B186" s="117"/>
      <c r="C186" s="117"/>
      <c r="D186" s="117"/>
      <c r="E186" s="117"/>
      <c r="F186" s="117"/>
      <c r="G186" s="64"/>
      <c r="H186" s="81"/>
      <c r="I186" s="81"/>
      <c r="J186" s="81"/>
      <c r="K186" s="64">
        <v>14</v>
      </c>
      <c r="L186" s="82"/>
      <c r="M186" s="81" t="str">
        <f t="shared" ca="1" si="5"/>
        <v xml:space="preserve"> </v>
      </c>
      <c r="N186" s="79" t="s">
        <v>1019</v>
      </c>
    </row>
    <row r="187" spans="1:14" x14ac:dyDescent="0.2">
      <c r="A187" s="116" t="s">
        <v>398</v>
      </c>
      <c r="B187" s="117"/>
      <c r="C187" s="117"/>
      <c r="D187" s="117"/>
      <c r="E187" s="117"/>
      <c r="F187" s="117"/>
      <c r="G187" s="64"/>
      <c r="H187" s="81"/>
      <c r="I187" s="81"/>
      <c r="J187" s="81"/>
      <c r="K187" s="64"/>
      <c r="L187" s="82"/>
      <c r="M187" s="81" t="str">
        <f t="shared" ca="1" si="5"/>
        <v xml:space="preserve"> </v>
      </c>
      <c r="N187" s="79" t="s">
        <v>1019</v>
      </c>
    </row>
    <row r="188" spans="1:14" x14ac:dyDescent="0.2">
      <c r="A188" s="116" t="s">
        <v>399</v>
      </c>
      <c r="B188" s="117"/>
      <c r="C188" s="117"/>
      <c r="D188" s="117"/>
      <c r="E188" s="117"/>
      <c r="F188" s="117"/>
      <c r="G188" s="64">
        <v>1576</v>
      </c>
      <c r="H188" s="81"/>
      <c r="I188" s="81"/>
      <c r="J188" s="81"/>
      <c r="K188" s="64">
        <v>22563</v>
      </c>
      <c r="L188" s="82"/>
      <c r="M188" s="81">
        <f t="shared" ca="1" si="5"/>
        <v>14.316624365482234</v>
      </c>
      <c r="N188" s="79" t="s">
        <v>1019</v>
      </c>
    </row>
    <row r="189" spans="1:14" x14ac:dyDescent="0.2">
      <c r="A189" s="116" t="s">
        <v>400</v>
      </c>
      <c r="B189" s="117"/>
      <c r="C189" s="117"/>
      <c r="D189" s="117"/>
      <c r="E189" s="117"/>
      <c r="F189" s="117"/>
      <c r="G189" s="64">
        <v>12344</v>
      </c>
      <c r="H189" s="81"/>
      <c r="I189" s="81"/>
      <c r="J189" s="81"/>
      <c r="K189" s="64">
        <v>53666</v>
      </c>
      <c r="L189" s="82"/>
      <c r="M189" s="81">
        <f t="shared" ca="1" si="5"/>
        <v>4.3475372650680493</v>
      </c>
      <c r="N189" s="79" t="s">
        <v>1019</v>
      </c>
    </row>
    <row r="190" spans="1:14" x14ac:dyDescent="0.2">
      <c r="A190" s="116" t="s">
        <v>401</v>
      </c>
      <c r="B190" s="117"/>
      <c r="C190" s="117"/>
      <c r="D190" s="117"/>
      <c r="E190" s="117"/>
      <c r="F190" s="117"/>
      <c r="G190" s="64">
        <v>3008</v>
      </c>
      <c r="H190" s="81"/>
      <c r="I190" s="81"/>
      <c r="J190" s="81"/>
      <c r="K190" s="64">
        <v>18027</v>
      </c>
      <c r="L190" s="82"/>
      <c r="M190" s="81">
        <f t="shared" ca="1" si="5"/>
        <v>5.9930186170212769</v>
      </c>
      <c r="N190" s="79" t="s">
        <v>1019</v>
      </c>
    </row>
    <row r="191" spans="1:14" x14ac:dyDescent="0.2">
      <c r="A191" s="118" t="s">
        <v>402</v>
      </c>
      <c r="B191" s="119"/>
      <c r="C191" s="119"/>
      <c r="D191" s="119"/>
      <c r="E191" s="119"/>
      <c r="F191" s="119"/>
      <c r="G191" s="71">
        <v>1746</v>
      </c>
      <c r="H191" s="88"/>
      <c r="I191" s="88"/>
      <c r="J191" s="88"/>
      <c r="K191" s="71">
        <v>21234</v>
      </c>
      <c r="L191" s="89"/>
      <c r="M191" s="88">
        <f t="shared" ca="1" si="5"/>
        <v>12.161512027491408</v>
      </c>
      <c r="N191" s="86" t="s">
        <v>1019</v>
      </c>
    </row>
    <row r="192" spans="1:14" x14ac:dyDescent="0.2">
      <c r="A192" s="118" t="s">
        <v>403</v>
      </c>
      <c r="B192" s="119"/>
      <c r="C192" s="119"/>
      <c r="D192" s="119"/>
      <c r="E192" s="119"/>
      <c r="F192" s="119"/>
      <c r="G192" s="71">
        <v>1131</v>
      </c>
      <c r="H192" s="88"/>
      <c r="I192" s="88"/>
      <c r="J192" s="88"/>
      <c r="K192" s="71">
        <v>12944</v>
      </c>
      <c r="L192" s="89"/>
      <c r="M192" s="88">
        <f t="shared" ca="1" si="5"/>
        <v>11.444739168877099</v>
      </c>
      <c r="N192" s="86" t="s">
        <v>1019</v>
      </c>
    </row>
    <row r="193" spans="1:14" x14ac:dyDescent="0.2">
      <c r="A193" s="118" t="s">
        <v>404</v>
      </c>
      <c r="B193" s="119"/>
      <c r="C193" s="119"/>
      <c r="D193" s="119"/>
      <c r="E193" s="119"/>
      <c r="F193" s="119"/>
      <c r="G193" s="71"/>
      <c r="H193" s="88"/>
      <c r="I193" s="88"/>
      <c r="J193" s="88"/>
      <c r="K193" s="71"/>
      <c r="L193" s="89"/>
      <c r="M193" s="88" t="str">
        <f t="shared" ca="1" si="5"/>
        <v xml:space="preserve"> </v>
      </c>
      <c r="N193" s="86" t="s">
        <v>1019</v>
      </c>
    </row>
    <row r="194" spans="1:14" x14ac:dyDescent="0.2">
      <c r="A194" s="116" t="s">
        <v>405</v>
      </c>
      <c r="B194" s="117"/>
      <c r="C194" s="117"/>
      <c r="D194" s="117"/>
      <c r="E194" s="117"/>
      <c r="F194" s="117"/>
      <c r="G194" s="64">
        <v>19354</v>
      </c>
      <c r="H194" s="81"/>
      <c r="I194" s="81"/>
      <c r="J194" s="81"/>
      <c r="K194" s="64">
        <v>123005</v>
      </c>
      <c r="L194" s="82"/>
      <c r="M194" s="81">
        <f t="shared" ca="1" si="5"/>
        <v>6.3555337397953915</v>
      </c>
      <c r="N194" s="79" t="s">
        <v>1019</v>
      </c>
    </row>
    <row r="195" spans="1:14" x14ac:dyDescent="0.2">
      <c r="A195" s="116" t="s">
        <v>406</v>
      </c>
      <c r="B195" s="117"/>
      <c r="C195" s="117"/>
      <c r="D195" s="117"/>
      <c r="E195" s="117"/>
      <c r="F195" s="117"/>
      <c r="G195" s="64">
        <v>226</v>
      </c>
      <c r="H195" s="81"/>
      <c r="I195" s="81"/>
      <c r="J195" s="81"/>
      <c r="K195" s="64">
        <v>2218</v>
      </c>
      <c r="L195" s="82"/>
      <c r="M195" s="81">
        <f t="shared" ca="1" si="5"/>
        <v>9.8141592920353986</v>
      </c>
      <c r="N195" s="79" t="s">
        <v>1019</v>
      </c>
    </row>
    <row r="196" spans="1:14" x14ac:dyDescent="0.2">
      <c r="A196" s="116" t="s">
        <v>407</v>
      </c>
      <c r="B196" s="117"/>
      <c r="C196" s="117"/>
      <c r="D196" s="117"/>
      <c r="E196" s="117"/>
      <c r="F196" s="117"/>
      <c r="G196" s="64">
        <v>19580</v>
      </c>
      <c r="H196" s="81"/>
      <c r="I196" s="81"/>
      <c r="J196" s="81"/>
      <c r="K196" s="64">
        <v>125223</v>
      </c>
      <c r="L196" s="82"/>
      <c r="M196" s="81">
        <f t="shared" ca="1" si="5"/>
        <v>6.3954545454545455</v>
      </c>
      <c r="N196" s="79" t="s">
        <v>1019</v>
      </c>
    </row>
    <row r="197" spans="1:14" x14ac:dyDescent="0.2">
      <c r="A197" s="118" t="s">
        <v>408</v>
      </c>
      <c r="B197" s="119"/>
      <c r="C197" s="119"/>
      <c r="D197" s="119"/>
      <c r="E197" s="119"/>
      <c r="F197" s="119"/>
      <c r="G197" s="71">
        <v>19580</v>
      </c>
      <c r="H197" s="88"/>
      <c r="I197" s="88"/>
      <c r="J197" s="88"/>
      <c r="K197" s="71">
        <v>125223</v>
      </c>
      <c r="L197" s="89"/>
      <c r="M197" s="88">
        <f t="shared" ca="1" si="5"/>
        <v>6.3954545454545455</v>
      </c>
      <c r="N197" s="86" t="s">
        <v>1019</v>
      </c>
    </row>
    <row r="198" spans="1:14" x14ac:dyDescent="0.2">
      <c r="A198" s="10"/>
      <c r="B198" s="43"/>
      <c r="C198" s="23"/>
      <c r="D198" s="44"/>
      <c r="E198" s="44"/>
      <c r="F198" s="45"/>
      <c r="G198" s="25"/>
      <c r="H198" s="45"/>
      <c r="I198" s="45"/>
      <c r="J198" s="45"/>
      <c r="K198" s="25"/>
      <c r="L198" s="46"/>
      <c r="M198" s="45"/>
      <c r="N198" s="47"/>
    </row>
    <row r="199" spans="1:14" x14ac:dyDescent="0.2">
      <c r="A199" s="28"/>
      <c r="G199" s="48"/>
      <c r="H199" s="49"/>
      <c r="I199" s="49"/>
      <c r="J199" s="49"/>
      <c r="K199" s="48"/>
      <c r="L199" s="50"/>
      <c r="M199" s="48"/>
      <c r="N199" s="28"/>
    </row>
    <row r="200" spans="1:14" x14ac:dyDescent="0.2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1"/>
      <c r="M200" s="4"/>
      <c r="N200" s="4"/>
    </row>
    <row r="201" spans="1:14" x14ac:dyDescent="0.2">
      <c r="A201" s="58" t="s">
        <v>42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1"/>
      <c r="M201" s="4"/>
      <c r="N201" s="4"/>
    </row>
    <row r="202" spans="1:14" x14ac:dyDescent="0.2">
      <c r="A202" s="2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1"/>
      <c r="M202" s="4"/>
      <c r="N202" s="4"/>
    </row>
    <row r="203" spans="1:14" x14ac:dyDescent="0.2">
      <c r="A203" s="58" t="s">
        <v>43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1"/>
      <c r="M203" s="4"/>
      <c r="N203" s="4"/>
    </row>
  </sheetData>
  <mergeCells count="46">
    <mergeCell ref="A197:F197"/>
    <mergeCell ref="A191:F191"/>
    <mergeCell ref="A192:F192"/>
    <mergeCell ref="A193:F193"/>
    <mergeCell ref="A194:F194"/>
    <mergeCell ref="A195:F195"/>
    <mergeCell ref="A196:F196"/>
    <mergeCell ref="A190:F190"/>
    <mergeCell ref="A24:N24"/>
    <mergeCell ref="A25:N25"/>
    <mergeCell ref="A48:N48"/>
    <mergeCell ref="A95:N95"/>
    <mergeCell ref="A183:F183"/>
    <mergeCell ref="A184:F184"/>
    <mergeCell ref="A185:F185"/>
    <mergeCell ref="A186:F186"/>
    <mergeCell ref="A187:F187"/>
    <mergeCell ref="A188:F188"/>
    <mergeCell ref="A189:F189"/>
    <mergeCell ref="G15:H15"/>
    <mergeCell ref="J15:K15"/>
    <mergeCell ref="A20:A22"/>
    <mergeCell ref="B20:B22"/>
    <mergeCell ref="C20:C22"/>
    <mergeCell ref="E20:E22"/>
    <mergeCell ref="M20:M22"/>
    <mergeCell ref="N20:N22"/>
    <mergeCell ref="D21:D22"/>
    <mergeCell ref="H21:I21"/>
    <mergeCell ref="J21:K21"/>
    <mergeCell ref="F20:G21"/>
    <mergeCell ref="H20:K20"/>
    <mergeCell ref="G14:H14"/>
    <mergeCell ref="J10:M10"/>
    <mergeCell ref="G12:H12"/>
    <mergeCell ref="J12:K12"/>
    <mergeCell ref="G13:H13"/>
    <mergeCell ref="J13:K13"/>
    <mergeCell ref="J14:K14"/>
    <mergeCell ref="G11:H11"/>
    <mergeCell ref="J11:K11"/>
    <mergeCell ref="A5:N5"/>
    <mergeCell ref="A6:N6"/>
    <mergeCell ref="A7:N7"/>
    <mergeCell ref="A8:N8"/>
    <mergeCell ref="G10:I1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Залялютдинова Дина Галимьяновна</cp:lastModifiedBy>
  <cp:lastPrinted>2011-09-08T07:56:05Z</cp:lastPrinted>
  <dcterms:created xsi:type="dcterms:W3CDTF">2003-01-28T12:33:10Z</dcterms:created>
  <dcterms:modified xsi:type="dcterms:W3CDTF">2020-08-05T05:15:37Z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