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Sks-65\внешняя\Романова Т\Гидрострой 17-2_Лена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3" l="1"/>
  <c r="H18" i="23" s="1"/>
  <c r="H19" i="23" s="1"/>
  <c r="H20" i="23" s="1"/>
  <c r="D16" i="23"/>
  <c r="H21" i="23" l="1"/>
  <c r="H22" i="23" l="1"/>
  <c r="D16" i="18"/>
  <c r="A5" i="16" l="1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<sst xmlns="http://schemas.openxmlformats.org/spreadsheetml/2006/main" count="245" uniqueCount="95">
  <si>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</si>
  <si>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</si>
  <si>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</si>
  <si>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</si>
  <si>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</si>
  <si>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</si>
  <si>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</si>
  <si>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</si>
  <si>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</si>
  <si>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</si>
  <si>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</si>
  <si>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</si>
  <si>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</si>
  <si>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</si>
  <si>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</si>
  <si>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</si>
  <si>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</si>
  <si>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</si>
  <si>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</si>
  <si>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</si>
  <si>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</si>
  <si>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</si>
  <si>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</si>
  <si>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</si>
  <si>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</si>
  <si>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</si>
  <si>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</si>
  <si>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</si>
  <si>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</si>
  <si>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</si>
  <si>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</si>
  <si>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</si>
  <si>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</si>
  <si>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</si>
  <si>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</si>
  <si>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</si>
  <si>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</si>
  <si>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</si>
  <si>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</si>
  <si>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</si>
  <si>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</si>
  <si>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</si>
  <si>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</si>
  <si>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</si>
  <si>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</si>
  <si>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</si>
  <si>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</si>
  <si>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</si>
  <si>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</si>
  <si>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</si>
  <si>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</si>
  <si>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</si>
  <si>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</si>
  <si>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</si>
  <si>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</si>
  <si>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</si>
  <si>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</si>
  <si>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</si>
  <si>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</si>
  <si>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</si>
  <si>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</si>
  <si>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</si>
  <si>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</si>
  <si>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</si>
  <si>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</si>
  <si>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</si>
  <si>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</si>
  <si>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</si>
  <si>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</si>
  <si>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</si>
  <si>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</si>
  <si>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</si>
  <si>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</si>
  <si>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</si>
  <si>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</si>
  <si>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</si>
  <si>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</si>
  <si>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</si>
  <si>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</si>
  <si>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</si>
  <si>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</si>
  <si>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</si>
  <si>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</si>
  <si>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</si>
  <si>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</si>
  <si>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</si>
  <si>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</si>
  <si>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____________________/___________________/</t>
  </si>
  <si>
    <t>__________________________В.Г. Серадский</t>
  </si>
  <si>
    <t>Резерв средств на непредвиденные работы и затраты 2%</t>
  </si>
  <si>
    <t>Ю.А. Седов</t>
  </si>
  <si>
    <t>Исп. Копылова Е.В.</t>
  </si>
  <si>
    <t>Газопровод низкого давления от точки подключения до границы земельного участка  по адресу: г. Челябинск,   Центральный район,                                                   пос. Шершни, ул. Гидрострой, 17-2. Технологическое присоединение.</t>
  </si>
  <si>
    <t xml:space="preserve">ЛС </t>
  </si>
  <si>
    <t>Составлен (а) в ценах на 2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</si>
</sst>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6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3" t="s">
        <v>86</v>
      </c>
      <c r="B1" s="43"/>
      <c r="C1" s="43"/>
      <c r="D1" s="43"/>
      <c r="E1" s="43"/>
      <c r="F1" s="43"/>
      <c r="G1" s="4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4" t="s">
        <v>18</v>
      </c>
      <c r="C22" s="44"/>
      <c r="D22" s="44"/>
      <c r="E22" s="44"/>
      <c r="O22" t="s">
        <v>59</v>
      </c>
    </row>
    <row r="23" spans="2:15" x14ac:dyDescent="0.25">
      <c r="B23" s="45" t="s">
        <v>17</v>
      </c>
      <c r="C23" s="45"/>
      <c r="D23" s="45"/>
      <c r="E23" s="45"/>
    </row>
    <row r="25" spans="2:15" x14ac:dyDescent="0.25">
      <c r="B25" s="45" t="s">
        <v>19</v>
      </c>
      <c r="C25" s="45"/>
      <c r="D25" s="45"/>
      <c r="E25" s="45"/>
    </row>
    <row r="26" spans="2:15" x14ac:dyDescent="0.25">
      <c r="B26" s="45" t="s">
        <v>20</v>
      </c>
      <c r="C26" s="45"/>
      <c r="D26" s="45"/>
      <c r="E26" s="4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66</v>
      </c>
      <c r="B2" s="49"/>
      <c r="C2" s="49"/>
      <c r="E2" s="59" t="str">
        <f>IF(F10&lt;100000,Исходный!B25,IF(F10&gt;100000,Исходный!B25))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IF(F10&lt;100000,Исходный!B26,IF(F10&gt;100000,Исходный!B26))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H19</f>
        <v>118000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46" t="s">
        <v>6</v>
      </c>
      <c r="B17" s="47"/>
      <c r="C17" s="47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46" t="s">
        <v>22</v>
      </c>
      <c r="B18" s="47"/>
      <c r="C18" s="48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46" t="s">
        <v>23</v>
      </c>
      <c r="B19" s="47"/>
      <c r="C19" s="48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E1:H1"/>
    <mergeCell ref="E2:H2"/>
    <mergeCell ref="E3:H3"/>
    <mergeCell ref="A5:H5"/>
    <mergeCell ref="A7:H7"/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H17" sqref="H17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/>
      <c r="B2" s="49"/>
      <c r="C2" s="49"/>
      <c r="E2" s="65" t="s">
        <v>19</v>
      </c>
      <c r="F2" s="65"/>
      <c r="G2" s="65"/>
      <c r="H2" s="65"/>
    </row>
    <row r="3" spans="1:11" x14ac:dyDescent="0.25">
      <c r="A3" s="50" t="s">
        <v>87</v>
      </c>
      <c r="B3" s="50"/>
      <c r="C3" s="50"/>
      <c r="E3" s="58" t="s">
        <v>88</v>
      </c>
      <c r="F3" s="58"/>
      <c r="G3" s="58"/>
      <c r="H3" s="58"/>
    </row>
    <row r="5" spans="1:11" ht="30.75" customHeight="1" x14ac:dyDescent="0.25">
      <c r="A5" s="60" t="s">
        <v>92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H22</f>
        <v>353671.93</v>
      </c>
      <c r="G10" s="51"/>
      <c r="H10" t="s">
        <v>27</v>
      </c>
    </row>
    <row r="11" spans="1:11" x14ac:dyDescent="0.25">
      <c r="A11" t="s">
        <v>94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s="12" customFormat="1" ht="12" x14ac:dyDescent="0.2">
      <c r="A15" s="42">
        <v>1</v>
      </c>
      <c r="B15" s="42"/>
      <c r="C15" s="18" t="s">
        <v>25</v>
      </c>
      <c r="D15" s="5"/>
      <c r="E15" s="5"/>
      <c r="F15" s="5"/>
      <c r="G15" s="5"/>
      <c r="H15" s="5"/>
    </row>
    <row r="16" spans="1:11" s="12" customFormat="1" ht="12" x14ac:dyDescent="0.2">
      <c r="A16" s="19"/>
      <c r="B16" s="19" t="s">
        <v>93</v>
      </c>
      <c r="C16" s="3" t="s">
        <v>11</v>
      </c>
      <c r="D16" s="14">
        <f>H16-E16</f>
        <v>276565</v>
      </c>
      <c r="E16" s="14">
        <v>3152</v>
      </c>
      <c r="F16" s="14">
        <v>0</v>
      </c>
      <c r="G16" s="14">
        <v>0</v>
      </c>
      <c r="H16" s="14">
        <v>279717</v>
      </c>
    </row>
    <row r="17" spans="1:10" s="12" customFormat="1" ht="12" x14ac:dyDescent="0.2">
      <c r="A17" s="19"/>
      <c r="B17" s="19"/>
      <c r="C17" s="3" t="s">
        <v>31</v>
      </c>
      <c r="D17" s="14"/>
      <c r="E17" s="14"/>
      <c r="F17" s="14"/>
      <c r="G17" s="14"/>
      <c r="H17" s="14">
        <f>ROUND(H16/100*3.3,2)</f>
        <v>9230.66</v>
      </c>
    </row>
    <row r="18" spans="1:10" s="12" customFormat="1" ht="12" x14ac:dyDescent="0.2">
      <c r="A18" s="19"/>
      <c r="B18" s="19"/>
      <c r="C18" s="3" t="s">
        <v>29</v>
      </c>
      <c r="D18" s="14"/>
      <c r="E18" s="14"/>
      <c r="F18" s="14"/>
      <c r="G18" s="14"/>
      <c r="H18" s="14">
        <f>H17+H16</f>
        <v>288947.65999999997</v>
      </c>
    </row>
    <row r="19" spans="1:10" s="12" customFormat="1" ht="12" x14ac:dyDescent="0.2">
      <c r="A19" s="19"/>
      <c r="B19" s="19"/>
      <c r="C19" s="3" t="s">
        <v>89</v>
      </c>
      <c r="D19" s="14"/>
      <c r="E19" s="14"/>
      <c r="F19" s="14"/>
      <c r="G19" s="14"/>
      <c r="H19" s="14">
        <f>ROUND(H18/100*2,2)</f>
        <v>5778.95</v>
      </c>
    </row>
    <row r="20" spans="1:10" ht="15.75" customHeight="1" x14ac:dyDescent="0.25">
      <c r="A20" s="46" t="s">
        <v>6</v>
      </c>
      <c r="B20" s="47"/>
      <c r="C20" s="47"/>
      <c r="D20" s="7"/>
      <c r="E20" s="7"/>
      <c r="F20" s="7"/>
      <c r="G20" s="7"/>
      <c r="H20" s="41">
        <f>H19+H18</f>
        <v>294726.61</v>
      </c>
      <c r="I20" s="6"/>
      <c r="J20" s="6"/>
    </row>
    <row r="21" spans="1:10" ht="15.75" customHeight="1" x14ac:dyDescent="0.25">
      <c r="A21" s="62" t="s">
        <v>80</v>
      </c>
      <c r="B21" s="63"/>
      <c r="C21" s="64"/>
      <c r="D21" s="7"/>
      <c r="E21" s="7"/>
      <c r="F21" s="7"/>
      <c r="G21" s="7"/>
      <c r="H21" s="40">
        <f>ROUND(H20*20%,2)</f>
        <v>58945.32</v>
      </c>
      <c r="I21" s="6"/>
      <c r="J21" s="6"/>
    </row>
    <row r="22" spans="1:10" ht="15.75" customHeight="1" x14ac:dyDescent="0.25">
      <c r="A22" s="46" t="s">
        <v>23</v>
      </c>
      <c r="B22" s="47"/>
      <c r="C22" s="48"/>
      <c r="D22" s="7"/>
      <c r="E22" s="7"/>
      <c r="F22" s="7"/>
      <c r="G22" s="7"/>
      <c r="H22" s="40">
        <f>H20+H21</f>
        <v>353671.93</v>
      </c>
      <c r="I22" s="6"/>
      <c r="J22" s="6"/>
    </row>
    <row r="25" spans="1:10" x14ac:dyDescent="0.25">
      <c r="B25" t="s">
        <v>83</v>
      </c>
      <c r="D25" s="24"/>
      <c r="E25" s="24"/>
      <c r="G25" t="s">
        <v>90</v>
      </c>
    </row>
    <row r="28" spans="1:10" x14ac:dyDescent="0.25">
      <c r="A28" t="s">
        <v>91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68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69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H24</f>
        <v>120000.00135081468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46" t="s">
        <v>6</v>
      </c>
      <c r="B21" s="47"/>
      <c r="C21" s="47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46" t="s">
        <v>81</v>
      </c>
      <c r="B22" s="47"/>
      <c r="C22" s="48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2" t="s">
        <v>80</v>
      </c>
      <c r="B23" s="63"/>
      <c r="C23" s="64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46" t="s">
        <v>23</v>
      </c>
      <c r="B24" s="47"/>
      <c r="C24" s="48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17.25" customHeight="1" x14ac:dyDescent="0.25">
      <c r="A2" s="49" t="s">
        <v>66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4" spans="1:11" ht="11.25" customHeight="1" x14ac:dyDescent="0.25"/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12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6.75" customHeight="1" x14ac:dyDescent="0.25"/>
    <row r="10" spans="1:11" x14ac:dyDescent="0.25">
      <c r="D10" s="16" t="s">
        <v>24</v>
      </c>
      <c r="E10" s="16"/>
      <c r="F10" s="51">
        <f>H26</f>
        <v>104070.1</v>
      </c>
      <c r="G10" s="51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46" t="s">
        <v>6</v>
      </c>
      <c r="B24" s="47"/>
      <c r="C24" s="47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46" t="s">
        <v>22</v>
      </c>
      <c r="B25" s="47"/>
      <c r="C25" s="48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46" t="s">
        <v>23</v>
      </c>
      <c r="B26" s="47"/>
      <c r="C26" s="48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25:C25"/>
    <mergeCell ref="A26:C26"/>
    <mergeCell ref="F10:G10"/>
    <mergeCell ref="A12:A13"/>
    <mergeCell ref="B12:B13"/>
    <mergeCell ref="C12:C13"/>
    <mergeCell ref="D12:H12"/>
    <mergeCell ref="A24:C24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57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58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28.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H31</f>
        <v>1125250.9481600001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46" t="s">
        <v>6</v>
      </c>
      <c r="B29" s="47"/>
      <c r="C29" s="47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46" t="s">
        <v>22</v>
      </c>
      <c r="B30" s="47"/>
      <c r="C30" s="48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46" t="s">
        <v>23</v>
      </c>
      <c r="B31" s="47"/>
      <c r="C31" s="48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30:C30"/>
    <mergeCell ref="A31:C31"/>
    <mergeCell ref="F10:G10"/>
    <mergeCell ref="A12:A13"/>
    <mergeCell ref="B12:B13"/>
    <mergeCell ref="C12:C13"/>
    <mergeCell ref="D12:H12"/>
    <mergeCell ref="A29:C29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76</v>
      </c>
      <c r="B2" s="49"/>
      <c r="C2" s="49"/>
      <c r="E2" s="59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59"/>
      <c r="G2" s="59"/>
      <c r="H2" s="59"/>
    </row>
    <row r="3" spans="1:11" x14ac:dyDescent="0.25">
      <c r="A3" s="50" t="s">
        <v>77</v>
      </c>
      <c r="B3" s="50"/>
      <c r="C3" s="50"/>
      <c r="E3" s="58" t="str">
        <f>IF(F10&lt;100000,Исходный!B23,IF(F10&gt;100000,Исходный!B26))</f>
        <v>_________________________В.А.Фомин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9.75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10.5" customHeight="1" x14ac:dyDescent="0.25"/>
    <row r="10" spans="1:11" x14ac:dyDescent="0.25">
      <c r="D10" s="16" t="s">
        <v>24</v>
      </c>
      <c r="E10" s="16"/>
      <c r="F10" s="51">
        <f>H39</f>
        <v>26652.896000000001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46" t="s">
        <v>6</v>
      </c>
      <c r="B37" s="47"/>
      <c r="C37" s="47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46" t="s">
        <v>22</v>
      </c>
      <c r="B38" s="47"/>
      <c r="C38" s="48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46" t="s">
        <v>23</v>
      </c>
      <c r="B39" s="47"/>
      <c r="C39" s="48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A37:C37"/>
    <mergeCell ref="A38:C38"/>
    <mergeCell ref="A39:C39"/>
    <mergeCell ref="A5:H5"/>
    <mergeCell ref="E2:H2"/>
    <mergeCell ref="A12:A13"/>
    <mergeCell ref="B12:B13"/>
    <mergeCell ref="C12:C13"/>
    <mergeCell ref="D12:H12"/>
    <mergeCell ref="E1:H1"/>
    <mergeCell ref="E3:H3"/>
    <mergeCell ref="F10:G10"/>
    <mergeCell ref="A7:H7"/>
    <mergeCell ref="A8:H8"/>
    <mergeCell ref="A2:C2"/>
    <mergeCell ref="A3:C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Копылова Екатерина Владимировна</cp:lastModifiedBy>
  <cp:lastPrinted>2020-06-26T10:58:16Z</cp:lastPrinted>
  <dcterms:created xsi:type="dcterms:W3CDTF">2015-09-28T09:43:35Z</dcterms:created>
  <dcterms:modified xsi:type="dcterms:W3CDTF">2020-09-17T09:34:21Z</dcterms:modified>
</cp:coreProperties>
</file>