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Profiles\DZal\Desktop\864 АП\"/>
    </mc:Choice>
  </mc:AlternateContent>
  <bookViews>
    <workbookView xWindow="-120" yWindow="-120" windowWidth="20730" windowHeight="11160" tabRatio="771"/>
  </bookViews>
  <sheets>
    <sheet name="Мои данные" sheetId="8" r:id="rId1"/>
  </sheets>
  <definedNames>
    <definedName name="_xlnm.Print_Titles" localSheetId="0">'Мои данные'!$23:$23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8" l="1"/>
  <c r="G15" i="8"/>
  <c r="J13" i="8"/>
  <c r="G13" i="8"/>
  <c r="J12" i="8"/>
  <c r="G12" i="8"/>
  <c r="J11" i="8"/>
  <c r="G11" i="8"/>
  <c r="J100" i="8"/>
  <c r="G100" i="8"/>
  <c r="J99" i="8"/>
  <c r="G99" i="8"/>
  <c r="J14" i="8"/>
  <c r="G14" i="8"/>
  <c r="A18" i="8"/>
</calcChain>
</file>

<file path=xl/comments1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  <author>Alex Sosedko</author>
  </authors>
  <commentList>
    <comment ref="A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 shape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V1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G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V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W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L18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&lt;Ед. измерения по расценке&gt;
&lt;Формула расчета стоимости единицы&gt;</t>
        </r>
      </text>
    </comment>
    <comment ref="C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
&lt;Формула расчета физ. объема&gt;
</t>
        </r>
      </text>
    </comment>
    <comment ref="D2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E2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</t>
        </r>
      </text>
    </comment>
    <comment ref="H2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I2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J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</t>
        </r>
      </text>
    </comment>
    <comment ref="K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U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H8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I8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J8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K8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U8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A10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_________________ /&lt;подпись 300 значение&gt;/</t>
        </r>
      </text>
    </comment>
    <comment ref="A10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<sst xmlns="http://schemas.openxmlformats.org/spreadsheetml/2006/main" count="314" uniqueCount="284">
  <si>
    <t>Всего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</si>
  <si>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</si>
  <si>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</si>
  <si>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</si>
  <si>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</si>
  <si>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</si>
  <si>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</si>
  <si>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</si>
  <si>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</si>
  <si>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</si>
  <si>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</si>
  <si>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</si>
  <si>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</si>
  <si>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</si>
  <si>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</si>
  <si>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</si>
  <si>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</si>
  <si>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</si>
  <si>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</si>
  <si>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</si>
  <si>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</si>
  <si>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>% НР</t>
  </si>
  <si>
    <t>% СП</t>
  </si>
  <si>
    <t>Стройка:Газопровод низкого давления от точки подключения до границы земельного участка по адресу: г. Челябинск, Ленинский район, пос. Сухоме6сово, ул. Кольцевая, 9</t>
  </si>
  <si>
    <t>Объект:Газопровод низкого давления от точки подключения до границы земельного участка по адресу: г. Челябинск, Ленинский район, пос. Сухоме6сово, ул. Кольцевая, 9</t>
  </si>
  <si>
    <t>ЛОКАЛЬНАЯ СМЕТА №1</t>
  </si>
  <si>
    <t>на Кольцевая 9</t>
  </si>
  <si>
    <t>Основание:258.11.19-ТП-ГСН</t>
  </si>
  <si>
    <t>Составил:  _________________ //</t>
  </si>
  <si>
    <t>Проверил:  _________________ //</t>
  </si>
  <si>
    <t>Раздел 1. ЗЕМЛЯНЫЕ РАБОТЫ</t>
  </si>
  <si>
    <t>ТЕР01-02-057-03
Разработка грунта вручную в траншеях глубиной до 2 м без креплений с откосами, группа грунтов: 3
100 м3 грунта</t>
  </si>
  <si>
    <t>0,1
10 / 100</t>
  </si>
  <si>
    <t>ТЕР01-01-009-15
Разработка грунта в траншеях экскаватором «обратная лопата» с ковшом вместимостью 0,5 (0,5-0,63) м3, в отвал группа грунтов: 3
1000 м3 грунта</t>
  </si>
  <si>
    <t>0,0334
33,4 / 1000</t>
  </si>
  <si>
    <t>4866,54
_____
645,52</t>
  </si>
  <si>
    <t>163
_____
22</t>
  </si>
  <si>
    <t>1013
_____
310</t>
  </si>
  <si>
    <t>ТЕР23-01-001-01
Устройство основания под трубопроводы: песчаного, h=0.1 м
10 м3 основания</t>
  </si>
  <si>
    <t>0,08
0,8 / 10</t>
  </si>
  <si>
    <t>105,37
_____
1287</t>
  </si>
  <si>
    <t>39,04
_____
4,26</t>
  </si>
  <si>
    <t>8
_____
104</t>
  </si>
  <si>
    <t>121
_____
307</t>
  </si>
  <si>
    <t>15
_____
5</t>
  </si>
  <si>
    <t>ТЕР01-02-061-02
Засыпка вручную траншей, пазух котлованов и ям, (присыпка газопровода песком вручную на h=0.2 м) на выходе из земли песком_x000D_
группа грунтов: 2
100 м3 грунта</t>
  </si>
  <si>
    <t>0,048
(2,3+2,5) / 100</t>
  </si>
  <si>
    <t>ТССЦ-408-0122
Песок природный для строительных работ средний
м3</t>
  </si>
  <si>
    <t>5,28
(2,3+2,5)*1,1</t>
  </si>
  <si>
    <t xml:space="preserve">
_____
117</t>
  </si>
  <si>
    <t xml:space="preserve">
_____
618</t>
  </si>
  <si>
    <t xml:space="preserve">
_____
1841</t>
  </si>
  <si>
    <t>ТЕР01-01-033-05
Засыпка траншей и котлованов с перемещением грунта до 5 м бульдозерами мощностью 79 (108) кВт (л.с.), 2 группа грунтов
1000 м3 грунта</t>
  </si>
  <si>
    <t>0,0378
37,8 / 1000</t>
  </si>
  <si>
    <t>367,67
_____
68,26</t>
  </si>
  <si>
    <t>14
_____
3</t>
  </si>
  <si>
    <t>116
_____
37</t>
  </si>
  <si>
    <t>ТЕР01-02-005-01
Уплотнение грунта пневматическими трамбовками, группа грунтов: 1-2
100 м3 уплотненного грунта</t>
  </si>
  <si>
    <t>0,426
(37,8+2,3+2,5) / 100</t>
  </si>
  <si>
    <t>199,9
_____
36,97</t>
  </si>
  <si>
    <t>85
_____
16</t>
  </si>
  <si>
    <t>605
_____
226</t>
  </si>
  <si>
    <t>ТССЦпг-01-01-01-039
Погрузочные работы при автомобильных перевозках: грунта растительного слоя (земля, перегной)
1 т груза</t>
  </si>
  <si>
    <t>9,8
5,6*1,75</t>
  </si>
  <si>
    <t>ТЕР01-01-016-02
Работа на отвале, группа грунтов: 2-3
1000 м3 грунта</t>
  </si>
  <si>
    <t>0,0056
5,6 / 1000</t>
  </si>
  <si>
    <t>35,99
_____
4,88</t>
  </si>
  <si>
    <t>357,63
_____
64,83</t>
  </si>
  <si>
    <t>17
_____
5</t>
  </si>
  <si>
    <t>ТССЦпг-03-21-01-005
Перевозка грузов автомобилями-самосвалами грузоподъемностью 10 т, работающих вне карьера, на расстояние: до 5 км I класс груза
1 т груза</t>
  </si>
  <si>
    <t>ТЕР01-02-066-02
Крепление инвентарными щитами стенок котлованов шириной до 2 м в грунтах: устойчивых
100 м2 креплений</t>
  </si>
  <si>
    <t>0,233
23,3 / 100</t>
  </si>
  <si>
    <t>217,76
_____
104,28</t>
  </si>
  <si>
    <t>83,26
_____
4,74</t>
  </si>
  <si>
    <t>51
_____
24</t>
  </si>
  <si>
    <t>19
_____
1</t>
  </si>
  <si>
    <t>729
_____
189</t>
  </si>
  <si>
    <t>118
_____
16</t>
  </si>
  <si>
    <t>ТССЦ-203-0511
Щиты из досок толщиной 25 мм
м2</t>
  </si>
  <si>
    <t>1,0252
5,126*0,2</t>
  </si>
  <si>
    <t xml:space="preserve">
_____
66</t>
  </si>
  <si>
    <t xml:space="preserve">
_____
68</t>
  </si>
  <si>
    <t xml:space="preserve">
_____
402</t>
  </si>
  <si>
    <t>ТЕР27-09-012-01
Установка табличек
100 знаков</t>
  </si>
  <si>
    <t>0,02
2 / 100</t>
  </si>
  <si>
    <t>743,82
_____
489,12</t>
  </si>
  <si>
    <t>15
_____
10</t>
  </si>
  <si>
    <t>214
_____
71</t>
  </si>
  <si>
    <t>ТССЦ-101-4306
Знаки  информационные
шт.</t>
  </si>
  <si>
    <t xml:space="preserve">
_____
99,9</t>
  </si>
  <si>
    <t xml:space="preserve">
_____
200</t>
  </si>
  <si>
    <t xml:space="preserve">
_____
637</t>
  </si>
  <si>
    <t>Раздел 2. ПРОКЛАДКА ПЭ УЧАСТКОВ ГАЗОПРОВОДА Ф63Х5.8 мм</t>
  </si>
  <si>
    <t>Установка ЦВПС-Г 1шт.</t>
  </si>
  <si>
    <t>ТЕР24-02-005-02
Установка отвода на газопроводе из полиэтиленовых труб в горизонтальной плоскости, диаметр отвода: 63 мм
1 отвод</t>
  </si>
  <si>
    <t>16,54
_____
180,9</t>
  </si>
  <si>
    <t>17
_____
181</t>
  </si>
  <si>
    <t>238
_____
364</t>
  </si>
  <si>
    <t>Прайс АИР-ГАЗ
ЦВПС-ГД 63х57 ПЭ100
шт</t>
  </si>
  <si>
    <t xml:space="preserve">
_____
709,45</t>
  </si>
  <si>
    <t xml:space="preserve">
_____
709</t>
  </si>
  <si>
    <t xml:space="preserve">
_____
4597</t>
  </si>
  <si>
    <t>Прокладка газопровода ПЭ63х5.8 мм в траншее</t>
  </si>
  <si>
    <t>ТЕР24-02-034-01
Укладка газопроводов из одиночных полиэтиленовых труб в траншею, диаметр газопровода: до 110 мм
100 м газопровода</t>
  </si>
  <si>
    <t>0,091
9,1 / 100</t>
  </si>
  <si>
    <t>ТССЦ-507-3645
Труба напорная из полиэтилена PE 100 питьевая ПЭ100 SDR11, размером 63х5,8 мм (ГОСТ 18599-2001, ГОСТ Р 52134-2003)
м</t>
  </si>
  <si>
    <t>9,282
9,1*1,02</t>
  </si>
  <si>
    <t xml:space="preserve">
_____
30,52</t>
  </si>
  <si>
    <t xml:space="preserve">
_____
283</t>
  </si>
  <si>
    <t xml:space="preserve">
_____
1217</t>
  </si>
  <si>
    <t>ТЕР24-02-005-02
Установка отвода на газопроводе из полиэтиленовых труб в горизонтальной плоскости, диаметр отвода: 63 мм
1 отвод
39,58 = 212,58 - 1 x 173,00</t>
  </si>
  <si>
    <t>16,54
_____
7,9</t>
  </si>
  <si>
    <t>17
_____
8</t>
  </si>
  <si>
    <t>238
_____
38</t>
  </si>
  <si>
    <t>ТССЦ-507-0817
Отвод литой 90° из полиэтилена с закладными электронагревателями, диаметр 63 мм
шт.</t>
  </si>
  <si>
    <t xml:space="preserve">
_____
302,06</t>
  </si>
  <si>
    <t xml:space="preserve">
_____
302</t>
  </si>
  <si>
    <t xml:space="preserve">
_____
748</t>
  </si>
  <si>
    <t>ТЕР24-02-005-02
Установка заглушки, диаметр 63м_x000D_
1 шт. на врезку
1 заглушка</t>
  </si>
  <si>
    <t>ТССЦ-507-0722
Заглушка полиэтиленовая с удлиненным хвостовиком SDR 11, диаметр 63 мм (ТУ2248-001-18425183-01)
шт.</t>
  </si>
  <si>
    <t xml:space="preserve">
_____
26,36</t>
  </si>
  <si>
    <t xml:space="preserve">
_____
26</t>
  </si>
  <si>
    <t>ТЕРм10-06-048-05
Укладка сигнальной ленты "Газ" (применительно - п. 1.10.98 в т.ч. к ТЕРм 10). Прокладка волоконно-оптических кабелей в траншее
1 км кабеля</t>
  </si>
  <si>
    <t>0,013
13/1000</t>
  </si>
  <si>
    <t>87,77
_____
5,85</t>
  </si>
  <si>
    <t>410,69
_____
41,06</t>
  </si>
  <si>
    <t>1
_____
1</t>
  </si>
  <si>
    <t>5
_____
1</t>
  </si>
  <si>
    <t>30
_____
8</t>
  </si>
  <si>
    <t>ТССЦ-507-3538
Лента сигнальная "Газ" ЛСГ 200
м</t>
  </si>
  <si>
    <t xml:space="preserve">
_____
0,3</t>
  </si>
  <si>
    <t xml:space="preserve">
_____
4</t>
  </si>
  <si>
    <t xml:space="preserve">
_____
16</t>
  </si>
  <si>
    <t>Устройство защитного футляра и футляра на выходе газопровода ф57х3,5мм из земли ф89х3,5мм</t>
  </si>
  <si>
    <t>ТЕР22-01-011-03
Укладка стальных водопроводных труб с гидравлическим испытанием диаметром: 100 мм
1 км трубопровода</t>
  </si>
  <si>
    <t>0,0039
(0,9+3)/1000</t>
  </si>
  <si>
    <t>4620,77
_____
688,91</t>
  </si>
  <si>
    <t>3798,6
_____
644,89</t>
  </si>
  <si>
    <t>18
_____
3</t>
  </si>
  <si>
    <t>15
_____
3</t>
  </si>
  <si>
    <t>259
_____
19</t>
  </si>
  <si>
    <t>97
_____
36</t>
  </si>
  <si>
    <t>ТССЦ-103-0154
Трубы стальные электросварные прямошовные со снятой фаской из стали марок БСт2кп-БСт4кп и БСт2пс-БСт4пс наружный диаметр 89 мм, толщина стенки 3,5 мм
м</t>
  </si>
  <si>
    <t>3,9
0,9+3</t>
  </si>
  <si>
    <t xml:space="preserve">
_____
48,2</t>
  </si>
  <si>
    <t xml:space="preserve">
_____
188</t>
  </si>
  <si>
    <t xml:space="preserve">
_____
1194</t>
  </si>
  <si>
    <t>ТЕР22-05-003-01
Протаскивание в футляр стальных труб диаметром: 100 мм
100 м трубы, уложенной в футляр</t>
  </si>
  <si>
    <t>0,039
(0,9+3) / 100</t>
  </si>
  <si>
    <t>1026,3
_____
1111,06</t>
  </si>
  <si>
    <t>40
_____
43</t>
  </si>
  <si>
    <t>575
_____
252</t>
  </si>
  <si>
    <t>ТЕР24-02-021-01
Изоляция комбинированным мастично-ленточным материалом типа ленты «Лиам» сварных стыков газопроводов условным диаметром: 50-200 мм
1 м2</t>
  </si>
  <si>
    <t>1,092
0,28*3,9</t>
  </si>
  <si>
    <t>23,4
_____
180,68</t>
  </si>
  <si>
    <t>88,16
_____
14,3</t>
  </si>
  <si>
    <t>26
_____
197</t>
  </si>
  <si>
    <t>96
_____
16</t>
  </si>
  <si>
    <t>367
_____
659</t>
  </si>
  <si>
    <t>546
_____
224</t>
  </si>
  <si>
    <t>ТЕР22-05-004-01
Заделка битумом и прядью концов футляра диаметром: 400 мм
1 футляр</t>
  </si>
  <si>
    <t>8,85
_____
43,08</t>
  </si>
  <si>
    <t>18
_____
86</t>
  </si>
  <si>
    <t>254
_____
423</t>
  </si>
  <si>
    <t>Раздел 3. ННБ</t>
  </si>
  <si>
    <t>ТЕР04-01-074-01
Монтаж машины горизонтального бурения прессово-шнекового типа РВА
1 машина</t>
  </si>
  <si>
    <t>1258,5
_____
84,92</t>
  </si>
  <si>
    <t>1259
_____
85</t>
  </si>
  <si>
    <t>7443
_____
1219</t>
  </si>
  <si>
    <t>ТЕР04-01-075-01
Демонтаж машины горизонтального бурения прессово-шнекового типа РВА
1 машина
427,45 = 923,87 - 2,58 x 177,11 - 1,92 x 20,56</t>
  </si>
  <si>
    <t>ТЕР04-01-076-01
Бурение пилотной скважины машиной горизонтального бурения прессово-шнековой с усилием продавливания 203 ТС (2000кН) фирмы SHMIDT, KRANZ-GRUPPE
100 м бурения скважины</t>
  </si>
  <si>
    <t>0,873
87,3 / 100</t>
  </si>
  <si>
    <t>130,51
_____
4,76</t>
  </si>
  <si>
    <t>9351,3
_____
178,38</t>
  </si>
  <si>
    <t>114
_____
4</t>
  </si>
  <si>
    <t>8164
_____
156</t>
  </si>
  <si>
    <t>1636
_____
30</t>
  </si>
  <si>
    <t>19929
_____
2237</t>
  </si>
  <si>
    <t>ТЕР04-01-077-09
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100 м бурения скважины
38 861,08 = 41 293,10 - 31,43 x 31,16 - 22,9 x 34,63 - 8,5 x 1,29 - 5,62 x 6,20 - 0,0368 x 11 520,00 - 1,88 x 101,00</t>
  </si>
  <si>
    <t>425,92
_____
15,48</t>
  </si>
  <si>
    <t>15103,04
_____
288,88</t>
  </si>
  <si>
    <t>372
_____
13</t>
  </si>
  <si>
    <t>13185
_____
252</t>
  </si>
  <si>
    <t>5340
_____
100</t>
  </si>
  <si>
    <t>32585
_____
3623</t>
  </si>
  <si>
    <t>ТССЦ-110-0245
Полимер для стабилизации буровых скважин «ФИЛЬТР ЧЕК»
т</t>
  </si>
  <si>
    <t>0,36666
0,0042*87,3</t>
  </si>
  <si>
    <t xml:space="preserve">
_____
39779,38</t>
  </si>
  <si>
    <t xml:space="preserve">
_____
14586</t>
  </si>
  <si>
    <t xml:space="preserve">
_____
66970</t>
  </si>
  <si>
    <t>ТССЦ-109-0012
Глина бентонитовая марки ПБМГ
т</t>
  </si>
  <si>
    <t>2,0952
0,024*87,3</t>
  </si>
  <si>
    <t xml:space="preserve">
_____
1180</t>
  </si>
  <si>
    <t xml:space="preserve">
_____
2472</t>
  </si>
  <si>
    <t xml:space="preserve">
_____
27393</t>
  </si>
  <si>
    <t xml:space="preserve">
_____
2664</t>
  </si>
  <si>
    <t xml:space="preserve">
_____
11445</t>
  </si>
  <si>
    <t>Раздел 4. ПРОКЛАДКА СТАЛЬНОГО УЧАСТКА ГАЗОПРОВОДА НИЗКОГО ДАВЛЕНИЯ Ф57х3.5 мм</t>
  </si>
  <si>
    <t>Надземный стальной газопровод</t>
  </si>
  <si>
    <t>ТЕР24-02-041-01
Надземная прокладка стальных газопроводов на металлических опорах, условный диаметр газопровода: 50 мм
100 м газопровода
2 012,34 = 2 025,21 - 0,001 x 12 870,00</t>
  </si>
  <si>
    <t>0,005
0,5 / 100</t>
  </si>
  <si>
    <t>232,58
_____
187,86</t>
  </si>
  <si>
    <t>1591,9
_____
205,71</t>
  </si>
  <si>
    <t>8
_____
1</t>
  </si>
  <si>
    <t>17
_____
3</t>
  </si>
  <si>
    <t>47
_____
15</t>
  </si>
  <si>
    <t>ТССЦ-103-0139
Трубы стальные электросварные прямошовные со снятой фаской из стали марок БСт2кп-БСт4кп и БСт2пс-БСт4пс наружный диаметр 57 мм, толщина стенки 3,5 мм
м</t>
  </si>
  <si>
    <t>0,505
0,5*1,01</t>
  </si>
  <si>
    <t xml:space="preserve">
_____
30,2</t>
  </si>
  <si>
    <t xml:space="preserve">
_____
15</t>
  </si>
  <si>
    <t xml:space="preserve">
_____
97</t>
  </si>
  <si>
    <t>ТЕР13-03-002-04
Огрунтовка металлических поверхностей грунтовкой ГФ-021
100 м2 окрашиваемой поверхности</t>
  </si>
  <si>
    <t>0,00216
(0,18*1,2) * 0,01</t>
  </si>
  <si>
    <t>78,62
_____
250,36</t>
  </si>
  <si>
    <t>10,15
_____
0,12</t>
  </si>
  <si>
    <t xml:space="preserve">
_____
1</t>
  </si>
  <si>
    <t>2
_____
2</t>
  </si>
  <si>
    <t>ТЕР13-03-004-26
Окраска металлических огрунтованных поверхностей: эмалью ПФ-115
100 м2 окрашиваемой поверхности</t>
  </si>
  <si>
    <t>48,32
_____
388,48</t>
  </si>
  <si>
    <t>6,8
_____
0,12</t>
  </si>
  <si>
    <t>1
_____
3</t>
  </si>
  <si>
    <t>ТЕРм12-10-001-01
Бобышки, штуцеры на условное давление: до 10 МПа
100 шт.</t>
  </si>
  <si>
    <t>0,01
1 / 100</t>
  </si>
  <si>
    <t>795,26
_____
2433,91</t>
  </si>
  <si>
    <t>8
_____
25</t>
  </si>
  <si>
    <t>114
_____
255</t>
  </si>
  <si>
    <t>ТЕР24-02-051-01
Монтаж задвижки стальной фланцевой для надземной установки на газопроводах из труб условным диаметром: 50 мм
1 задвижка
211,83 = 493,69 - 5,8 x 21,70 - 2 x 35,00 - 4 x 21,50</t>
  </si>
  <si>
    <t>77,36
_____
33,22</t>
  </si>
  <si>
    <t>77
_____
34</t>
  </si>
  <si>
    <t>1111
_____
165</t>
  </si>
  <si>
    <t>Прайс ООО "АЛСО"
Кран шаровый цельносварной DN50 LD, Py=4.0 МПа КШ.Ц.М.Gas 050.040/Н.П.02
шт.</t>
  </si>
  <si>
    <t xml:space="preserve">
_____
337,98</t>
  </si>
  <si>
    <t xml:space="preserve">
_____
338</t>
  </si>
  <si>
    <t xml:space="preserve">
_____
2190</t>
  </si>
  <si>
    <t>ТЕР22-03-014-01
Приварка изолирующего соединения ИС-57 к стальным трубопроводам условным диаметром: 50 мм
1 фланец
34,41 = 78,21 - 1 x 43,80</t>
  </si>
  <si>
    <t>5,19
_____
1,15</t>
  </si>
  <si>
    <t>28,07
_____
4,08</t>
  </si>
  <si>
    <t>10
_____
3</t>
  </si>
  <si>
    <t>56
_____
8</t>
  </si>
  <si>
    <t>149
_____
17</t>
  </si>
  <si>
    <t>362
_____
117</t>
  </si>
  <si>
    <t>ТССЦ-507-2834
Соединения изолирующие фланцевые на условное давление 0,6 мПа для труб диаметром до 50 мм
компл.</t>
  </si>
  <si>
    <t xml:space="preserve">
_____
211,17</t>
  </si>
  <si>
    <t xml:space="preserve">
_____
211</t>
  </si>
  <si>
    <t xml:space="preserve">
_____
1596</t>
  </si>
  <si>
    <t>Раздел 5. ИСПЫТАНИЯ ГАЗОПРОВОДА НИЗКОГО ДАВЛЕНИЯ</t>
  </si>
  <si>
    <t>Прайс «Веста Газ» п.1.1
Механические испытания стыков стального газопровода на растяжение и изгиб
шт.</t>
  </si>
  <si>
    <t>ТЕР24-02-121-01
Монтаж инвентарного узла из стальных труб для очистки и испытания газопровода, условный диаметр газопровода до 50мм
1 узел</t>
  </si>
  <si>
    <t>37,94
_____
18,52</t>
  </si>
  <si>
    <t>38
_____
19</t>
  </si>
  <si>
    <t>545
_____
71</t>
  </si>
  <si>
    <t>ТЕР24-02-120-01
Очистка полости трубопровода продувкой воздухом, условный диаметр газопровода: до 50 мм
100 м трубопровода</t>
  </si>
  <si>
    <t>1,01
101 / 100</t>
  </si>
  <si>
    <t>12,55
_____
2,43</t>
  </si>
  <si>
    <t>13
_____
2</t>
  </si>
  <si>
    <t>91
_____
35</t>
  </si>
  <si>
    <t>ТЕР24-02-122-01
Подъем давления при испытании воздухом газопроводов низкого и среднего давления (до 0,3 МПа) условным диаметром: до 50 мм
100 м газопровода</t>
  </si>
  <si>
    <t>5,07
_____
0,49</t>
  </si>
  <si>
    <t>36
_____
7</t>
  </si>
  <si>
    <t>ТЕР24-02-124-01
Выдержка под давлением до 0,6 МПа при испытании на прочность и герметичность газопроводов условным диаметром: 50-300 мм
1 участок испытания газопровода</t>
  </si>
  <si>
    <t>798,21
_____
85,12</t>
  </si>
  <si>
    <t>798
_____
85</t>
  </si>
  <si>
    <t>5573
_____
1222</t>
  </si>
  <si>
    <t>Итого прямые затраты по смете</t>
  </si>
  <si>
    <t>2146
_____
23623</t>
  </si>
  <si>
    <t>24507
_____
651</t>
  </si>
  <si>
    <t>29145
_____
123743</t>
  </si>
  <si>
    <t>71822
_____
9342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</si>
  <si>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</si>
  <si>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</si>
  <si>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Вспомогательные материалы МАТ=2%ОЗП  (Поз. 41)</t>
  </si>
  <si>
    <t xml:space="preserve">
_____
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</si>
  <si>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</si>
  <si>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</si>
  <si>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</si>
  <si>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</si>
  <si>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</si>
  <si>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</si>
  <si>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</si>
  <si>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</si>
  <si>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</si>
  <si>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</si>
  <si>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</si>
  <si>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4 квартал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</si>
</sst>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67">
    <xf numFmtId="0" fontId="0" fillId="0" borderId="0" xfId="0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/>
    <xf numFmtId="0" fontId="8" fillId="0" borderId="0" xfId="23" applyFont="1" applyAlignment="1">
      <alignment horizontal="left"/>
    </xf>
    <xf numFmtId="0" fontId="11" fillId="0" borderId="2" xfId="0" applyFont="1" applyBorder="1" applyAlignment="1">
      <alignment vertical="top"/>
    </xf>
    <xf numFmtId="164" fontId="11" fillId="0" borderId="3" xfId="12" applyNumberFormat="1" applyFont="1" applyBorder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1" fillId="0" borderId="4" xfId="0" applyNumberFormat="1" applyFont="1" applyBorder="1" applyAlignment="1">
      <alignment horizontal="right" vertical="top"/>
    </xf>
    <xf numFmtId="0" fontId="8" fillId="0" borderId="4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2" fontId="11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6" applyFont="1" applyAlignment="1">
      <alignment horizontal="right" vertical="top" wrapText="1"/>
    </xf>
    <xf numFmtId="0" fontId="8" fillId="0" borderId="0" xfId="0" applyFont="1"/>
    <xf numFmtId="0" fontId="3" fillId="0" borderId="0" xfId="10"/>
    <xf numFmtId="0" fontId="1" fillId="0" borderId="0" xfId="12"/>
    <xf numFmtId="0" fontId="11" fillId="0" borderId="0" xfId="0" applyFont="1" applyAlignment="1">
      <alignment horizontal="left" vertical="top" indent="1"/>
    </xf>
    <xf numFmtId="0" fontId="10" fillId="0" borderId="0" xfId="0" applyFont="1" applyBorder="1"/>
    <xf numFmtId="0" fontId="10" fillId="0" borderId="0" xfId="0" applyFont="1" applyBorder="1" applyAlignment="1">
      <alignment horizontal="left" vertical="top" wrapText="1"/>
    </xf>
    <xf numFmtId="1" fontId="11" fillId="0" borderId="0" xfId="10" applyNumberFormat="1" applyFont="1" applyAlignment="1">
      <alignment horizontal="right"/>
    </xf>
    <xf numFmtId="0" fontId="8" fillId="0" borderId="0" xfId="24" applyFont="1">
      <alignment horizontal="left" vertical="top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left" vertical="top" wrapText="1"/>
    </xf>
    <xf numFmtId="2" fontId="8" fillId="0" borderId="7" xfId="0" applyNumberFormat="1" applyFont="1" applyBorder="1" applyAlignment="1">
      <alignment horizontal="left" vertical="top" wrapText="1"/>
    </xf>
    <xf numFmtId="49" fontId="8" fillId="0" borderId="7" xfId="0" applyNumberFormat="1" applyFont="1" applyBorder="1" applyAlignment="1">
      <alignment horizontal="right" vertical="top" wrapText="1"/>
    </xf>
    <xf numFmtId="2" fontId="8" fillId="0" borderId="7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horizontal="right" vertical="top" wrapText="1"/>
    </xf>
    <xf numFmtId="0" fontId="8" fillId="0" borderId="1" xfId="6" applyFont="1" applyBorder="1" applyAlignment="1">
      <alignment horizontal="right" vertical="top" wrapText="1"/>
    </xf>
    <xf numFmtId="0" fontId="11" fillId="0" borderId="1" xfId="6" applyFont="1" applyBorder="1" applyAlignment="1">
      <alignment horizontal="right" vertical="top" wrapText="1"/>
    </xf>
    <xf numFmtId="164" fontId="10" fillId="0" borderId="6" xfId="10" applyNumberFormat="1" applyFont="1" applyBorder="1" applyAlignment="1">
      <alignment horizontal="right"/>
    </xf>
    <xf numFmtId="164" fontId="10" fillId="0" borderId="3" xfId="10" applyNumberFormat="1" applyFont="1" applyBorder="1" applyAlignment="1">
      <alignment horizontal="right"/>
    </xf>
    <xf numFmtId="164" fontId="11" fillId="0" borderId="6" xfId="12" applyNumberFormat="1" applyFont="1" applyBorder="1" applyAlignment="1">
      <alignment horizontal="right"/>
    </xf>
    <xf numFmtId="164" fontId="11" fillId="0" borderId="3" xfId="12" applyNumberFormat="1" applyFont="1" applyBorder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23" applyFont="1">
      <alignment horizontal="center"/>
    </xf>
    <xf numFmtId="0" fontId="8" fillId="0" borderId="0" xfId="23" applyFont="1">
      <alignment horizontal="center"/>
    </xf>
    <xf numFmtId="0" fontId="8" fillId="0" borderId="0" xfId="23" applyFont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1" fillId="0" borderId="1" xfId="6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Z106"/>
  <sheetViews>
    <sheetView showGridLines="0" tabSelected="1" topLeftCell="A22" workbookViewId="0">
      <selection sqref="A1:IV6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6" width="0" style="1" hidden="1" customWidth="1"/>
    <col min="27" max="27" width="9.140625" style="1" customWidth="1"/>
    <col min="28" max="16384" width="9.140625" style="1"/>
  </cols>
  <sheetData>
    <row r="1" spans="1:26" s="5" customFormat="1" ht="12" x14ac:dyDescent="0.2">
      <c r="A1" s="3"/>
      <c r="B1" s="4"/>
      <c r="C1" s="4"/>
      <c r="D1" s="4"/>
    </row>
    <row r="2" spans="1:26" s="5" customFormat="1" ht="12" x14ac:dyDescent="0.2">
      <c r="A2" s="6" t="s">
        <v>23</v>
      </c>
      <c r="B2" s="4"/>
      <c r="C2" s="4"/>
      <c r="D2" s="4"/>
    </row>
    <row r="3" spans="1:26" s="5" customFormat="1" ht="12" x14ac:dyDescent="0.2">
      <c r="A3" s="3"/>
      <c r="B3" s="4"/>
      <c r="C3" s="4"/>
      <c r="D3" s="4"/>
    </row>
    <row r="4" spans="1:26" s="5" customFormat="1" ht="12" x14ac:dyDescent="0.2">
      <c r="A4" s="6" t="s">
        <v>24</v>
      </c>
      <c r="B4" s="4"/>
      <c r="C4" s="4"/>
      <c r="D4" s="4"/>
    </row>
    <row r="5" spans="1:26" s="5" customFormat="1" ht="15" x14ac:dyDescent="0.25">
      <c r="A5" s="53" t="s">
        <v>25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6" s="5" customFormat="1" ht="12" x14ac:dyDescent="0.2">
      <c r="A6" s="54" t="s">
        <v>18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</row>
    <row r="7" spans="1:26" s="5" customFormat="1" ht="12" x14ac:dyDescent="0.2">
      <c r="A7" s="54" t="s">
        <v>26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6" s="5" customFormat="1" ht="12" x14ac:dyDescent="0.2">
      <c r="A8" s="55" t="s">
        <v>27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</row>
    <row r="9" spans="1:26" s="5" customFormat="1" ht="12" x14ac:dyDescent="0.2"/>
    <row r="10" spans="1:26" s="5" customFormat="1" ht="12" x14ac:dyDescent="0.2">
      <c r="G10" s="56" t="s">
        <v>16</v>
      </c>
      <c r="H10" s="57"/>
      <c r="I10" s="58"/>
      <c r="J10" s="56" t="s">
        <v>17</v>
      </c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8"/>
    </row>
    <row r="11" spans="1:26" s="5" customFormat="1" x14ac:dyDescent="0.2">
      <c r="D11" s="3" t="s">
        <v>1</v>
      </c>
      <c r="G11" s="46">
        <f>54656/1000</f>
        <v>54.655999999999999</v>
      </c>
      <c r="H11" s="47"/>
      <c r="I11" s="7" t="s">
        <v>2</v>
      </c>
      <c r="J11" s="48">
        <f>277081/1000</f>
        <v>277.08100000000002</v>
      </c>
      <c r="K11" s="49"/>
      <c r="L11" s="8"/>
      <c r="M11" s="8"/>
      <c r="N11" s="8"/>
      <c r="O11" s="8"/>
      <c r="P11" s="8"/>
      <c r="Q11" s="8"/>
      <c r="R11" s="8"/>
      <c r="S11" s="8"/>
      <c r="T11" s="8"/>
      <c r="U11" s="7" t="s">
        <v>2</v>
      </c>
    </row>
    <row r="12" spans="1:26" s="5" customFormat="1" x14ac:dyDescent="0.2">
      <c r="D12" s="9" t="s">
        <v>19</v>
      </c>
      <c r="F12" s="10"/>
      <c r="G12" s="46">
        <f>0/1000</f>
        <v>0</v>
      </c>
      <c r="H12" s="47"/>
      <c r="I12" s="7" t="s">
        <v>2</v>
      </c>
      <c r="J12" s="48">
        <f>0/1000</f>
        <v>0</v>
      </c>
      <c r="K12" s="49"/>
      <c r="L12" s="8"/>
      <c r="M12" s="8"/>
      <c r="N12" s="8"/>
      <c r="O12" s="8"/>
      <c r="P12" s="8"/>
      <c r="Q12" s="8"/>
      <c r="R12" s="8"/>
      <c r="S12" s="8"/>
      <c r="T12" s="8"/>
      <c r="U12" s="7" t="s">
        <v>2</v>
      </c>
    </row>
    <row r="13" spans="1:26" s="5" customFormat="1" x14ac:dyDescent="0.2">
      <c r="D13" s="9" t="s">
        <v>20</v>
      </c>
      <c r="F13" s="10"/>
      <c r="G13" s="46">
        <f>52/1000</f>
        <v>5.1999999999999998E-2</v>
      </c>
      <c r="H13" s="47"/>
      <c r="I13" s="7" t="s">
        <v>2</v>
      </c>
      <c r="J13" s="48">
        <f>545/1000</f>
        <v>0.54500000000000004</v>
      </c>
      <c r="K13" s="49"/>
      <c r="L13" s="8"/>
      <c r="M13" s="8"/>
      <c r="N13" s="8"/>
      <c r="O13" s="8"/>
      <c r="P13" s="8"/>
      <c r="Q13" s="8"/>
      <c r="R13" s="8"/>
      <c r="S13" s="8"/>
      <c r="T13" s="8"/>
      <c r="U13" s="7" t="s">
        <v>2</v>
      </c>
    </row>
    <row r="14" spans="1:26" s="5" customFormat="1" x14ac:dyDescent="0.2">
      <c r="D14" s="3" t="s">
        <v>3</v>
      </c>
      <c r="G14" s="46">
        <f>(V14+V15)/1000</f>
        <v>0.21600999999999998</v>
      </c>
      <c r="H14" s="47"/>
      <c r="I14" s="7" t="s">
        <v>4</v>
      </c>
      <c r="J14" s="48">
        <f>(W14+W15)/1000</f>
        <v>0.21600999999999998</v>
      </c>
      <c r="K14" s="49"/>
      <c r="L14" s="8"/>
      <c r="M14" s="8"/>
      <c r="N14" s="8"/>
      <c r="O14" s="8"/>
      <c r="P14" s="8"/>
      <c r="Q14" s="8"/>
      <c r="R14" s="8"/>
      <c r="S14" s="8"/>
      <c r="T14" s="8"/>
      <c r="U14" s="7" t="s">
        <v>4</v>
      </c>
      <c r="V14" s="11">
        <v>162.41</v>
      </c>
      <c r="W14" s="12">
        <v>162.41</v>
      </c>
      <c r="X14" s="25">
        <v>2797</v>
      </c>
      <c r="Y14" s="25">
        <v>2859</v>
      </c>
      <c r="Z14" s="25">
        <v>1521</v>
      </c>
    </row>
    <row r="15" spans="1:26" s="5" customFormat="1" x14ac:dyDescent="0.2">
      <c r="D15" s="3" t="s">
        <v>5</v>
      </c>
      <c r="G15" s="46">
        <f>2797/1000</f>
        <v>2.7970000000000002</v>
      </c>
      <c r="H15" s="47"/>
      <c r="I15" s="7" t="s">
        <v>2</v>
      </c>
      <c r="J15" s="48">
        <f>38487/1000</f>
        <v>38.487000000000002</v>
      </c>
      <c r="K15" s="49"/>
      <c r="L15" s="8"/>
      <c r="M15" s="8"/>
      <c r="N15" s="8"/>
      <c r="O15" s="8"/>
      <c r="P15" s="8"/>
      <c r="Q15" s="8"/>
      <c r="R15" s="8"/>
      <c r="S15" s="8"/>
      <c r="T15" s="8"/>
      <c r="U15" s="7" t="s">
        <v>2</v>
      </c>
      <c r="V15" s="11">
        <v>53.6</v>
      </c>
      <c r="W15" s="12">
        <v>53.6</v>
      </c>
      <c r="X15" s="26">
        <v>38487</v>
      </c>
      <c r="Y15" s="26">
        <v>34894</v>
      </c>
      <c r="Z15" s="26">
        <v>17475</v>
      </c>
    </row>
    <row r="16" spans="1:26" s="5" customFormat="1" ht="12" x14ac:dyDescent="0.2">
      <c r="F16" s="4"/>
      <c r="G16" s="13"/>
      <c r="H16" s="13"/>
      <c r="I16" s="14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4"/>
    </row>
    <row r="17" spans="1:26" s="5" customFormat="1" ht="12" x14ac:dyDescent="0.2">
      <c r="B17" s="4"/>
      <c r="C17" s="4"/>
      <c r="D17" s="4"/>
      <c r="F17" s="10"/>
      <c r="G17" s="16"/>
      <c r="H17" s="16"/>
      <c r="I17" s="17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7"/>
    </row>
    <row r="18" spans="1:26" s="5" customFormat="1" ht="12" x14ac:dyDescent="0.2">
      <c r="A18" s="3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  <c r="D18" s="5" t="s">
        <v>283</v>
      </c>
    </row>
    <row r="19" spans="1:26" s="5" customFormat="1" thickBot="1" x14ac:dyDescent="0.25">
      <c r="A19" s="19"/>
    </row>
    <row r="20" spans="1:26" s="21" customFormat="1" ht="27" customHeight="1" thickBot="1" x14ac:dyDescent="0.25">
      <c r="A20" s="52" t="s">
        <v>6</v>
      </c>
      <c r="B20" s="52" t="s">
        <v>7</v>
      </c>
      <c r="C20" s="52" t="s">
        <v>8</v>
      </c>
      <c r="D20" s="50" t="s">
        <v>9</v>
      </c>
      <c r="E20" s="50"/>
      <c r="F20" s="50"/>
      <c r="G20" s="50" t="s">
        <v>10</v>
      </c>
      <c r="H20" s="50"/>
      <c r="I20" s="50"/>
      <c r="J20" s="50" t="s">
        <v>11</v>
      </c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</row>
    <row r="21" spans="1:26" s="21" customFormat="1" ht="22.5" customHeight="1" thickBot="1" x14ac:dyDescent="0.25">
      <c r="A21" s="52"/>
      <c r="B21" s="52"/>
      <c r="C21" s="52"/>
      <c r="D21" s="51" t="s">
        <v>0</v>
      </c>
      <c r="E21" s="20" t="s">
        <v>12</v>
      </c>
      <c r="F21" s="20" t="s">
        <v>13</v>
      </c>
      <c r="G21" s="51" t="s">
        <v>0</v>
      </c>
      <c r="H21" s="20" t="s">
        <v>12</v>
      </c>
      <c r="I21" s="20" t="s">
        <v>13</v>
      </c>
      <c r="J21" s="51" t="s">
        <v>0</v>
      </c>
      <c r="K21" s="20" t="s">
        <v>12</v>
      </c>
      <c r="L21" s="20"/>
      <c r="M21" s="20"/>
      <c r="N21" s="20"/>
      <c r="O21" s="20"/>
      <c r="P21" s="20"/>
      <c r="Q21" s="20"/>
      <c r="R21" s="20"/>
      <c r="S21" s="20"/>
      <c r="T21" s="20"/>
      <c r="U21" s="20" t="s">
        <v>13</v>
      </c>
    </row>
    <row r="22" spans="1:26" s="21" customFormat="1" ht="22.5" customHeight="1" thickBot="1" x14ac:dyDescent="0.25">
      <c r="A22" s="52"/>
      <c r="B22" s="52"/>
      <c r="C22" s="52"/>
      <c r="D22" s="51"/>
      <c r="E22" s="20" t="s">
        <v>14</v>
      </c>
      <c r="F22" s="20" t="s">
        <v>15</v>
      </c>
      <c r="G22" s="51"/>
      <c r="H22" s="20" t="s">
        <v>14</v>
      </c>
      <c r="I22" s="20" t="s">
        <v>15</v>
      </c>
      <c r="J22" s="51"/>
      <c r="K22" s="20" t="s">
        <v>14</v>
      </c>
      <c r="L22" s="20"/>
      <c r="M22" s="20"/>
      <c r="N22" s="20"/>
      <c r="O22" s="20"/>
      <c r="P22" s="20"/>
      <c r="Q22" s="20"/>
      <c r="R22" s="20"/>
      <c r="S22" s="20"/>
      <c r="T22" s="20"/>
      <c r="U22" s="20" t="s">
        <v>15</v>
      </c>
    </row>
    <row r="23" spans="1:26" s="4" customFormat="1" x14ac:dyDescent="0.2">
      <c r="A23" s="32">
        <v>1</v>
      </c>
      <c r="B23" s="32">
        <v>2</v>
      </c>
      <c r="C23" s="32">
        <v>3</v>
      </c>
      <c r="D23" s="33">
        <v>4</v>
      </c>
      <c r="E23" s="32">
        <v>5</v>
      </c>
      <c r="F23" s="32">
        <v>6</v>
      </c>
      <c r="G23" s="33">
        <v>7</v>
      </c>
      <c r="H23" s="32">
        <v>8</v>
      </c>
      <c r="I23" s="32">
        <v>9</v>
      </c>
      <c r="J23" s="33">
        <v>10</v>
      </c>
      <c r="K23" s="32">
        <v>11</v>
      </c>
      <c r="L23" s="32"/>
      <c r="M23" s="32"/>
      <c r="N23" s="32"/>
      <c r="O23" s="32"/>
      <c r="P23" s="32"/>
      <c r="Q23" s="32"/>
      <c r="R23" s="32"/>
      <c r="S23" s="32"/>
      <c r="T23" s="32"/>
      <c r="U23" s="32">
        <v>12</v>
      </c>
    </row>
    <row r="24" spans="1:26" s="22" customFormat="1" ht="21" customHeight="1" x14ac:dyDescent="0.2">
      <c r="A24" s="61" t="s">
        <v>30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</row>
    <row r="25" spans="1:26" s="22" customFormat="1" ht="60" x14ac:dyDescent="0.2">
      <c r="A25" s="34">
        <v>1</v>
      </c>
      <c r="B25" s="35" t="s">
        <v>31</v>
      </c>
      <c r="C25" s="36" t="s">
        <v>32</v>
      </c>
      <c r="D25" s="37">
        <v>2934.34</v>
      </c>
      <c r="E25" s="38">
        <v>2934.34</v>
      </c>
      <c r="F25" s="37"/>
      <c r="G25" s="37">
        <v>293</v>
      </c>
      <c r="H25" s="37">
        <v>293</v>
      </c>
      <c r="I25" s="37"/>
      <c r="J25" s="37">
        <v>4215</v>
      </c>
      <c r="K25" s="38">
        <v>4215</v>
      </c>
      <c r="L25" s="38"/>
      <c r="M25" s="38"/>
      <c r="N25" s="38"/>
      <c r="O25" s="38"/>
      <c r="P25" s="38"/>
      <c r="Q25" s="38"/>
      <c r="R25" s="38"/>
      <c r="S25" s="38"/>
      <c r="T25" s="38"/>
      <c r="U25" s="38"/>
    </row>
    <row r="26" spans="1:26" s="22" customFormat="1" ht="72" x14ac:dyDescent="0.2">
      <c r="A26" s="34">
        <v>2</v>
      </c>
      <c r="B26" s="35" t="s">
        <v>33</v>
      </c>
      <c r="C26" s="36" t="s">
        <v>34</v>
      </c>
      <c r="D26" s="37">
        <v>4866.54</v>
      </c>
      <c r="E26" s="38"/>
      <c r="F26" s="37" t="s">
        <v>35</v>
      </c>
      <c r="G26" s="37">
        <v>163</v>
      </c>
      <c r="H26" s="37"/>
      <c r="I26" s="37" t="s">
        <v>36</v>
      </c>
      <c r="J26" s="37">
        <v>1013</v>
      </c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 t="s">
        <v>37</v>
      </c>
    </row>
    <row r="27" spans="1:26" s="22" customFormat="1" ht="48" x14ac:dyDescent="0.2">
      <c r="A27" s="34">
        <v>3</v>
      </c>
      <c r="B27" s="35" t="s">
        <v>38</v>
      </c>
      <c r="C27" s="36" t="s">
        <v>39</v>
      </c>
      <c r="D27" s="37">
        <v>1431.41</v>
      </c>
      <c r="E27" s="38" t="s">
        <v>40</v>
      </c>
      <c r="F27" s="37" t="s">
        <v>41</v>
      </c>
      <c r="G27" s="37">
        <v>115</v>
      </c>
      <c r="H27" s="37" t="s">
        <v>42</v>
      </c>
      <c r="I27" s="37">
        <v>3</v>
      </c>
      <c r="J27" s="37">
        <v>443</v>
      </c>
      <c r="K27" s="38" t="s">
        <v>43</v>
      </c>
      <c r="L27" s="38"/>
      <c r="M27" s="38"/>
      <c r="N27" s="38"/>
      <c r="O27" s="38"/>
      <c r="P27" s="38"/>
      <c r="Q27" s="38"/>
      <c r="R27" s="38"/>
      <c r="S27" s="38"/>
      <c r="T27" s="38"/>
      <c r="U27" s="38" t="s">
        <v>44</v>
      </c>
    </row>
    <row r="28" spans="1:26" s="4" customFormat="1" ht="84" x14ac:dyDescent="0.2">
      <c r="A28" s="34">
        <v>4</v>
      </c>
      <c r="B28" s="35" t="s">
        <v>45</v>
      </c>
      <c r="C28" s="36" t="s">
        <v>46</v>
      </c>
      <c r="D28" s="37">
        <v>921.46</v>
      </c>
      <c r="E28" s="38">
        <v>921.46</v>
      </c>
      <c r="F28" s="37"/>
      <c r="G28" s="37">
        <v>44</v>
      </c>
      <c r="H28" s="37">
        <v>44</v>
      </c>
      <c r="I28" s="37"/>
      <c r="J28" s="37">
        <v>636</v>
      </c>
      <c r="K28" s="38">
        <v>636</v>
      </c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22"/>
      <c r="W28" s="22"/>
      <c r="X28" s="22"/>
      <c r="Y28" s="22"/>
      <c r="Z28" s="22"/>
    </row>
    <row r="29" spans="1:26" s="4" customFormat="1" ht="48" x14ac:dyDescent="0.2">
      <c r="A29" s="34">
        <v>5</v>
      </c>
      <c r="B29" s="35" t="s">
        <v>47</v>
      </c>
      <c r="C29" s="36" t="s">
        <v>48</v>
      </c>
      <c r="D29" s="37">
        <v>117</v>
      </c>
      <c r="E29" s="38" t="s">
        <v>49</v>
      </c>
      <c r="F29" s="37"/>
      <c r="G29" s="37">
        <v>618</v>
      </c>
      <c r="H29" s="37" t="s">
        <v>50</v>
      </c>
      <c r="I29" s="37"/>
      <c r="J29" s="37">
        <v>1841</v>
      </c>
      <c r="K29" s="38" t="s">
        <v>51</v>
      </c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22"/>
      <c r="W29" s="22"/>
      <c r="X29" s="22"/>
      <c r="Y29" s="22"/>
      <c r="Z29" s="22"/>
    </row>
    <row r="30" spans="1:26" s="4" customFormat="1" ht="72" x14ac:dyDescent="0.2">
      <c r="A30" s="34">
        <v>6</v>
      </c>
      <c r="B30" s="35" t="s">
        <v>52</v>
      </c>
      <c r="C30" s="36" t="s">
        <v>53</v>
      </c>
      <c r="D30" s="37">
        <v>367.67</v>
      </c>
      <c r="E30" s="38"/>
      <c r="F30" s="37" t="s">
        <v>54</v>
      </c>
      <c r="G30" s="37">
        <v>14</v>
      </c>
      <c r="H30" s="37"/>
      <c r="I30" s="37" t="s">
        <v>55</v>
      </c>
      <c r="J30" s="37">
        <v>116</v>
      </c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 t="s">
        <v>56</v>
      </c>
      <c r="V30" s="22"/>
      <c r="W30" s="22"/>
      <c r="X30" s="22"/>
      <c r="Y30" s="22"/>
      <c r="Z30" s="22"/>
    </row>
    <row r="31" spans="1:26" s="4" customFormat="1" ht="48" x14ac:dyDescent="0.2">
      <c r="A31" s="34">
        <v>7</v>
      </c>
      <c r="B31" s="35" t="s">
        <v>57</v>
      </c>
      <c r="C31" s="36" t="s">
        <v>58</v>
      </c>
      <c r="D31" s="37">
        <v>334.97</v>
      </c>
      <c r="E31" s="38">
        <v>135.07</v>
      </c>
      <c r="F31" s="37" t="s">
        <v>59</v>
      </c>
      <c r="G31" s="37">
        <v>143</v>
      </c>
      <c r="H31" s="37">
        <v>58</v>
      </c>
      <c r="I31" s="37" t="s">
        <v>60</v>
      </c>
      <c r="J31" s="37">
        <v>1432</v>
      </c>
      <c r="K31" s="38">
        <v>827</v>
      </c>
      <c r="L31" s="38"/>
      <c r="M31" s="38"/>
      <c r="N31" s="38"/>
      <c r="O31" s="38"/>
      <c r="P31" s="38"/>
      <c r="Q31" s="38"/>
      <c r="R31" s="38"/>
      <c r="S31" s="38"/>
      <c r="T31" s="38"/>
      <c r="U31" s="38" t="s">
        <v>61</v>
      </c>
      <c r="V31" s="22"/>
      <c r="W31" s="22"/>
      <c r="X31" s="22"/>
      <c r="Y31" s="22"/>
      <c r="Z31" s="22"/>
    </row>
    <row r="32" spans="1:26" s="24" customFormat="1" ht="60" x14ac:dyDescent="0.2">
      <c r="A32" s="34">
        <v>8</v>
      </c>
      <c r="B32" s="35" t="s">
        <v>62</v>
      </c>
      <c r="C32" s="36" t="s">
        <v>63</v>
      </c>
      <c r="D32" s="37">
        <v>4.9800000000000004</v>
      </c>
      <c r="E32" s="38"/>
      <c r="F32" s="37">
        <v>4.9800000000000004</v>
      </c>
      <c r="G32" s="37">
        <v>49</v>
      </c>
      <c r="H32" s="37"/>
      <c r="I32" s="37">
        <v>49</v>
      </c>
      <c r="J32" s="37">
        <v>369</v>
      </c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>
        <v>369</v>
      </c>
      <c r="V32" s="22"/>
      <c r="W32" s="22"/>
      <c r="X32" s="22"/>
      <c r="Y32" s="22"/>
      <c r="Z32" s="22"/>
    </row>
    <row r="33" spans="1:26" ht="36" x14ac:dyDescent="0.2">
      <c r="A33" s="34">
        <v>9</v>
      </c>
      <c r="B33" s="35" t="s">
        <v>64</v>
      </c>
      <c r="C33" s="36" t="s">
        <v>65</v>
      </c>
      <c r="D33" s="37">
        <v>398.5</v>
      </c>
      <c r="E33" s="38" t="s">
        <v>66</v>
      </c>
      <c r="F33" s="37" t="s">
        <v>67</v>
      </c>
      <c r="G33" s="37">
        <v>2</v>
      </c>
      <c r="H33" s="37"/>
      <c r="I33" s="37">
        <v>2</v>
      </c>
      <c r="J33" s="37">
        <v>20</v>
      </c>
      <c r="K33" s="38">
        <v>3</v>
      </c>
      <c r="L33" s="38"/>
      <c r="M33" s="38"/>
      <c r="N33" s="38"/>
      <c r="O33" s="38"/>
      <c r="P33" s="38"/>
      <c r="Q33" s="38"/>
      <c r="R33" s="38"/>
      <c r="S33" s="38"/>
      <c r="T33" s="38"/>
      <c r="U33" s="38" t="s">
        <v>68</v>
      </c>
      <c r="V33" s="22"/>
      <c r="W33" s="22"/>
      <c r="X33" s="22"/>
      <c r="Y33" s="22"/>
      <c r="Z33" s="22"/>
    </row>
    <row r="34" spans="1:26" ht="72" x14ac:dyDescent="0.2">
      <c r="A34" s="34">
        <v>10</v>
      </c>
      <c r="B34" s="35" t="s">
        <v>69</v>
      </c>
      <c r="C34" s="36" t="s">
        <v>63</v>
      </c>
      <c r="D34" s="37">
        <v>8.33</v>
      </c>
      <c r="E34" s="38"/>
      <c r="F34" s="37">
        <v>8.33</v>
      </c>
      <c r="G34" s="37">
        <v>82</v>
      </c>
      <c r="H34" s="37"/>
      <c r="I34" s="37">
        <v>82</v>
      </c>
      <c r="J34" s="37">
        <v>383</v>
      </c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>
        <v>383</v>
      </c>
      <c r="V34" s="22"/>
      <c r="W34" s="22"/>
      <c r="X34" s="22"/>
      <c r="Y34" s="22"/>
      <c r="Z34" s="22"/>
    </row>
    <row r="35" spans="1:26" ht="60" x14ac:dyDescent="0.2">
      <c r="A35" s="34">
        <v>11</v>
      </c>
      <c r="B35" s="35" t="s">
        <v>70</v>
      </c>
      <c r="C35" s="36" t="s">
        <v>71</v>
      </c>
      <c r="D35" s="37">
        <v>405.3</v>
      </c>
      <c r="E35" s="38" t="s">
        <v>72</v>
      </c>
      <c r="F35" s="37" t="s">
        <v>73</v>
      </c>
      <c r="G35" s="37">
        <v>94</v>
      </c>
      <c r="H35" s="37" t="s">
        <v>74</v>
      </c>
      <c r="I35" s="37" t="s">
        <v>75</v>
      </c>
      <c r="J35" s="37">
        <v>1036</v>
      </c>
      <c r="K35" s="38" t="s">
        <v>76</v>
      </c>
      <c r="L35" s="38"/>
      <c r="M35" s="38"/>
      <c r="N35" s="38"/>
      <c r="O35" s="38"/>
      <c r="P35" s="38"/>
      <c r="Q35" s="38"/>
      <c r="R35" s="38"/>
      <c r="S35" s="38"/>
      <c r="T35" s="38"/>
      <c r="U35" s="38" t="s">
        <v>77</v>
      </c>
      <c r="V35" s="22"/>
      <c r="W35" s="22"/>
      <c r="X35" s="22"/>
      <c r="Y35" s="22"/>
      <c r="Z35" s="22"/>
    </row>
    <row r="36" spans="1:26" ht="36" x14ac:dyDescent="0.2">
      <c r="A36" s="34">
        <v>12</v>
      </c>
      <c r="B36" s="35" t="s">
        <v>78</v>
      </c>
      <c r="C36" s="36" t="s">
        <v>79</v>
      </c>
      <c r="D36" s="37">
        <v>66</v>
      </c>
      <c r="E36" s="38" t="s">
        <v>80</v>
      </c>
      <c r="F36" s="37"/>
      <c r="G36" s="37">
        <v>68</v>
      </c>
      <c r="H36" s="37" t="s">
        <v>81</v>
      </c>
      <c r="I36" s="37"/>
      <c r="J36" s="37">
        <v>402</v>
      </c>
      <c r="K36" s="38" t="s">
        <v>82</v>
      </c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22"/>
      <c r="W36" s="22"/>
      <c r="X36" s="22"/>
      <c r="Y36" s="22"/>
      <c r="Z36" s="22"/>
    </row>
    <row r="37" spans="1:26" ht="36" x14ac:dyDescent="0.2">
      <c r="A37" s="34">
        <v>13</v>
      </c>
      <c r="B37" s="35" t="s">
        <v>83</v>
      </c>
      <c r="C37" s="36" t="s">
        <v>84</v>
      </c>
      <c r="D37" s="37">
        <v>1232.94</v>
      </c>
      <c r="E37" s="38" t="s">
        <v>85</v>
      </c>
      <c r="F37" s="37"/>
      <c r="G37" s="37">
        <v>25</v>
      </c>
      <c r="H37" s="37" t="s">
        <v>86</v>
      </c>
      <c r="I37" s="37"/>
      <c r="J37" s="37">
        <v>285</v>
      </c>
      <c r="K37" s="38" t="s">
        <v>87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22"/>
      <c r="W37" s="22"/>
      <c r="X37" s="22"/>
      <c r="Y37" s="22"/>
      <c r="Z37" s="22"/>
    </row>
    <row r="38" spans="1:26" ht="36" x14ac:dyDescent="0.2">
      <c r="A38" s="39">
        <v>14</v>
      </c>
      <c r="B38" s="40" t="s">
        <v>88</v>
      </c>
      <c r="C38" s="41">
        <v>2</v>
      </c>
      <c r="D38" s="42">
        <v>99.9</v>
      </c>
      <c r="E38" s="43" t="s">
        <v>89</v>
      </c>
      <c r="F38" s="42"/>
      <c r="G38" s="42">
        <v>200</v>
      </c>
      <c r="H38" s="42" t="s">
        <v>90</v>
      </c>
      <c r="I38" s="42"/>
      <c r="J38" s="42">
        <v>637</v>
      </c>
      <c r="K38" s="43" t="s">
        <v>91</v>
      </c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22"/>
      <c r="W38" s="22"/>
      <c r="X38" s="22"/>
      <c r="Y38" s="22"/>
      <c r="Z38" s="22"/>
    </row>
    <row r="39" spans="1:26" ht="21" customHeight="1" x14ac:dyDescent="0.2">
      <c r="A39" s="61" t="s">
        <v>92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22"/>
      <c r="W39" s="22"/>
      <c r="X39" s="22"/>
      <c r="Y39" s="22"/>
      <c r="Z39" s="22"/>
    </row>
    <row r="40" spans="1:26" ht="17.850000000000001" customHeight="1" x14ac:dyDescent="0.2">
      <c r="A40" s="63" t="s">
        <v>93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22"/>
      <c r="W40" s="22"/>
      <c r="X40" s="22"/>
      <c r="Y40" s="22"/>
      <c r="Z40" s="22"/>
    </row>
    <row r="41" spans="1:26" ht="60" x14ac:dyDescent="0.2">
      <c r="A41" s="34">
        <v>15</v>
      </c>
      <c r="B41" s="35" t="s">
        <v>94</v>
      </c>
      <c r="C41" s="36">
        <v>1</v>
      </c>
      <c r="D41" s="37">
        <v>212.58</v>
      </c>
      <c r="E41" s="38" t="s">
        <v>95</v>
      </c>
      <c r="F41" s="37">
        <v>15.14</v>
      </c>
      <c r="G41" s="37">
        <v>213</v>
      </c>
      <c r="H41" s="37" t="s">
        <v>96</v>
      </c>
      <c r="I41" s="37">
        <v>15</v>
      </c>
      <c r="J41" s="37">
        <v>649</v>
      </c>
      <c r="K41" s="38" t="s">
        <v>97</v>
      </c>
      <c r="L41" s="38"/>
      <c r="M41" s="38"/>
      <c r="N41" s="38"/>
      <c r="O41" s="38"/>
      <c r="P41" s="38"/>
      <c r="Q41" s="38"/>
      <c r="R41" s="38"/>
      <c r="S41" s="38"/>
      <c r="T41" s="38"/>
      <c r="U41" s="38">
        <v>47</v>
      </c>
      <c r="V41" s="22"/>
      <c r="W41" s="22"/>
      <c r="X41" s="22"/>
      <c r="Y41" s="22"/>
      <c r="Z41" s="22"/>
    </row>
    <row r="42" spans="1:26" ht="36" x14ac:dyDescent="0.2">
      <c r="A42" s="34">
        <v>16</v>
      </c>
      <c r="B42" s="35" t="s">
        <v>98</v>
      </c>
      <c r="C42" s="36">
        <v>1</v>
      </c>
      <c r="D42" s="37">
        <v>709.45</v>
      </c>
      <c r="E42" s="38" t="s">
        <v>99</v>
      </c>
      <c r="F42" s="37"/>
      <c r="G42" s="37">
        <v>709</v>
      </c>
      <c r="H42" s="37" t="s">
        <v>100</v>
      </c>
      <c r="I42" s="37"/>
      <c r="J42" s="37">
        <v>4597</v>
      </c>
      <c r="K42" s="38" t="s">
        <v>101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22"/>
      <c r="W42" s="22"/>
      <c r="X42" s="22"/>
      <c r="Y42" s="22"/>
      <c r="Z42" s="22"/>
    </row>
    <row r="43" spans="1:26" ht="17.850000000000001" customHeight="1" x14ac:dyDescent="0.2">
      <c r="A43" s="63" t="s">
        <v>102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22"/>
      <c r="W43" s="22"/>
      <c r="X43" s="22"/>
      <c r="Y43" s="22"/>
      <c r="Z43" s="22"/>
    </row>
    <row r="44" spans="1:26" ht="60" x14ac:dyDescent="0.2">
      <c r="A44" s="34">
        <v>17</v>
      </c>
      <c r="B44" s="35" t="s">
        <v>103</v>
      </c>
      <c r="C44" s="36" t="s">
        <v>104</v>
      </c>
      <c r="D44" s="37">
        <v>11.42</v>
      </c>
      <c r="E44" s="38">
        <v>11.42</v>
      </c>
      <c r="F44" s="37"/>
      <c r="G44" s="37">
        <v>1</v>
      </c>
      <c r="H44" s="37">
        <v>1</v>
      </c>
      <c r="I44" s="37"/>
      <c r="J44" s="37">
        <v>15</v>
      </c>
      <c r="K44" s="38">
        <v>15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22"/>
      <c r="W44" s="22"/>
      <c r="X44" s="22"/>
      <c r="Y44" s="22"/>
      <c r="Z44" s="22"/>
    </row>
    <row r="45" spans="1:26" ht="72" x14ac:dyDescent="0.2">
      <c r="A45" s="34">
        <v>18</v>
      </c>
      <c r="B45" s="35" t="s">
        <v>105</v>
      </c>
      <c r="C45" s="36" t="s">
        <v>106</v>
      </c>
      <c r="D45" s="37">
        <v>30.52</v>
      </c>
      <c r="E45" s="38" t="s">
        <v>107</v>
      </c>
      <c r="F45" s="37"/>
      <c r="G45" s="37">
        <v>283</v>
      </c>
      <c r="H45" s="37" t="s">
        <v>108</v>
      </c>
      <c r="I45" s="37"/>
      <c r="J45" s="37">
        <v>1217</v>
      </c>
      <c r="K45" s="38" t="s">
        <v>109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22"/>
      <c r="W45" s="22"/>
      <c r="X45" s="22"/>
      <c r="Y45" s="22"/>
      <c r="Z45" s="22"/>
    </row>
    <row r="46" spans="1:26" ht="72" x14ac:dyDescent="0.2">
      <c r="A46" s="34">
        <v>19</v>
      </c>
      <c r="B46" s="35" t="s">
        <v>110</v>
      </c>
      <c r="C46" s="36">
        <v>1</v>
      </c>
      <c r="D46" s="37">
        <v>39.58</v>
      </c>
      <c r="E46" s="38" t="s">
        <v>111</v>
      </c>
      <c r="F46" s="37">
        <v>15.14</v>
      </c>
      <c r="G46" s="37">
        <v>40</v>
      </c>
      <c r="H46" s="37" t="s">
        <v>112</v>
      </c>
      <c r="I46" s="37">
        <v>15</v>
      </c>
      <c r="J46" s="37">
        <v>323</v>
      </c>
      <c r="K46" s="38" t="s">
        <v>113</v>
      </c>
      <c r="L46" s="38"/>
      <c r="M46" s="38"/>
      <c r="N46" s="38"/>
      <c r="O46" s="38"/>
      <c r="P46" s="38"/>
      <c r="Q46" s="38"/>
      <c r="R46" s="38"/>
      <c r="S46" s="38"/>
      <c r="T46" s="38"/>
      <c r="U46" s="38">
        <v>47</v>
      </c>
      <c r="V46" s="22"/>
      <c r="W46" s="22"/>
      <c r="X46" s="22"/>
      <c r="Y46" s="22"/>
      <c r="Z46" s="22"/>
    </row>
    <row r="47" spans="1:26" ht="60" x14ac:dyDescent="0.2">
      <c r="A47" s="34">
        <v>20</v>
      </c>
      <c r="B47" s="35" t="s">
        <v>114</v>
      </c>
      <c r="C47" s="36">
        <v>1</v>
      </c>
      <c r="D47" s="37">
        <v>302.06</v>
      </c>
      <c r="E47" s="38" t="s">
        <v>115</v>
      </c>
      <c r="F47" s="37"/>
      <c r="G47" s="37">
        <v>302</v>
      </c>
      <c r="H47" s="37" t="s">
        <v>116</v>
      </c>
      <c r="I47" s="37"/>
      <c r="J47" s="37">
        <v>748</v>
      </c>
      <c r="K47" s="38" t="s">
        <v>117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22"/>
      <c r="W47" s="22"/>
      <c r="X47" s="22"/>
      <c r="Y47" s="22"/>
      <c r="Z47" s="22"/>
    </row>
    <row r="48" spans="1:26" ht="48" x14ac:dyDescent="0.2">
      <c r="A48" s="34">
        <v>21</v>
      </c>
      <c r="B48" s="35" t="s">
        <v>118</v>
      </c>
      <c r="C48" s="36">
        <v>1</v>
      </c>
      <c r="D48" s="37">
        <v>212.58</v>
      </c>
      <c r="E48" s="38" t="s">
        <v>95</v>
      </c>
      <c r="F48" s="37">
        <v>15.14</v>
      </c>
      <c r="G48" s="37">
        <v>213</v>
      </c>
      <c r="H48" s="37" t="s">
        <v>96</v>
      </c>
      <c r="I48" s="37">
        <v>15</v>
      </c>
      <c r="J48" s="37">
        <v>649</v>
      </c>
      <c r="K48" s="38" t="s">
        <v>97</v>
      </c>
      <c r="L48" s="38"/>
      <c r="M48" s="38"/>
      <c r="N48" s="38"/>
      <c r="O48" s="38"/>
      <c r="P48" s="38"/>
      <c r="Q48" s="38"/>
      <c r="R48" s="38"/>
      <c r="S48" s="38"/>
      <c r="T48" s="38"/>
      <c r="U48" s="38">
        <v>47</v>
      </c>
      <c r="V48" s="22"/>
      <c r="W48" s="22"/>
      <c r="X48" s="22"/>
      <c r="Y48" s="22"/>
      <c r="Z48" s="22"/>
    </row>
    <row r="49" spans="1:26" ht="60" x14ac:dyDescent="0.2">
      <c r="A49" s="34">
        <v>22</v>
      </c>
      <c r="B49" s="35" t="s">
        <v>119</v>
      </c>
      <c r="C49" s="36">
        <v>1</v>
      </c>
      <c r="D49" s="37">
        <v>26.36</v>
      </c>
      <c r="E49" s="38" t="s">
        <v>120</v>
      </c>
      <c r="F49" s="37"/>
      <c r="G49" s="37">
        <v>26</v>
      </c>
      <c r="H49" s="37" t="s">
        <v>121</v>
      </c>
      <c r="I49" s="37"/>
      <c r="J49" s="37">
        <v>68</v>
      </c>
      <c r="K49" s="38" t="s">
        <v>81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22"/>
      <c r="W49" s="22"/>
      <c r="X49" s="22"/>
      <c r="Y49" s="22"/>
      <c r="Z49" s="22"/>
    </row>
    <row r="50" spans="1:26" ht="72" x14ac:dyDescent="0.2">
      <c r="A50" s="34">
        <v>23</v>
      </c>
      <c r="B50" s="35" t="s">
        <v>122</v>
      </c>
      <c r="C50" s="36" t="s">
        <v>123</v>
      </c>
      <c r="D50" s="37">
        <v>504.31</v>
      </c>
      <c r="E50" s="38" t="s">
        <v>124</v>
      </c>
      <c r="F50" s="37" t="s">
        <v>125</v>
      </c>
      <c r="G50" s="37">
        <v>7</v>
      </c>
      <c r="H50" s="37" t="s">
        <v>126</v>
      </c>
      <c r="I50" s="37" t="s">
        <v>127</v>
      </c>
      <c r="J50" s="37">
        <v>46</v>
      </c>
      <c r="K50" s="38">
        <v>16</v>
      </c>
      <c r="L50" s="38"/>
      <c r="M50" s="38"/>
      <c r="N50" s="38"/>
      <c r="O50" s="38"/>
      <c r="P50" s="38"/>
      <c r="Q50" s="38"/>
      <c r="R50" s="38"/>
      <c r="S50" s="38"/>
      <c r="T50" s="38"/>
      <c r="U50" s="38" t="s">
        <v>128</v>
      </c>
      <c r="V50" s="22"/>
      <c r="W50" s="22"/>
      <c r="X50" s="22"/>
      <c r="Y50" s="22"/>
      <c r="Z50" s="22"/>
    </row>
    <row r="51" spans="1:26" ht="36" x14ac:dyDescent="0.2">
      <c r="A51" s="34">
        <v>24</v>
      </c>
      <c r="B51" s="35" t="s">
        <v>129</v>
      </c>
      <c r="C51" s="36">
        <v>13.1</v>
      </c>
      <c r="D51" s="37">
        <v>0.3</v>
      </c>
      <c r="E51" s="38" t="s">
        <v>130</v>
      </c>
      <c r="F51" s="37"/>
      <c r="G51" s="37">
        <v>4</v>
      </c>
      <c r="H51" s="37" t="s">
        <v>131</v>
      </c>
      <c r="I51" s="37"/>
      <c r="J51" s="37">
        <v>16</v>
      </c>
      <c r="K51" s="38" t="s">
        <v>132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22"/>
      <c r="W51" s="22"/>
      <c r="X51" s="22"/>
      <c r="Y51" s="22"/>
      <c r="Z51" s="22"/>
    </row>
    <row r="52" spans="1:26" ht="17.850000000000001" customHeight="1" x14ac:dyDescent="0.2">
      <c r="A52" s="63" t="s">
        <v>133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22"/>
      <c r="W52" s="22"/>
      <c r="X52" s="22"/>
      <c r="Y52" s="22"/>
      <c r="Z52" s="22"/>
    </row>
    <row r="53" spans="1:26" ht="60" x14ac:dyDescent="0.2">
      <c r="A53" s="34">
        <v>25</v>
      </c>
      <c r="B53" s="35" t="s">
        <v>134</v>
      </c>
      <c r="C53" s="36" t="s">
        <v>135</v>
      </c>
      <c r="D53" s="37">
        <v>9108.2800000000007</v>
      </c>
      <c r="E53" s="38" t="s">
        <v>136</v>
      </c>
      <c r="F53" s="37" t="s">
        <v>137</v>
      </c>
      <c r="G53" s="37">
        <v>36</v>
      </c>
      <c r="H53" s="37" t="s">
        <v>138</v>
      </c>
      <c r="I53" s="37" t="s">
        <v>139</v>
      </c>
      <c r="J53" s="37">
        <v>375</v>
      </c>
      <c r="K53" s="38" t="s">
        <v>140</v>
      </c>
      <c r="L53" s="38"/>
      <c r="M53" s="38"/>
      <c r="N53" s="38"/>
      <c r="O53" s="38"/>
      <c r="P53" s="38"/>
      <c r="Q53" s="38"/>
      <c r="R53" s="38"/>
      <c r="S53" s="38"/>
      <c r="T53" s="38"/>
      <c r="U53" s="38" t="s">
        <v>141</v>
      </c>
      <c r="V53" s="22"/>
      <c r="W53" s="22"/>
      <c r="X53" s="22"/>
      <c r="Y53" s="22"/>
      <c r="Z53" s="22"/>
    </row>
    <row r="54" spans="1:26" ht="84" x14ac:dyDescent="0.2">
      <c r="A54" s="34">
        <v>26</v>
      </c>
      <c r="B54" s="35" t="s">
        <v>142</v>
      </c>
      <c r="C54" s="36" t="s">
        <v>143</v>
      </c>
      <c r="D54" s="37">
        <v>48.2</v>
      </c>
      <c r="E54" s="38" t="s">
        <v>144</v>
      </c>
      <c r="F54" s="37"/>
      <c r="G54" s="37">
        <v>188</v>
      </c>
      <c r="H54" s="37" t="s">
        <v>145</v>
      </c>
      <c r="I54" s="37"/>
      <c r="J54" s="37">
        <v>1194</v>
      </c>
      <c r="K54" s="38" t="s">
        <v>146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22"/>
      <c r="W54" s="22"/>
      <c r="X54" s="22"/>
      <c r="Y54" s="22"/>
      <c r="Z54" s="22"/>
    </row>
    <row r="55" spans="1:26" ht="48" x14ac:dyDescent="0.2">
      <c r="A55" s="34">
        <v>27</v>
      </c>
      <c r="B55" s="35" t="s">
        <v>147</v>
      </c>
      <c r="C55" s="36" t="s">
        <v>148</v>
      </c>
      <c r="D55" s="37">
        <v>2182.5500000000002</v>
      </c>
      <c r="E55" s="38" t="s">
        <v>149</v>
      </c>
      <c r="F55" s="37">
        <v>45.19</v>
      </c>
      <c r="G55" s="37">
        <v>85</v>
      </c>
      <c r="H55" s="37" t="s">
        <v>150</v>
      </c>
      <c r="I55" s="37">
        <v>2</v>
      </c>
      <c r="J55" s="37">
        <v>836</v>
      </c>
      <c r="K55" s="38" t="s">
        <v>151</v>
      </c>
      <c r="L55" s="38"/>
      <c r="M55" s="38"/>
      <c r="N55" s="38"/>
      <c r="O55" s="38"/>
      <c r="P55" s="38"/>
      <c r="Q55" s="38"/>
      <c r="R55" s="38"/>
      <c r="S55" s="38"/>
      <c r="T55" s="38"/>
      <c r="U55" s="38">
        <v>9</v>
      </c>
      <c r="V55" s="22"/>
      <c r="W55" s="22"/>
      <c r="X55" s="22"/>
      <c r="Y55" s="22"/>
      <c r="Z55" s="22"/>
    </row>
    <row r="56" spans="1:26" ht="72" x14ac:dyDescent="0.2">
      <c r="A56" s="34">
        <v>28</v>
      </c>
      <c r="B56" s="35" t="s">
        <v>152</v>
      </c>
      <c r="C56" s="36" t="s">
        <v>153</v>
      </c>
      <c r="D56" s="37">
        <v>292.24</v>
      </c>
      <c r="E56" s="38" t="s">
        <v>154</v>
      </c>
      <c r="F56" s="37" t="s">
        <v>155</v>
      </c>
      <c r="G56" s="37">
        <v>319</v>
      </c>
      <c r="H56" s="37" t="s">
        <v>156</v>
      </c>
      <c r="I56" s="37" t="s">
        <v>157</v>
      </c>
      <c r="J56" s="37">
        <v>1572</v>
      </c>
      <c r="K56" s="38" t="s">
        <v>158</v>
      </c>
      <c r="L56" s="38"/>
      <c r="M56" s="38"/>
      <c r="N56" s="38"/>
      <c r="O56" s="38"/>
      <c r="P56" s="38"/>
      <c r="Q56" s="38"/>
      <c r="R56" s="38"/>
      <c r="S56" s="38"/>
      <c r="T56" s="38"/>
      <c r="U56" s="38" t="s">
        <v>159</v>
      </c>
      <c r="V56" s="22"/>
      <c r="W56" s="22"/>
      <c r="X56" s="22"/>
      <c r="Y56" s="22"/>
      <c r="Z56" s="22"/>
    </row>
    <row r="57" spans="1:26" ht="48" x14ac:dyDescent="0.2">
      <c r="A57" s="39">
        <v>29</v>
      </c>
      <c r="B57" s="40" t="s">
        <v>160</v>
      </c>
      <c r="C57" s="41">
        <v>2</v>
      </c>
      <c r="D57" s="42">
        <v>67.45</v>
      </c>
      <c r="E57" s="43" t="s">
        <v>161</v>
      </c>
      <c r="F57" s="42">
        <v>15.52</v>
      </c>
      <c r="G57" s="42">
        <v>135</v>
      </c>
      <c r="H57" s="42" t="s">
        <v>162</v>
      </c>
      <c r="I57" s="42">
        <v>31</v>
      </c>
      <c r="J57" s="42">
        <v>788</v>
      </c>
      <c r="K57" s="43" t="s">
        <v>163</v>
      </c>
      <c r="L57" s="43"/>
      <c r="M57" s="43"/>
      <c r="N57" s="43"/>
      <c r="O57" s="43"/>
      <c r="P57" s="43"/>
      <c r="Q57" s="43"/>
      <c r="R57" s="43"/>
      <c r="S57" s="43"/>
      <c r="T57" s="43"/>
      <c r="U57" s="43">
        <v>111</v>
      </c>
      <c r="V57" s="22"/>
      <c r="W57" s="22"/>
      <c r="X57" s="22"/>
      <c r="Y57" s="22"/>
      <c r="Z57" s="22"/>
    </row>
    <row r="58" spans="1:26" ht="21" customHeight="1" x14ac:dyDescent="0.2">
      <c r="A58" s="61" t="s">
        <v>164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22"/>
      <c r="W58" s="22"/>
      <c r="X58" s="22"/>
      <c r="Y58" s="22"/>
      <c r="Z58" s="22"/>
    </row>
    <row r="59" spans="1:26" ht="48" x14ac:dyDescent="0.2">
      <c r="A59" s="34">
        <v>30</v>
      </c>
      <c r="B59" s="35" t="s">
        <v>165</v>
      </c>
      <c r="C59" s="36">
        <v>1</v>
      </c>
      <c r="D59" s="37">
        <v>1595.71</v>
      </c>
      <c r="E59" s="38">
        <v>337.21</v>
      </c>
      <c r="F59" s="37" t="s">
        <v>166</v>
      </c>
      <c r="G59" s="37">
        <v>1596</v>
      </c>
      <c r="H59" s="37">
        <v>337</v>
      </c>
      <c r="I59" s="37" t="s">
        <v>167</v>
      </c>
      <c r="J59" s="37">
        <v>12286</v>
      </c>
      <c r="K59" s="38">
        <v>4843</v>
      </c>
      <c r="L59" s="38"/>
      <c r="M59" s="38"/>
      <c r="N59" s="38"/>
      <c r="O59" s="38"/>
      <c r="P59" s="38"/>
      <c r="Q59" s="38"/>
      <c r="R59" s="38"/>
      <c r="S59" s="38"/>
      <c r="T59" s="38"/>
      <c r="U59" s="38" t="s">
        <v>168</v>
      </c>
      <c r="V59" s="22"/>
      <c r="W59" s="22"/>
      <c r="X59" s="22"/>
      <c r="Y59" s="22"/>
      <c r="Z59" s="22"/>
    </row>
    <row r="60" spans="1:26" ht="72" x14ac:dyDescent="0.2">
      <c r="A60" s="34">
        <v>31</v>
      </c>
      <c r="B60" s="35" t="s">
        <v>169</v>
      </c>
      <c r="C60" s="36">
        <v>1</v>
      </c>
      <c r="D60" s="37">
        <v>427.45</v>
      </c>
      <c r="E60" s="38">
        <v>176.31</v>
      </c>
      <c r="F60" s="37">
        <v>251.14</v>
      </c>
      <c r="G60" s="37">
        <v>427</v>
      </c>
      <c r="H60" s="37">
        <v>176</v>
      </c>
      <c r="I60" s="37">
        <v>251</v>
      </c>
      <c r="J60" s="37">
        <v>4128</v>
      </c>
      <c r="K60" s="38">
        <v>2532</v>
      </c>
      <c r="L60" s="38"/>
      <c r="M60" s="38"/>
      <c r="N60" s="38"/>
      <c r="O60" s="38"/>
      <c r="P60" s="38"/>
      <c r="Q60" s="38"/>
      <c r="R60" s="38"/>
      <c r="S60" s="38"/>
      <c r="T60" s="38"/>
      <c r="U60" s="38">
        <v>1596</v>
      </c>
      <c r="V60" s="22"/>
      <c r="W60" s="22"/>
      <c r="X60" s="22"/>
      <c r="Y60" s="22"/>
      <c r="Z60" s="22"/>
    </row>
    <row r="61" spans="1:26" ht="84" x14ac:dyDescent="0.2">
      <c r="A61" s="34">
        <v>32</v>
      </c>
      <c r="B61" s="35" t="s">
        <v>170</v>
      </c>
      <c r="C61" s="36" t="s">
        <v>171</v>
      </c>
      <c r="D61" s="37">
        <v>9486.57</v>
      </c>
      <c r="E61" s="38" t="s">
        <v>172</v>
      </c>
      <c r="F61" s="37" t="s">
        <v>173</v>
      </c>
      <c r="G61" s="37">
        <v>8282</v>
      </c>
      <c r="H61" s="37" t="s">
        <v>174</v>
      </c>
      <c r="I61" s="37" t="s">
        <v>175</v>
      </c>
      <c r="J61" s="37">
        <v>21595</v>
      </c>
      <c r="K61" s="38" t="s">
        <v>176</v>
      </c>
      <c r="L61" s="38"/>
      <c r="M61" s="38"/>
      <c r="N61" s="38"/>
      <c r="O61" s="38"/>
      <c r="P61" s="38"/>
      <c r="Q61" s="38"/>
      <c r="R61" s="38"/>
      <c r="S61" s="38"/>
      <c r="T61" s="38"/>
      <c r="U61" s="38" t="s">
        <v>177</v>
      </c>
      <c r="V61" s="22"/>
      <c r="W61" s="22"/>
      <c r="X61" s="22"/>
      <c r="Y61" s="22"/>
      <c r="Z61" s="22"/>
    </row>
    <row r="62" spans="1:26" ht="192" x14ac:dyDescent="0.2">
      <c r="A62" s="34">
        <v>33</v>
      </c>
      <c r="B62" s="35" t="s">
        <v>178</v>
      </c>
      <c r="C62" s="36" t="s">
        <v>171</v>
      </c>
      <c r="D62" s="37">
        <v>15544.43</v>
      </c>
      <c r="E62" s="38" t="s">
        <v>179</v>
      </c>
      <c r="F62" s="37" t="s">
        <v>180</v>
      </c>
      <c r="G62" s="37">
        <v>13570</v>
      </c>
      <c r="H62" s="37" t="s">
        <v>181</v>
      </c>
      <c r="I62" s="37" t="s">
        <v>182</v>
      </c>
      <c r="J62" s="37">
        <v>38025</v>
      </c>
      <c r="K62" s="38" t="s">
        <v>183</v>
      </c>
      <c r="L62" s="38"/>
      <c r="M62" s="38"/>
      <c r="N62" s="38"/>
      <c r="O62" s="38"/>
      <c r="P62" s="38"/>
      <c r="Q62" s="38"/>
      <c r="R62" s="38"/>
      <c r="S62" s="38"/>
      <c r="T62" s="38"/>
      <c r="U62" s="38" t="s">
        <v>184</v>
      </c>
      <c r="V62" s="22"/>
      <c r="W62" s="22"/>
      <c r="X62" s="22"/>
      <c r="Y62" s="22"/>
      <c r="Z62" s="22"/>
    </row>
    <row r="63" spans="1:26" ht="48" x14ac:dyDescent="0.2">
      <c r="A63" s="34">
        <v>34</v>
      </c>
      <c r="B63" s="35" t="s">
        <v>185</v>
      </c>
      <c r="C63" s="36" t="s">
        <v>186</v>
      </c>
      <c r="D63" s="37">
        <v>39779.379999999997</v>
      </c>
      <c r="E63" s="38" t="s">
        <v>187</v>
      </c>
      <c r="F63" s="37"/>
      <c r="G63" s="37">
        <v>14586</v>
      </c>
      <c r="H63" s="37" t="s">
        <v>188</v>
      </c>
      <c r="I63" s="37"/>
      <c r="J63" s="37">
        <v>66970</v>
      </c>
      <c r="K63" s="38" t="s">
        <v>189</v>
      </c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22"/>
      <c r="W63" s="22"/>
      <c r="X63" s="22"/>
      <c r="Y63" s="22"/>
      <c r="Z63" s="22"/>
    </row>
    <row r="64" spans="1:26" ht="36" x14ac:dyDescent="0.2">
      <c r="A64" s="34">
        <v>35</v>
      </c>
      <c r="B64" s="35" t="s">
        <v>190</v>
      </c>
      <c r="C64" s="36" t="s">
        <v>191</v>
      </c>
      <c r="D64" s="37">
        <v>1180</v>
      </c>
      <c r="E64" s="38" t="s">
        <v>192</v>
      </c>
      <c r="F64" s="37"/>
      <c r="G64" s="37">
        <v>2472</v>
      </c>
      <c r="H64" s="37" t="s">
        <v>193</v>
      </c>
      <c r="I64" s="37"/>
      <c r="J64" s="37">
        <v>27393</v>
      </c>
      <c r="K64" s="38" t="s">
        <v>194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22"/>
      <c r="W64" s="22"/>
      <c r="X64" s="22"/>
      <c r="Y64" s="22"/>
      <c r="Z64" s="22"/>
    </row>
    <row r="65" spans="1:26" ht="72" x14ac:dyDescent="0.2">
      <c r="A65" s="39">
        <v>36</v>
      </c>
      <c r="B65" s="40" t="s">
        <v>105</v>
      </c>
      <c r="C65" s="41">
        <v>87.3</v>
      </c>
      <c r="D65" s="42">
        <v>30.52</v>
      </c>
      <c r="E65" s="43" t="s">
        <v>107</v>
      </c>
      <c r="F65" s="42"/>
      <c r="G65" s="42">
        <v>2664</v>
      </c>
      <c r="H65" s="42" t="s">
        <v>195</v>
      </c>
      <c r="I65" s="42"/>
      <c r="J65" s="42">
        <v>11445</v>
      </c>
      <c r="K65" s="43" t="s">
        <v>196</v>
      </c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22"/>
      <c r="W65" s="22"/>
      <c r="X65" s="22"/>
      <c r="Y65" s="22"/>
      <c r="Z65" s="22"/>
    </row>
    <row r="66" spans="1:26" ht="21" customHeight="1" x14ac:dyDescent="0.2">
      <c r="A66" s="61" t="s">
        <v>197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22"/>
      <c r="W66" s="22"/>
      <c r="X66" s="22"/>
      <c r="Y66" s="22"/>
      <c r="Z66" s="22"/>
    </row>
    <row r="67" spans="1:26" ht="17.850000000000001" customHeight="1" x14ac:dyDescent="0.2">
      <c r="A67" s="63" t="s">
        <v>198</v>
      </c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22"/>
      <c r="W67" s="22"/>
      <c r="X67" s="22"/>
      <c r="Y67" s="22"/>
      <c r="Z67" s="22"/>
    </row>
    <row r="68" spans="1:26" ht="72" x14ac:dyDescent="0.2">
      <c r="A68" s="34">
        <v>37</v>
      </c>
      <c r="B68" s="35" t="s">
        <v>199</v>
      </c>
      <c r="C68" s="36" t="s">
        <v>200</v>
      </c>
      <c r="D68" s="37">
        <v>2012.34</v>
      </c>
      <c r="E68" s="38" t="s">
        <v>201</v>
      </c>
      <c r="F68" s="37" t="s">
        <v>202</v>
      </c>
      <c r="G68" s="37">
        <v>10</v>
      </c>
      <c r="H68" s="37" t="s">
        <v>126</v>
      </c>
      <c r="I68" s="37" t="s">
        <v>203</v>
      </c>
      <c r="J68" s="37">
        <v>67</v>
      </c>
      <c r="K68" s="38" t="s">
        <v>204</v>
      </c>
      <c r="L68" s="38"/>
      <c r="M68" s="38"/>
      <c r="N68" s="38"/>
      <c r="O68" s="38"/>
      <c r="P68" s="38"/>
      <c r="Q68" s="38"/>
      <c r="R68" s="38"/>
      <c r="S68" s="38"/>
      <c r="T68" s="38"/>
      <c r="U68" s="38" t="s">
        <v>205</v>
      </c>
      <c r="V68" s="22"/>
      <c r="W68" s="22"/>
      <c r="X68" s="22"/>
      <c r="Y68" s="22"/>
      <c r="Z68" s="22"/>
    </row>
    <row r="69" spans="1:26" ht="84" x14ac:dyDescent="0.2">
      <c r="A69" s="34">
        <v>38</v>
      </c>
      <c r="B69" s="35" t="s">
        <v>206</v>
      </c>
      <c r="C69" s="36" t="s">
        <v>207</v>
      </c>
      <c r="D69" s="37">
        <v>30.2</v>
      </c>
      <c r="E69" s="38" t="s">
        <v>208</v>
      </c>
      <c r="F69" s="37"/>
      <c r="G69" s="37">
        <v>15</v>
      </c>
      <c r="H69" s="37" t="s">
        <v>209</v>
      </c>
      <c r="I69" s="37"/>
      <c r="J69" s="37">
        <v>97</v>
      </c>
      <c r="K69" s="38" t="s">
        <v>210</v>
      </c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22"/>
      <c r="W69" s="22"/>
      <c r="X69" s="22"/>
      <c r="Y69" s="22"/>
      <c r="Z69" s="22"/>
    </row>
    <row r="70" spans="1:26" ht="48" x14ac:dyDescent="0.2">
      <c r="A70" s="34">
        <v>39</v>
      </c>
      <c r="B70" s="35" t="s">
        <v>211</v>
      </c>
      <c r="C70" s="36" t="s">
        <v>212</v>
      </c>
      <c r="D70" s="37">
        <v>339.13</v>
      </c>
      <c r="E70" s="38" t="s">
        <v>213</v>
      </c>
      <c r="F70" s="37" t="s">
        <v>214</v>
      </c>
      <c r="G70" s="37">
        <v>1</v>
      </c>
      <c r="H70" s="37" t="s">
        <v>215</v>
      </c>
      <c r="I70" s="37"/>
      <c r="J70" s="37">
        <v>4</v>
      </c>
      <c r="K70" s="38" t="s">
        <v>216</v>
      </c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22"/>
      <c r="W70" s="22"/>
      <c r="X70" s="22"/>
      <c r="Y70" s="22"/>
      <c r="Z70" s="22"/>
    </row>
    <row r="71" spans="1:26" ht="48" x14ac:dyDescent="0.2">
      <c r="A71" s="34">
        <v>40</v>
      </c>
      <c r="B71" s="35" t="s">
        <v>217</v>
      </c>
      <c r="C71" s="36" t="s">
        <v>212</v>
      </c>
      <c r="D71" s="37">
        <v>443.6</v>
      </c>
      <c r="E71" s="38" t="s">
        <v>218</v>
      </c>
      <c r="F71" s="37" t="s">
        <v>219</v>
      </c>
      <c r="G71" s="37">
        <v>1</v>
      </c>
      <c r="H71" s="37" t="s">
        <v>215</v>
      </c>
      <c r="I71" s="37"/>
      <c r="J71" s="37">
        <v>4</v>
      </c>
      <c r="K71" s="38" t="s">
        <v>220</v>
      </c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22"/>
      <c r="W71" s="22"/>
      <c r="X71" s="22"/>
      <c r="Y71" s="22"/>
      <c r="Z71" s="22"/>
    </row>
    <row r="72" spans="1:26" ht="48" x14ac:dyDescent="0.2">
      <c r="A72" s="34">
        <v>41</v>
      </c>
      <c r="B72" s="35" t="s">
        <v>221</v>
      </c>
      <c r="C72" s="36" t="s">
        <v>222</v>
      </c>
      <c r="D72" s="37">
        <v>3659.44</v>
      </c>
      <c r="E72" s="38" t="s">
        <v>223</v>
      </c>
      <c r="F72" s="37">
        <v>430.27</v>
      </c>
      <c r="G72" s="37">
        <v>37</v>
      </c>
      <c r="H72" s="37" t="s">
        <v>224</v>
      </c>
      <c r="I72" s="37">
        <v>4</v>
      </c>
      <c r="J72" s="37">
        <v>394</v>
      </c>
      <c r="K72" s="38" t="s">
        <v>225</v>
      </c>
      <c r="L72" s="38"/>
      <c r="M72" s="38"/>
      <c r="N72" s="38"/>
      <c r="O72" s="38"/>
      <c r="P72" s="38"/>
      <c r="Q72" s="38"/>
      <c r="R72" s="38"/>
      <c r="S72" s="38"/>
      <c r="T72" s="38"/>
      <c r="U72" s="38">
        <v>25</v>
      </c>
      <c r="V72" s="22"/>
      <c r="W72" s="22"/>
      <c r="X72" s="22"/>
      <c r="Y72" s="22"/>
      <c r="Z72" s="22"/>
    </row>
    <row r="73" spans="1:26" ht="96" x14ac:dyDescent="0.2">
      <c r="A73" s="34">
        <v>42</v>
      </c>
      <c r="B73" s="35" t="s">
        <v>226</v>
      </c>
      <c r="C73" s="36">
        <v>1</v>
      </c>
      <c r="D73" s="37">
        <v>211.83</v>
      </c>
      <c r="E73" s="38" t="s">
        <v>227</v>
      </c>
      <c r="F73" s="37">
        <v>101.25</v>
      </c>
      <c r="G73" s="37">
        <v>212</v>
      </c>
      <c r="H73" s="37" t="s">
        <v>228</v>
      </c>
      <c r="I73" s="37">
        <v>101</v>
      </c>
      <c r="J73" s="37">
        <v>1639</v>
      </c>
      <c r="K73" s="38" t="s">
        <v>229</v>
      </c>
      <c r="L73" s="38"/>
      <c r="M73" s="38"/>
      <c r="N73" s="38"/>
      <c r="O73" s="38"/>
      <c r="P73" s="38"/>
      <c r="Q73" s="38"/>
      <c r="R73" s="38"/>
      <c r="S73" s="38"/>
      <c r="T73" s="38"/>
      <c r="U73" s="38">
        <v>363</v>
      </c>
      <c r="V73" s="22"/>
      <c r="W73" s="22"/>
      <c r="X73" s="22"/>
      <c r="Y73" s="22"/>
      <c r="Z73" s="22"/>
    </row>
    <row r="74" spans="1:26" ht="48" x14ac:dyDescent="0.2">
      <c r="A74" s="34">
        <v>43</v>
      </c>
      <c r="B74" s="35" t="s">
        <v>230</v>
      </c>
      <c r="C74" s="36">
        <v>1</v>
      </c>
      <c r="D74" s="37">
        <v>337.98</v>
      </c>
      <c r="E74" s="38" t="s">
        <v>231</v>
      </c>
      <c r="F74" s="37"/>
      <c r="G74" s="37">
        <v>338</v>
      </c>
      <c r="H74" s="37" t="s">
        <v>232</v>
      </c>
      <c r="I74" s="37"/>
      <c r="J74" s="37">
        <v>2190</v>
      </c>
      <c r="K74" s="38" t="s">
        <v>233</v>
      </c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22"/>
      <c r="W74" s="22"/>
      <c r="X74" s="22"/>
      <c r="Y74" s="22"/>
      <c r="Z74" s="22"/>
    </row>
    <row r="75" spans="1:26" ht="72" x14ac:dyDescent="0.2">
      <c r="A75" s="34">
        <v>44</v>
      </c>
      <c r="B75" s="35" t="s">
        <v>234</v>
      </c>
      <c r="C75" s="36">
        <v>2</v>
      </c>
      <c r="D75" s="37">
        <v>34.409999999999997</v>
      </c>
      <c r="E75" s="38" t="s">
        <v>235</v>
      </c>
      <c r="F75" s="37" t="s">
        <v>236</v>
      </c>
      <c r="G75" s="37">
        <v>69</v>
      </c>
      <c r="H75" s="37" t="s">
        <v>237</v>
      </c>
      <c r="I75" s="37" t="s">
        <v>238</v>
      </c>
      <c r="J75" s="37">
        <v>528</v>
      </c>
      <c r="K75" s="38" t="s">
        <v>239</v>
      </c>
      <c r="L75" s="38"/>
      <c r="M75" s="38"/>
      <c r="N75" s="38"/>
      <c r="O75" s="38"/>
      <c r="P75" s="38"/>
      <c r="Q75" s="38"/>
      <c r="R75" s="38"/>
      <c r="S75" s="38"/>
      <c r="T75" s="38"/>
      <c r="U75" s="38" t="s">
        <v>240</v>
      </c>
      <c r="V75" s="22"/>
      <c r="W75" s="22"/>
      <c r="X75" s="22"/>
      <c r="Y75" s="22"/>
      <c r="Z75" s="22"/>
    </row>
    <row r="76" spans="1:26" ht="60" x14ac:dyDescent="0.2">
      <c r="A76" s="39">
        <v>45</v>
      </c>
      <c r="B76" s="40" t="s">
        <v>241</v>
      </c>
      <c r="C76" s="41">
        <v>1</v>
      </c>
      <c r="D76" s="42">
        <v>211.17</v>
      </c>
      <c r="E76" s="43" t="s">
        <v>242</v>
      </c>
      <c r="F76" s="42"/>
      <c r="G76" s="42">
        <v>211</v>
      </c>
      <c r="H76" s="42" t="s">
        <v>243</v>
      </c>
      <c r="I76" s="42"/>
      <c r="J76" s="42">
        <v>1596</v>
      </c>
      <c r="K76" s="43" t="s">
        <v>244</v>
      </c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22"/>
      <c r="W76" s="22"/>
      <c r="X76" s="22"/>
      <c r="Y76" s="22"/>
      <c r="Z76" s="22"/>
    </row>
    <row r="77" spans="1:26" ht="21" customHeight="1" x14ac:dyDescent="0.2">
      <c r="A77" s="61" t="s">
        <v>245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22"/>
      <c r="W77" s="22"/>
      <c r="X77" s="22"/>
      <c r="Y77" s="22"/>
      <c r="Z77" s="22"/>
    </row>
    <row r="78" spans="1:26" ht="60" x14ac:dyDescent="0.2">
      <c r="A78" s="34">
        <v>46</v>
      </c>
      <c r="B78" s="35" t="s">
        <v>246</v>
      </c>
      <c r="C78" s="36">
        <v>1</v>
      </c>
      <c r="D78" s="37">
        <v>212.81</v>
      </c>
      <c r="E78" s="38">
        <v>212.81</v>
      </c>
      <c r="F78" s="37"/>
      <c r="G78" s="37">
        <v>213</v>
      </c>
      <c r="H78" s="37">
        <v>213</v>
      </c>
      <c r="I78" s="37"/>
      <c r="J78" s="37">
        <v>1379</v>
      </c>
      <c r="K78" s="38">
        <v>1379</v>
      </c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22"/>
      <c r="W78" s="22"/>
      <c r="X78" s="22"/>
      <c r="Y78" s="22"/>
      <c r="Z78" s="22"/>
    </row>
    <row r="79" spans="1:26" ht="72" x14ac:dyDescent="0.2">
      <c r="A79" s="34">
        <v>47</v>
      </c>
      <c r="B79" s="35" t="s">
        <v>247</v>
      </c>
      <c r="C79" s="36">
        <v>1</v>
      </c>
      <c r="D79" s="37">
        <v>108.63</v>
      </c>
      <c r="E79" s="38" t="s">
        <v>248</v>
      </c>
      <c r="F79" s="37">
        <v>52.17</v>
      </c>
      <c r="G79" s="37">
        <v>109</v>
      </c>
      <c r="H79" s="37" t="s">
        <v>249</v>
      </c>
      <c r="I79" s="37">
        <v>52</v>
      </c>
      <c r="J79" s="37">
        <v>818</v>
      </c>
      <c r="K79" s="38" t="s">
        <v>250</v>
      </c>
      <c r="L79" s="38"/>
      <c r="M79" s="38"/>
      <c r="N79" s="38"/>
      <c r="O79" s="38"/>
      <c r="P79" s="38"/>
      <c r="Q79" s="38"/>
      <c r="R79" s="38"/>
      <c r="S79" s="38"/>
      <c r="T79" s="38"/>
      <c r="U79" s="38">
        <v>202</v>
      </c>
      <c r="V79" s="22"/>
      <c r="W79" s="22"/>
      <c r="X79" s="22"/>
      <c r="Y79" s="22"/>
      <c r="Z79" s="22"/>
    </row>
    <row r="80" spans="1:26" ht="60" x14ac:dyDescent="0.2">
      <c r="A80" s="34">
        <v>48</v>
      </c>
      <c r="B80" s="35" t="s">
        <v>251</v>
      </c>
      <c r="C80" s="36" t="s">
        <v>252</v>
      </c>
      <c r="D80" s="37">
        <v>17.54</v>
      </c>
      <c r="E80" s="38">
        <v>4.99</v>
      </c>
      <c r="F80" s="37" t="s">
        <v>253</v>
      </c>
      <c r="G80" s="37">
        <v>18</v>
      </c>
      <c r="H80" s="37">
        <v>5</v>
      </c>
      <c r="I80" s="37" t="s">
        <v>254</v>
      </c>
      <c r="J80" s="37">
        <v>163</v>
      </c>
      <c r="K80" s="38">
        <v>72</v>
      </c>
      <c r="L80" s="38"/>
      <c r="M80" s="38"/>
      <c r="N80" s="38"/>
      <c r="O80" s="38"/>
      <c r="P80" s="38"/>
      <c r="Q80" s="38"/>
      <c r="R80" s="38"/>
      <c r="S80" s="38"/>
      <c r="T80" s="38"/>
      <c r="U80" s="38" t="s">
        <v>255</v>
      </c>
      <c r="V80" s="22"/>
      <c r="W80" s="22"/>
      <c r="X80" s="22"/>
      <c r="Y80" s="22"/>
      <c r="Z80" s="22"/>
    </row>
    <row r="81" spans="1:26" ht="72" x14ac:dyDescent="0.2">
      <c r="A81" s="34">
        <v>49</v>
      </c>
      <c r="B81" s="35" t="s">
        <v>256</v>
      </c>
      <c r="C81" s="36" t="s">
        <v>252</v>
      </c>
      <c r="D81" s="37">
        <v>6.04</v>
      </c>
      <c r="E81" s="38">
        <v>0.97</v>
      </c>
      <c r="F81" s="37" t="s">
        <v>257</v>
      </c>
      <c r="G81" s="37">
        <v>6</v>
      </c>
      <c r="H81" s="37">
        <v>1</v>
      </c>
      <c r="I81" s="37">
        <v>5</v>
      </c>
      <c r="J81" s="37">
        <v>50</v>
      </c>
      <c r="K81" s="38">
        <v>14</v>
      </c>
      <c r="L81" s="38"/>
      <c r="M81" s="38"/>
      <c r="N81" s="38"/>
      <c r="O81" s="38"/>
      <c r="P81" s="38"/>
      <c r="Q81" s="38"/>
      <c r="R81" s="38"/>
      <c r="S81" s="38"/>
      <c r="T81" s="38"/>
      <c r="U81" s="38" t="s">
        <v>258</v>
      </c>
      <c r="V81" s="22"/>
      <c r="W81" s="22"/>
      <c r="X81" s="22"/>
      <c r="Y81" s="22"/>
      <c r="Z81" s="22"/>
    </row>
    <row r="82" spans="1:26" ht="72" x14ac:dyDescent="0.2">
      <c r="A82" s="39">
        <v>50</v>
      </c>
      <c r="B82" s="40" t="s">
        <v>259</v>
      </c>
      <c r="C82" s="41">
        <v>1</v>
      </c>
      <c r="D82" s="42">
        <v>968.45</v>
      </c>
      <c r="E82" s="43">
        <v>170.24</v>
      </c>
      <c r="F82" s="42" t="s">
        <v>260</v>
      </c>
      <c r="G82" s="42">
        <v>968</v>
      </c>
      <c r="H82" s="42">
        <v>170</v>
      </c>
      <c r="I82" s="42" t="s">
        <v>261</v>
      </c>
      <c r="J82" s="42">
        <v>8018</v>
      </c>
      <c r="K82" s="43">
        <v>2445</v>
      </c>
      <c r="L82" s="43"/>
      <c r="M82" s="43"/>
      <c r="N82" s="43"/>
      <c r="O82" s="43"/>
      <c r="P82" s="43"/>
      <c r="Q82" s="43"/>
      <c r="R82" s="43"/>
      <c r="S82" s="43"/>
      <c r="T82" s="43"/>
      <c r="U82" s="43" t="s">
        <v>262</v>
      </c>
      <c r="V82" s="22"/>
      <c r="W82" s="22"/>
      <c r="X82" s="22"/>
      <c r="Y82" s="22"/>
      <c r="Z82" s="22"/>
    </row>
    <row r="83" spans="1:26" ht="36" x14ac:dyDescent="0.2">
      <c r="A83" s="59" t="s">
        <v>263</v>
      </c>
      <c r="B83" s="60"/>
      <c r="C83" s="60"/>
      <c r="D83" s="60"/>
      <c r="E83" s="60"/>
      <c r="F83" s="60"/>
      <c r="G83" s="44">
        <v>50276</v>
      </c>
      <c r="H83" s="44" t="s">
        <v>264</v>
      </c>
      <c r="I83" s="44" t="s">
        <v>265</v>
      </c>
      <c r="J83" s="44">
        <v>224710</v>
      </c>
      <c r="K83" s="44" t="s">
        <v>266</v>
      </c>
      <c r="L83" s="44"/>
      <c r="M83" s="44"/>
      <c r="N83" s="44"/>
      <c r="O83" s="44"/>
      <c r="P83" s="44"/>
      <c r="Q83" s="44"/>
      <c r="R83" s="44"/>
      <c r="S83" s="44"/>
      <c r="T83" s="44"/>
      <c r="U83" s="44" t="s">
        <v>267</v>
      </c>
      <c r="V83" s="22"/>
      <c r="W83" s="22"/>
      <c r="X83" s="22"/>
      <c r="Y83" s="22"/>
      <c r="Z83" s="22"/>
    </row>
    <row r="84" spans="1:26" x14ac:dyDescent="0.2">
      <c r="A84" s="59" t="s">
        <v>268</v>
      </c>
      <c r="B84" s="60"/>
      <c r="C84" s="60"/>
      <c r="D84" s="60"/>
      <c r="E84" s="60"/>
      <c r="F84" s="60"/>
      <c r="G84" s="44"/>
      <c r="H84" s="44"/>
      <c r="I84" s="44"/>
      <c r="J84" s="44">
        <v>224712</v>
      </c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22"/>
      <c r="W84" s="22"/>
      <c r="X84" s="22"/>
      <c r="Y84" s="22"/>
      <c r="Z84" s="22"/>
    </row>
    <row r="85" spans="1:26" x14ac:dyDescent="0.2">
      <c r="A85" s="59" t="s">
        <v>269</v>
      </c>
      <c r="B85" s="60"/>
      <c r="C85" s="60"/>
      <c r="D85" s="60"/>
      <c r="E85" s="60"/>
      <c r="F85" s="60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22"/>
      <c r="W85" s="22"/>
      <c r="X85" s="22"/>
      <c r="Y85" s="22"/>
      <c r="Z85" s="22"/>
    </row>
    <row r="86" spans="1:26" ht="36" x14ac:dyDescent="0.2">
      <c r="A86" s="59" t="s">
        <v>270</v>
      </c>
      <c r="B86" s="60"/>
      <c r="C86" s="60"/>
      <c r="D86" s="60"/>
      <c r="E86" s="60"/>
      <c r="F86" s="60"/>
      <c r="G86" s="44"/>
      <c r="H86" s="44"/>
      <c r="I86" s="44"/>
      <c r="J86" s="44">
        <v>2</v>
      </c>
      <c r="K86" s="44" t="s">
        <v>271</v>
      </c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22"/>
      <c r="W86" s="22"/>
      <c r="X86" s="22"/>
      <c r="Y86" s="22"/>
      <c r="Z86" s="22"/>
    </row>
    <row r="87" spans="1:26" x14ac:dyDescent="0.2">
      <c r="A87" s="59" t="s">
        <v>272</v>
      </c>
      <c r="B87" s="60"/>
      <c r="C87" s="60"/>
      <c r="D87" s="60"/>
      <c r="E87" s="60"/>
      <c r="F87" s="60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22"/>
      <c r="W87" s="22"/>
      <c r="X87" s="22"/>
      <c r="Y87" s="22"/>
      <c r="Z87" s="22"/>
    </row>
    <row r="88" spans="1:26" x14ac:dyDescent="0.2">
      <c r="A88" s="59" t="s">
        <v>273</v>
      </c>
      <c r="B88" s="60"/>
      <c r="C88" s="60"/>
      <c r="D88" s="60"/>
      <c r="E88" s="60"/>
      <c r="F88" s="60"/>
      <c r="G88" s="44">
        <v>2797</v>
      </c>
      <c r="H88" s="44"/>
      <c r="I88" s="44"/>
      <c r="J88" s="44">
        <v>38487</v>
      </c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22"/>
      <c r="W88" s="22"/>
      <c r="X88" s="22"/>
      <c r="Y88" s="22"/>
      <c r="Z88" s="22"/>
    </row>
    <row r="89" spans="1:26" x14ac:dyDescent="0.2">
      <c r="A89" s="59" t="s">
        <v>274</v>
      </c>
      <c r="B89" s="60"/>
      <c r="C89" s="60"/>
      <c r="D89" s="60"/>
      <c r="E89" s="60"/>
      <c r="F89" s="60"/>
      <c r="G89" s="44">
        <v>23623</v>
      </c>
      <c r="H89" s="44"/>
      <c r="I89" s="44"/>
      <c r="J89" s="44">
        <v>123745</v>
      </c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22"/>
      <c r="W89" s="22"/>
      <c r="X89" s="22"/>
      <c r="Y89" s="22"/>
      <c r="Z89" s="22"/>
    </row>
    <row r="90" spans="1:26" x14ac:dyDescent="0.2">
      <c r="A90" s="59" t="s">
        <v>275</v>
      </c>
      <c r="B90" s="60"/>
      <c r="C90" s="60"/>
      <c r="D90" s="60"/>
      <c r="E90" s="60"/>
      <c r="F90" s="60"/>
      <c r="G90" s="44">
        <v>24507</v>
      </c>
      <c r="H90" s="44"/>
      <c r="I90" s="44"/>
      <c r="J90" s="44">
        <v>71822</v>
      </c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22"/>
      <c r="W90" s="22"/>
      <c r="X90" s="22"/>
      <c r="Y90" s="22"/>
      <c r="Z90" s="22"/>
    </row>
    <row r="91" spans="1:26" x14ac:dyDescent="0.2">
      <c r="A91" s="65" t="s">
        <v>276</v>
      </c>
      <c r="B91" s="66"/>
      <c r="C91" s="66"/>
      <c r="D91" s="66"/>
      <c r="E91" s="66"/>
      <c r="F91" s="66"/>
      <c r="G91" s="45">
        <v>2859</v>
      </c>
      <c r="H91" s="45"/>
      <c r="I91" s="45"/>
      <c r="J91" s="45">
        <v>34894</v>
      </c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22"/>
      <c r="W91" s="22"/>
      <c r="X91" s="22"/>
      <c r="Y91" s="22"/>
      <c r="Z91" s="22"/>
    </row>
    <row r="92" spans="1:26" x14ac:dyDescent="0.2">
      <c r="A92" s="65" t="s">
        <v>277</v>
      </c>
      <c r="B92" s="66"/>
      <c r="C92" s="66"/>
      <c r="D92" s="66"/>
      <c r="E92" s="66"/>
      <c r="F92" s="66"/>
      <c r="G92" s="45">
        <v>1521</v>
      </c>
      <c r="H92" s="45"/>
      <c r="I92" s="45"/>
      <c r="J92" s="45">
        <v>17475</v>
      </c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22"/>
      <c r="W92" s="22"/>
      <c r="X92" s="22"/>
      <c r="Y92" s="22"/>
      <c r="Z92" s="22"/>
    </row>
    <row r="93" spans="1:26" x14ac:dyDescent="0.2">
      <c r="A93" s="65" t="s">
        <v>278</v>
      </c>
      <c r="B93" s="66"/>
      <c r="C93" s="66"/>
      <c r="D93" s="66"/>
      <c r="E93" s="66"/>
      <c r="F93" s="66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22"/>
      <c r="W93" s="22"/>
      <c r="X93" s="22"/>
      <c r="Y93" s="22"/>
      <c r="Z93" s="22"/>
    </row>
    <row r="94" spans="1:26" x14ac:dyDescent="0.2">
      <c r="A94" s="59" t="s">
        <v>279</v>
      </c>
      <c r="B94" s="60"/>
      <c r="C94" s="60"/>
      <c r="D94" s="60"/>
      <c r="E94" s="60"/>
      <c r="F94" s="60"/>
      <c r="G94" s="44">
        <v>54604</v>
      </c>
      <c r="H94" s="44"/>
      <c r="I94" s="44"/>
      <c r="J94" s="44">
        <v>276536</v>
      </c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22"/>
      <c r="W94" s="22"/>
      <c r="X94" s="22"/>
      <c r="Y94" s="22"/>
      <c r="Z94" s="22"/>
    </row>
    <row r="95" spans="1:26" x14ac:dyDescent="0.2">
      <c r="A95" s="59" t="s">
        <v>280</v>
      </c>
      <c r="B95" s="60"/>
      <c r="C95" s="60"/>
      <c r="D95" s="60"/>
      <c r="E95" s="60"/>
      <c r="F95" s="60"/>
      <c r="G95" s="44">
        <v>52</v>
      </c>
      <c r="H95" s="44"/>
      <c r="I95" s="44"/>
      <c r="J95" s="44">
        <v>545</v>
      </c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22"/>
      <c r="W95" s="22"/>
      <c r="X95" s="22"/>
      <c r="Y95" s="22"/>
      <c r="Z95" s="22"/>
    </row>
    <row r="96" spans="1:26" x14ac:dyDescent="0.2">
      <c r="A96" s="59" t="s">
        <v>281</v>
      </c>
      <c r="B96" s="60"/>
      <c r="C96" s="60"/>
      <c r="D96" s="60"/>
      <c r="E96" s="60"/>
      <c r="F96" s="60"/>
      <c r="G96" s="44">
        <v>54656</v>
      </c>
      <c r="H96" s="44"/>
      <c r="I96" s="44"/>
      <c r="J96" s="44">
        <v>277081</v>
      </c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22"/>
      <c r="W96" s="22"/>
      <c r="X96" s="22"/>
      <c r="Y96" s="22"/>
      <c r="Z96" s="22"/>
    </row>
    <row r="97" spans="1:26" x14ac:dyDescent="0.2">
      <c r="A97" s="65" t="s">
        <v>282</v>
      </c>
      <c r="B97" s="66"/>
      <c r="C97" s="66"/>
      <c r="D97" s="66"/>
      <c r="E97" s="66"/>
      <c r="F97" s="66"/>
      <c r="G97" s="45">
        <v>54656</v>
      </c>
      <c r="H97" s="45"/>
      <c r="I97" s="45"/>
      <c r="J97" s="45">
        <v>277081</v>
      </c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22"/>
      <c r="W97" s="22"/>
      <c r="X97" s="22"/>
      <c r="Y97" s="22"/>
      <c r="Z97" s="22"/>
    </row>
    <row r="98" spans="1:26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2"/>
      <c r="W98" s="22"/>
      <c r="X98" s="22"/>
      <c r="Y98" s="22"/>
      <c r="Z98" s="22"/>
    </row>
    <row r="99" spans="1:26" x14ac:dyDescent="0.2">
      <c r="A99" s="23"/>
      <c r="B99" s="27" t="s">
        <v>21</v>
      </c>
      <c r="C99" s="28"/>
      <c r="D99" s="29"/>
      <c r="E99" s="29"/>
      <c r="F99" s="28"/>
      <c r="G99" s="30">
        <f>IF(ISBLANK(X14),"",ROUND(Y14/X14,2)*100)</f>
        <v>102</v>
      </c>
      <c r="H99" s="2"/>
      <c r="I99" s="2"/>
      <c r="J99" s="30">
        <f>IF(ISBLANK(X15),"",ROUND(Y15/X15,2)*100)</f>
        <v>91</v>
      </c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2"/>
      <c r="W99" s="22"/>
      <c r="X99" s="22"/>
      <c r="Y99" s="22"/>
      <c r="Z99" s="22"/>
    </row>
    <row r="100" spans="1:26" x14ac:dyDescent="0.2">
      <c r="A100" s="23"/>
      <c r="B100" s="27" t="s">
        <v>22</v>
      </c>
      <c r="C100" s="28"/>
      <c r="D100" s="29"/>
      <c r="E100" s="29"/>
      <c r="F100" s="28"/>
      <c r="G100" s="18">
        <f>IF(ISBLANK(X14),"",ROUND(Z14/X14,2)*100)</f>
        <v>54</v>
      </c>
      <c r="H100" s="4"/>
      <c r="I100" s="4"/>
      <c r="J100" s="18">
        <f>IF(ISBLANK(X15),"",ROUND(Z15/X15,2)*100)</f>
        <v>45</v>
      </c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2"/>
      <c r="W100" s="22"/>
      <c r="X100" s="22"/>
      <c r="Y100" s="22"/>
      <c r="Z100" s="22"/>
    </row>
    <row r="101" spans="1:26" x14ac:dyDescent="0.2">
      <c r="A101" s="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22"/>
      <c r="W101" s="22"/>
      <c r="X101" s="22"/>
      <c r="Y101" s="22"/>
      <c r="Z101" s="22"/>
    </row>
    <row r="102" spans="1:26" x14ac:dyDescent="0.2">
      <c r="A102" s="31" t="s">
        <v>28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2">
      <c r="A103" s="2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2">
      <c r="A104" s="31" t="s">
        <v>29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2">
      <c r="A105" s="19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4"/>
      <c r="W105" s="4"/>
      <c r="X105" s="4"/>
      <c r="Y105" s="4"/>
      <c r="Z105" s="4"/>
    </row>
    <row r="106" spans="1:26" x14ac:dyDescent="0.2">
      <c r="V106" s="24"/>
      <c r="W106" s="24"/>
      <c r="X106" s="24"/>
      <c r="Y106" s="24"/>
      <c r="Z106" s="24"/>
    </row>
  </sheetData>
  <mergeCells count="49">
    <mergeCell ref="A97:F97"/>
    <mergeCell ref="A86:F86"/>
    <mergeCell ref="A87:F87"/>
    <mergeCell ref="A88:F88"/>
    <mergeCell ref="A89:F89"/>
    <mergeCell ref="A90:F90"/>
    <mergeCell ref="A91:F91"/>
    <mergeCell ref="A92:F92"/>
    <mergeCell ref="A93:F93"/>
    <mergeCell ref="A94:F94"/>
    <mergeCell ref="A95:F95"/>
    <mergeCell ref="A96:F96"/>
    <mergeCell ref="A85:F85"/>
    <mergeCell ref="A24:U24"/>
    <mergeCell ref="A39:U39"/>
    <mergeCell ref="A40:U40"/>
    <mergeCell ref="A43:U43"/>
    <mergeCell ref="A52:U52"/>
    <mergeCell ref="A58:U58"/>
    <mergeCell ref="A66:U66"/>
    <mergeCell ref="A67:U67"/>
    <mergeCell ref="A77:U77"/>
    <mergeCell ref="A83:F83"/>
    <mergeCell ref="A84:F84"/>
    <mergeCell ref="A5:U5"/>
    <mergeCell ref="A6:U6"/>
    <mergeCell ref="A7:U7"/>
    <mergeCell ref="A8:U8"/>
    <mergeCell ref="J10:U10"/>
    <mergeCell ref="G10:I10"/>
    <mergeCell ref="A20:A22"/>
    <mergeCell ref="B20:B22"/>
    <mergeCell ref="C20:C22"/>
    <mergeCell ref="D20:F20"/>
    <mergeCell ref="D21:D22"/>
    <mergeCell ref="J20:U20"/>
    <mergeCell ref="G21:G22"/>
    <mergeCell ref="G15:H15"/>
    <mergeCell ref="J15:K15"/>
    <mergeCell ref="J21:J22"/>
    <mergeCell ref="G20:I20"/>
    <mergeCell ref="G14:H14"/>
    <mergeCell ref="J11:K11"/>
    <mergeCell ref="J14:K14"/>
    <mergeCell ref="G12:H12"/>
    <mergeCell ref="G13:H13"/>
    <mergeCell ref="J12:K12"/>
    <mergeCell ref="J13:K13"/>
    <mergeCell ref="G11:H1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horizontalDpi="300" verticalDpi="300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Залялютдинова Дина Галимьяновна</cp:lastModifiedBy>
  <cp:lastPrinted>2020-03-01T08:41:17Z</cp:lastPrinted>
  <dcterms:created xsi:type="dcterms:W3CDTF">2003-01-28T12:33:10Z</dcterms:created>
  <dcterms:modified xsi:type="dcterms:W3CDTF">2020-03-10T10:07:20Z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