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 defaultThemeVersion="124226"/>
  <bookViews>
    <workbookView xWindow="-120" yWindow="-120" windowWidth="19440" windowHeight="15600" tabRatio="771"/>
  </bookViews>
  <sheets>
    <sheet name="Мои данные" sheetId="8" r:id="rId1"/>
  </sheets>
  <definedNames>
    <definedName name="Print_Titles" localSheetId="0">'Мои данные'!$28:$28</definedName>
    <definedName name="_xlnm.Print_Titles" localSheetId="0">'Мои данные'!$28:$28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8" l="1"/>
  <c r="G20" i="8"/>
  <c r="J18" i="8"/>
  <c r="G18" i="8"/>
  <c r="J17" i="8"/>
  <c r="G17" i="8"/>
  <c r="J16" i="8"/>
  <c r="G16" i="8"/>
  <c r="J55" i="8"/>
  <c r="G55" i="8"/>
  <c r="J54" i="8"/>
  <c r="G54" i="8"/>
  <c r="J19" i="8"/>
  <c r="G19" i="8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Сергей</author>
    <author>Alex</author>
    <author>onikitina</author>
    <author>Max</author>
    <author>Alex Sosedko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H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H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A8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</t>
        </r>
      </text>
    </comment>
    <comment ref="A10" authorId="3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A12" authorId="3">
      <text>
        <r>
          <rPr>
            <sz val="8"/>
            <color indexed="81"/>
            <rFont val="Tahoma"/>
            <family val="2"/>
            <charset val="204"/>
          </rPr>
          <t xml:space="preserve"> Титул::на &lt;Наименование локальной сметы&gt;</t>
        </r>
      </text>
    </comment>
    <comment ref="A13" authorId="3">
      <text>
        <r>
          <rPr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G1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J1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по расчету&gt;/1000</t>
        </r>
      </text>
    </comment>
    <comment ref="G1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J1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Оборудование&gt;/1000</t>
        </r>
      </text>
    </comment>
    <comment ref="G1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J1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Монтажные работы &gt;/1000</t>
        </r>
      </text>
    </comment>
    <comment ref="V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 с коэф. к итогам&gt;</t>
        </r>
      </text>
    </comment>
    <comment ref="W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 с коэф. к итогам&gt;</t>
        </r>
      </text>
    </comment>
    <comment ref="X1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ФОТ&gt;</t>
        </r>
      </text>
    </comment>
    <comment ref="Y1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НР&gt;</t>
        </r>
      </text>
    </comment>
    <comment ref="Z1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СП&gt;</t>
        </r>
      </text>
    </comment>
    <comment ref="G20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 с индексами&gt;/1000</t>
        </r>
      </text>
    </comment>
    <comment ref="J20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ФОТ с индексами&gt;/1000</t>
        </r>
      </text>
    </comment>
    <comment ref="V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 с коэф. к итогам&gt;</t>
        </r>
      </text>
    </comment>
    <comment ref="W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ТЗМ с коэф. к итогам&gt;</t>
        </r>
      </text>
    </comment>
    <comment ref="X20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ФОТ&gt;</t>
        </r>
      </text>
    </comment>
    <comment ref="Y20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НР&gt;</t>
        </r>
      </text>
    </comment>
    <comment ref="Z20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СП&gt;</t>
        </r>
      </text>
    </comment>
    <comment ref="A23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102 значение&gt;</t>
        </r>
      </text>
    </comment>
    <comment ref="L23" authorId="3">
      <text>
        <r>
          <rPr>
            <sz val="8"/>
            <color indexed="81"/>
            <rFont val="Tahoma"/>
            <family val="2"/>
            <charset val="204"/>
          </rPr>
          <t xml:space="preserve"> Normal::&lt;Отчетный период (учет выполненных работ)&gt;</t>
        </r>
      </text>
    </comment>
    <comment ref="A28" authorId="3">
      <text>
        <r>
          <rPr>
            <sz val="8"/>
            <color indexed="81"/>
            <rFont val="Tahoma"/>
            <family val="2"/>
            <charset val="204"/>
          </rPr>
          <t xml:space="preserve"> ЛокСмета::&lt;Номер позиции по смете&gt;</t>
        </r>
      </text>
    </comment>
    <comment ref="B28" authorId="3">
      <text>
        <r>
          <rPr>
            <sz val="8"/>
            <color indexed="81"/>
            <rFont val="Tahoma"/>
            <family val="2"/>
            <charset val="204"/>
          </rPr>
          <t xml:space="preserve"> ЛокСмета::&lt;Обоснование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</t>
        </r>
      </text>
    </comment>
    <comment ref="C28" authorId="3">
      <text>
        <r>
          <rPr>
            <sz val="8"/>
            <color indexed="81"/>
            <rFont val="Tahoma"/>
            <family val="2"/>
            <charset val="204"/>
          </rPr>
          <t xml:space="preserve"> ЛокСмета::&lt;Количество всего (физ. объем) по позиции&gt;
&lt;Формула расчета физ. объема&gt;
</t>
        </r>
      </text>
    </comment>
    <comment ref="D28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ЛокСмета::&lt;ПЗ по позиции на единицу в базисных ценах с учетом всех к-тов&gt;</t>
        </r>
      </text>
    </comment>
    <comment ref="E28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8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ПЗ на физобъем по позиции в базисных ценах&gt;
</t>
        </r>
      </text>
    </comment>
    <comment ref="H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ОЗП на физобъем по позиции в базисных ценах&gt;
_____
&lt;ИТОГО МАТ на физобъем по позиции в базисных ценах&gt;
</t>
        </r>
      </text>
    </comment>
    <comment ref="I2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ЭММ на физобъем по позиции в базисных ценах&gt;
_____
&lt;ИТОГО ЗПМ на физобъем по позиции в базисных ценах&gt;
</t>
        </r>
      </text>
    </comment>
    <comment ref="J28" authorId="3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ПЗ по позиции в текущих ценах&gt;
</t>
        </r>
      </text>
    </comment>
    <comment ref="K28" authorId="3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ОЗП по позиции в текущих ценах&gt;
_____
&lt;ИТОГО МАТ по позиции в текущих ценах&gt;
</t>
        </r>
      </text>
    </comment>
    <comment ref="U28" authorId="3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ЭММ по позиции в текущих ценах&gt;
_____
&lt;ИТОГО ЗПМ по позиции в текущих ценах&gt;
</t>
        </r>
      </text>
    </comment>
    <comment ref="A38" authorId="3">
      <text>
        <r>
          <rPr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38" authorId="3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H38" authorId="3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_____
&lt;Материалы (итоги)&gt;</t>
        </r>
      </text>
    </comment>
    <comment ref="I38" authorId="3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_____
&lt;З/п машинистов (итоги)&gt;</t>
        </r>
      </text>
    </comment>
    <comment ref="J38" authorId="3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тек.ценах (итоги)&gt;</t>
        </r>
      </text>
    </comment>
    <comment ref="K38" authorId="3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в тек.ценах (итоги)&gt;
_____
&lt;Материалы в тек.ценах (итоги)&gt;</t>
        </r>
      </text>
    </comment>
    <comment ref="U38" authorId="3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в тек.ценах (итоги)&gt;
_____
&lt;З/п машинистов в тек.ценах (итоги)&gt;</t>
        </r>
      </text>
    </comment>
    <comment ref="A57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300 атрибут 970 значение&gt; _________________ /&lt;подпись 300 значение&gt;/</t>
        </r>
      </text>
    </comment>
    <comment ref="A59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<sst xmlns="http://schemas.openxmlformats.org/spreadsheetml/2006/main" count="113" uniqueCount="90">
  <si>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</si>
  <si>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</si>
  <si>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</si>
  <si>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</si>
  <si>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</si>
  <si>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</si>
  <si>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</si>
  <si>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</si>
  <si>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</si>
  <si>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</si>
  <si>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</si>
  <si>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</si>
  <si>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</si>
  <si>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</si>
  <si>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</si>
  <si>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</si>
  <si>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</si>
  <si>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</si>
  <si>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</si>
  <si>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</si>
  <si>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</si>
  <si>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 xml:space="preserve">УТВЕРЖДАЮ </t>
  </si>
  <si>
    <t>СОГЛАСОВАНО</t>
  </si>
  <si>
    <t>% НР</t>
  </si>
  <si>
    <t>% СП</t>
  </si>
  <si>
    <t xml:space="preserve">  </t>
  </si>
  <si>
    <t>_________________ //</t>
  </si>
  <si>
    <t>Основание:11-11-2019-ТП-ГСН</t>
  </si>
  <si>
    <t>Составлена в базисных ценах на 01.2000 г. и текущих ценах на 1 квартал 2020 года</t>
  </si>
  <si>
    <t>Составил:  _________________ /Макаревич О.В./</t>
  </si>
  <si>
    <t>Проверил:  _________________ //</t>
  </si>
  <si>
    <t>Раздел 1. Газопровод</t>
  </si>
  <si>
    <t>ТЕР24-02-110-01
Установка и монтаж КУ в СКИП-1 на трубопроводе с электродом ЭНЭС-4м, применительн
1 контрольно-измерительный пункт
429,19 = 467,77 - 6 x 6,43</t>
  </si>
  <si>
    <t>81,32
_____
322,16</t>
  </si>
  <si>
    <t>81
_____
322</t>
  </si>
  <si>
    <t>1162
_____
1832</t>
  </si>
  <si>
    <t>ТССЦ-прайс
Стойка СКИП 1-3-2-2,0
шт.</t>
  </si>
  <si>
    <t xml:space="preserve">
_____
574,43</t>
  </si>
  <si>
    <t xml:space="preserve">
_____
574</t>
  </si>
  <si>
    <t xml:space="preserve">
_____
3763</t>
  </si>
  <si>
    <t>ТССЦ-прайс
Электрод ЭНЕС 4М
шт.</t>
  </si>
  <si>
    <t xml:space="preserve">
_____
1135,5</t>
  </si>
  <si>
    <t xml:space="preserve">
_____
1136</t>
  </si>
  <si>
    <t xml:space="preserve">
_____
7438</t>
  </si>
  <si>
    <t>ТЕРм08-02-412-02
Затягивание провода в проложенные трубы и металлические рукава первого одножильного или многожильного в общей оплетке, суммарное сечение: до 6 мм2 (ВПП в стойке)
100 м</t>
  </si>
  <si>
    <t>0,02
2 / 100</t>
  </si>
  <si>
    <t>64,09
_____
30,11</t>
  </si>
  <si>
    <t>4,75
_____
0,33</t>
  </si>
  <si>
    <t>1
_____
1</t>
  </si>
  <si>
    <t>18
_____
2</t>
  </si>
  <si>
    <t>ТЕРм08-02-412-09
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сечение: до 6 мм2 (ВПП в стойке)
100 м</t>
  </si>
  <si>
    <t>21,76
_____
22,42</t>
  </si>
  <si>
    <t>2,37
_____
0,16</t>
  </si>
  <si>
    <t xml:space="preserve">
_____
1</t>
  </si>
  <si>
    <t>6
_____
2</t>
  </si>
  <si>
    <t>ТССЦ-прайс
Провод ВПП10
м</t>
  </si>
  <si>
    <t xml:space="preserve">
_____
10,97</t>
  </si>
  <si>
    <t xml:space="preserve">
_____
44</t>
  </si>
  <si>
    <t xml:space="preserve">
_____
287</t>
  </si>
  <si>
    <t>ТЕРм11-08-001-01
Присоединение к приборам электрических проводок под винт: с оконцеванием наконечником - нарощение провода ПВ2 электрода ЭНЕС 4М
100 концов жил</t>
  </si>
  <si>
    <t>143,74
_____
37,09</t>
  </si>
  <si>
    <t>3
_____
1</t>
  </si>
  <si>
    <t>41
_____
3</t>
  </si>
  <si>
    <t>ТССЦ-502-0497
Провода силовые с медной жилой марки ПВ2, сечением 2,5 мм2
1000 м</t>
  </si>
  <si>
    <t>0,008
8 / 1000</t>
  </si>
  <si>
    <t xml:space="preserve">
_____
2230</t>
  </si>
  <si>
    <t xml:space="preserve">
_____
18</t>
  </si>
  <si>
    <t xml:space="preserve">
_____
87</t>
  </si>
  <si>
    <t>Итого прямые затраты по смете</t>
  </si>
  <si>
    <t>85
_____
2097</t>
  </si>
  <si>
    <t>1227
_____
13414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</si>
  <si>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</si>
  <si>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</si>
  <si>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 МАТ=2%ОЗП  (Поз. 2-3, 6-7)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</si>
  <si>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</si>
  <si>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</si>
  <si>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</si>
  <si>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</si>
  <si>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</si>
  <si>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</si>
  <si>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</si>
  <si>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</si>
  <si>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</si>
  <si>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</si>
  <si>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ВСЕГО по смете</t>
  </si>
  <si>
    <t>Стройка: Газопровод низкого давления от точки подключения до границы земельного участка в Калининском районе, пер. Сухумский, 6, г. Челябинска. Наружные газопроводы.                                     Технологическое присоединение.</t>
  </si>
  <si>
    <t>на Электрохимзащиту газопровода</t>
  </si>
  <si>
    <t>"___" ____________ 2020 г.</t>
  </si>
  <si>
    <t>"___" _____________ 2020г.</t>
  </si>
  <si>
    <t>ЛОКАЛЬНАЯ СМЕТА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</si>
</sst>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7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9" fillId="0" borderId="0" xfId="0" applyFont="1"/>
    <xf numFmtId="0" fontId="3" fillId="0" borderId="0" xfId="10"/>
    <xf numFmtId="0" fontId="1" fillId="0" borderId="0" xfId="12"/>
    <xf numFmtId="0" fontId="12" fillId="0" borderId="0" xfId="0" applyFont="1" applyAlignment="1">
      <alignment horizontal="left" vertical="top" indent="1"/>
    </xf>
    <xf numFmtId="0" fontId="11" fillId="0" borderId="0" xfId="0" applyFont="1" applyBorder="1"/>
    <xf numFmtId="0" fontId="11" fillId="0" borderId="0" xfId="0" applyFont="1" applyBorder="1" applyAlignment="1">
      <alignment horizontal="left" vertical="top" wrapText="1"/>
    </xf>
    <xf numFmtId="1" fontId="12" fillId="0" borderId="0" xfId="10" applyNumberFormat="1" applyFont="1" applyAlignment="1">
      <alignment horizontal="right"/>
    </xf>
    <xf numFmtId="0" fontId="9" fillId="0" borderId="0" xfId="24" applyFont="1">
      <alignment horizontal="left" vertical="top"/>
    </xf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3" applyFont="1" applyAlignment="1">
      <alignment horizontal="left"/>
    </xf>
    <xf numFmtId="0" fontId="7" fillId="0" borderId="7" xfId="13" applyFont="1" applyBorder="1">
      <alignment horizontal="center" wrapText="1"/>
    </xf>
    <xf numFmtId="0" fontId="7" fillId="0" borderId="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left" vertical="top" wrapText="1"/>
    </xf>
    <xf numFmtId="2" fontId="9" fillId="0" borderId="7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right" vertical="top" wrapText="1"/>
    </xf>
    <xf numFmtId="2" fontId="9" fillId="0" borderId="7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1" xfId="6" applyFont="1" applyBorder="1" applyAlignment="1">
      <alignment horizontal="right" vertical="top" wrapText="1"/>
    </xf>
    <xf numFmtId="0" fontId="12" fillId="0" borderId="1" xfId="6" applyFont="1" applyBorder="1" applyAlignment="1">
      <alignment horizontal="right" vertical="top" wrapText="1"/>
    </xf>
    <xf numFmtId="0" fontId="12" fillId="0" borderId="1" xfId="6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6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64" fontId="11" fillId="0" borderId="6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164" fontId="12" fillId="0" borderId="6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  <xf numFmtId="0" fontId="9" fillId="0" borderId="0" xfId="23" applyFont="1" applyAlignment="1">
      <alignment horizontal="center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Z61"/>
  <sheetViews>
    <sheetView showGridLines="0" tabSelected="1" topLeftCell="A37" workbookViewId="0">
      <selection activeCell="A12" sqref="A12:U12"/>
    </sheetView>
  </sheetViews>
  <sheetFormatPr defaultRowHeight="12.75" x14ac:dyDescent="0.2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7" width="0" style="1" hidden="1" customWidth="1"/>
    <col min="28" max="16384" width="9.140625" style="1"/>
  </cols>
  <sheetData>
    <row r="2" spans="1:21" ht="15.75" x14ac:dyDescent="0.25">
      <c r="A2" s="2" t="s">
        <v>21</v>
      </c>
      <c r="H2" s="3" t="s">
        <v>22</v>
      </c>
    </row>
    <row r="3" spans="1:21" x14ac:dyDescent="0.2">
      <c r="A3" s="33" t="s">
        <v>25</v>
      </c>
      <c r="H3" s="33" t="s">
        <v>25</v>
      </c>
    </row>
    <row r="4" spans="1:21" x14ac:dyDescent="0.2">
      <c r="A4" s="33" t="s">
        <v>26</v>
      </c>
      <c r="B4" s="4"/>
      <c r="C4" s="4"/>
      <c r="D4" s="4"/>
      <c r="E4" s="4"/>
      <c r="F4" s="4"/>
      <c r="G4" s="4"/>
      <c r="H4" s="33" t="s">
        <v>26</v>
      </c>
    </row>
    <row r="5" spans="1:21" x14ac:dyDescent="0.2">
      <c r="A5" s="1" t="s">
        <v>87</v>
      </c>
      <c r="B5" s="4"/>
      <c r="C5" s="4"/>
      <c r="D5" s="4"/>
      <c r="E5" s="4"/>
      <c r="F5" s="4"/>
      <c r="G5" s="4"/>
      <c r="H5" s="34" t="s">
        <v>88</v>
      </c>
    </row>
    <row r="6" spans="1:21" x14ac:dyDescent="0.2">
      <c r="A6" s="4"/>
      <c r="B6" s="4"/>
      <c r="C6" s="4"/>
      <c r="D6" s="4"/>
      <c r="E6" s="4"/>
      <c r="F6" s="4"/>
      <c r="G6" s="4"/>
      <c r="H6" s="4"/>
    </row>
    <row r="7" spans="1:21" s="7" customFormat="1" ht="12" x14ac:dyDescent="0.2">
      <c r="A7" s="5"/>
      <c r="B7" s="6"/>
      <c r="C7" s="6"/>
      <c r="D7" s="6"/>
    </row>
    <row r="8" spans="1:21" s="7" customFormat="1" ht="27.75" customHeight="1" x14ac:dyDescent="0.2">
      <c r="A8" s="69" t="s">
        <v>85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s="7" customFormat="1" ht="12" x14ac:dyDescent="0.2">
      <c r="A9" s="5"/>
      <c r="B9" s="6"/>
      <c r="C9" s="6"/>
      <c r="D9" s="6"/>
    </row>
    <row r="10" spans="1:21" s="7" customFormat="1" ht="15" x14ac:dyDescent="0.25">
      <c r="A10" s="56" t="s">
        <v>89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7" customFormat="1" ht="12" x14ac:dyDescent="0.2">
      <c r="A11" s="57" t="s">
        <v>18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7" customFormat="1" ht="12" x14ac:dyDescent="0.2">
      <c r="A12" s="57" t="s">
        <v>86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7" customFormat="1" ht="12" x14ac:dyDescent="0.2">
      <c r="A13" s="58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s="7" customFormat="1" ht="12" x14ac:dyDescent="0.2"/>
    <row r="15" spans="1:21" s="7" customFormat="1" ht="12" x14ac:dyDescent="0.2">
      <c r="G15" s="59" t="s">
        <v>16</v>
      </c>
      <c r="H15" s="60"/>
      <c r="I15" s="61"/>
      <c r="J15" s="59" t="s">
        <v>17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1"/>
    </row>
    <row r="16" spans="1:21" s="7" customFormat="1" x14ac:dyDescent="0.2">
      <c r="D16" s="5" t="s">
        <v>1</v>
      </c>
      <c r="G16" s="65">
        <f>2391/1000</f>
        <v>2.391</v>
      </c>
      <c r="H16" s="66"/>
      <c r="I16" s="8" t="s">
        <v>2</v>
      </c>
      <c r="J16" s="67">
        <f>16976/1000</f>
        <v>16.975999999999999</v>
      </c>
      <c r="K16" s="68"/>
      <c r="L16" s="9"/>
      <c r="M16" s="9"/>
      <c r="N16" s="9"/>
      <c r="O16" s="9"/>
      <c r="P16" s="9"/>
      <c r="Q16" s="9"/>
      <c r="R16" s="9"/>
      <c r="S16" s="9"/>
      <c r="T16" s="9"/>
      <c r="U16" s="8" t="s">
        <v>2</v>
      </c>
    </row>
    <row r="17" spans="1:26" s="7" customFormat="1" x14ac:dyDescent="0.2">
      <c r="D17" s="10" t="s">
        <v>19</v>
      </c>
      <c r="F17" s="11"/>
      <c r="G17" s="65">
        <f>0/1000</f>
        <v>0</v>
      </c>
      <c r="H17" s="66"/>
      <c r="I17" s="8" t="s">
        <v>2</v>
      </c>
      <c r="J17" s="67">
        <f>0/1000</f>
        <v>0</v>
      </c>
      <c r="K17" s="68"/>
      <c r="L17" s="9"/>
      <c r="M17" s="9"/>
      <c r="N17" s="9"/>
      <c r="O17" s="9"/>
      <c r="P17" s="9"/>
      <c r="Q17" s="9"/>
      <c r="R17" s="9"/>
      <c r="S17" s="9"/>
      <c r="T17" s="9"/>
      <c r="U17" s="8" t="s">
        <v>2</v>
      </c>
    </row>
    <row r="18" spans="1:26" s="7" customFormat="1" x14ac:dyDescent="0.2">
      <c r="D18" s="10" t="s">
        <v>20</v>
      </c>
      <c r="F18" s="11"/>
      <c r="G18" s="65">
        <f>1767/1000</f>
        <v>1.7669999999999999</v>
      </c>
      <c r="H18" s="66"/>
      <c r="I18" s="8" t="s">
        <v>2</v>
      </c>
      <c r="J18" s="67">
        <f>11641/1000</f>
        <v>11.641</v>
      </c>
      <c r="K18" s="68"/>
      <c r="L18" s="9"/>
      <c r="M18" s="9"/>
      <c r="N18" s="9"/>
      <c r="O18" s="9"/>
      <c r="P18" s="9"/>
      <c r="Q18" s="9"/>
      <c r="R18" s="9"/>
      <c r="S18" s="9"/>
      <c r="T18" s="9"/>
      <c r="U18" s="8" t="s">
        <v>2</v>
      </c>
    </row>
    <row r="19" spans="1:26" s="7" customFormat="1" x14ac:dyDescent="0.2">
      <c r="D19" s="5" t="s">
        <v>3</v>
      </c>
      <c r="G19" s="65">
        <f>(V19+V20)/1000</f>
        <v>7.4700000000000001E-3</v>
      </c>
      <c r="H19" s="66"/>
      <c r="I19" s="8" t="s">
        <v>4</v>
      </c>
      <c r="J19" s="67">
        <f>(W19+W20)/1000</f>
        <v>7.4700000000000001E-3</v>
      </c>
      <c r="K19" s="68"/>
      <c r="L19" s="9"/>
      <c r="M19" s="9"/>
      <c r="N19" s="9"/>
      <c r="O19" s="9"/>
      <c r="P19" s="9"/>
      <c r="Q19" s="9"/>
      <c r="R19" s="9"/>
      <c r="S19" s="9"/>
      <c r="T19" s="9"/>
      <c r="U19" s="8" t="s">
        <v>4</v>
      </c>
      <c r="V19" s="12">
        <v>7.47</v>
      </c>
      <c r="W19" s="13">
        <v>7.47</v>
      </c>
      <c r="X19" s="26">
        <v>85</v>
      </c>
      <c r="Y19" s="26">
        <v>108</v>
      </c>
      <c r="Z19" s="26">
        <v>75</v>
      </c>
    </row>
    <row r="20" spans="1:26" s="7" customFormat="1" x14ac:dyDescent="0.2">
      <c r="D20" s="5" t="s">
        <v>5</v>
      </c>
      <c r="G20" s="65">
        <f>85/1000</f>
        <v>8.5000000000000006E-2</v>
      </c>
      <c r="H20" s="66"/>
      <c r="I20" s="8" t="s">
        <v>2</v>
      </c>
      <c r="J20" s="67">
        <f>1227/1000</f>
        <v>1.2270000000000001</v>
      </c>
      <c r="K20" s="68"/>
      <c r="L20" s="9"/>
      <c r="M20" s="9"/>
      <c r="N20" s="9"/>
      <c r="O20" s="9"/>
      <c r="P20" s="9"/>
      <c r="Q20" s="9"/>
      <c r="R20" s="9"/>
      <c r="S20" s="9"/>
      <c r="T20" s="9"/>
      <c r="U20" s="8" t="s">
        <v>2</v>
      </c>
      <c r="V20" s="12"/>
      <c r="W20" s="13"/>
      <c r="X20" s="27">
        <v>1227</v>
      </c>
      <c r="Y20" s="27">
        <v>1331</v>
      </c>
      <c r="Z20" s="27">
        <v>859</v>
      </c>
    </row>
    <row r="21" spans="1:26" s="7" customFormat="1" ht="12" x14ac:dyDescent="0.2">
      <c r="F21" s="6"/>
      <c r="G21" s="14"/>
      <c r="H21" s="14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5"/>
    </row>
    <row r="22" spans="1:26" s="7" customFormat="1" ht="12" x14ac:dyDescent="0.2">
      <c r="B22" s="6"/>
      <c r="C22" s="6"/>
      <c r="D22" s="6"/>
      <c r="F22" s="11"/>
      <c r="G22" s="17"/>
      <c r="H22" s="17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</row>
    <row r="23" spans="1:26" s="7" customFormat="1" ht="12" x14ac:dyDescent="0.2">
      <c r="A23" s="35" t="s">
        <v>28</v>
      </c>
    </row>
    <row r="24" spans="1:26" s="7" customFormat="1" thickBot="1" x14ac:dyDescent="0.25">
      <c r="A24" s="20"/>
    </row>
    <row r="25" spans="1:26" s="22" customFormat="1" ht="27" customHeight="1" thickBot="1" x14ac:dyDescent="0.25">
      <c r="A25" s="62" t="s">
        <v>6</v>
      </c>
      <c r="B25" s="62" t="s">
        <v>7</v>
      </c>
      <c r="C25" s="62" t="s">
        <v>8</v>
      </c>
      <c r="D25" s="63" t="s">
        <v>9</v>
      </c>
      <c r="E25" s="63"/>
      <c r="F25" s="63"/>
      <c r="G25" s="63" t="s">
        <v>10</v>
      </c>
      <c r="H25" s="63"/>
      <c r="I25" s="63"/>
      <c r="J25" s="63" t="s">
        <v>11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26" s="22" customFormat="1" ht="22.5" customHeight="1" thickBot="1" x14ac:dyDescent="0.25">
      <c r="A26" s="62"/>
      <c r="B26" s="62"/>
      <c r="C26" s="62"/>
      <c r="D26" s="64" t="s">
        <v>0</v>
      </c>
      <c r="E26" s="21" t="s">
        <v>12</v>
      </c>
      <c r="F26" s="21" t="s">
        <v>13</v>
      </c>
      <c r="G26" s="64" t="s">
        <v>0</v>
      </c>
      <c r="H26" s="21" t="s">
        <v>12</v>
      </c>
      <c r="I26" s="21" t="s">
        <v>13</v>
      </c>
      <c r="J26" s="64" t="s">
        <v>0</v>
      </c>
      <c r="K26" s="21" t="s">
        <v>12</v>
      </c>
      <c r="L26" s="21"/>
      <c r="M26" s="21"/>
      <c r="N26" s="21"/>
      <c r="O26" s="21"/>
      <c r="P26" s="21"/>
      <c r="Q26" s="21"/>
      <c r="R26" s="21"/>
      <c r="S26" s="21"/>
      <c r="T26" s="21"/>
      <c r="U26" s="21" t="s">
        <v>13</v>
      </c>
    </row>
    <row r="27" spans="1:26" s="22" customFormat="1" ht="22.5" customHeight="1" thickBot="1" x14ac:dyDescent="0.25">
      <c r="A27" s="62"/>
      <c r="B27" s="62"/>
      <c r="C27" s="62"/>
      <c r="D27" s="64"/>
      <c r="E27" s="21" t="s">
        <v>14</v>
      </c>
      <c r="F27" s="21" t="s">
        <v>15</v>
      </c>
      <c r="G27" s="64"/>
      <c r="H27" s="21" t="s">
        <v>14</v>
      </c>
      <c r="I27" s="21" t="s">
        <v>15</v>
      </c>
      <c r="J27" s="64"/>
      <c r="K27" s="21" t="s">
        <v>14</v>
      </c>
      <c r="L27" s="21"/>
      <c r="M27" s="21"/>
      <c r="N27" s="21"/>
      <c r="O27" s="21"/>
      <c r="P27" s="21"/>
      <c r="Q27" s="21"/>
      <c r="R27" s="21"/>
      <c r="S27" s="21"/>
      <c r="T27" s="21"/>
      <c r="U27" s="21" t="s">
        <v>15</v>
      </c>
    </row>
    <row r="28" spans="1:26" s="6" customFormat="1" x14ac:dyDescent="0.2">
      <c r="A28" s="36">
        <v>1</v>
      </c>
      <c r="B28" s="36">
        <v>2</v>
      </c>
      <c r="C28" s="36">
        <v>3</v>
      </c>
      <c r="D28" s="37">
        <v>4</v>
      </c>
      <c r="E28" s="36">
        <v>5</v>
      </c>
      <c r="F28" s="36">
        <v>6</v>
      </c>
      <c r="G28" s="37">
        <v>7</v>
      </c>
      <c r="H28" s="36">
        <v>8</v>
      </c>
      <c r="I28" s="36">
        <v>9</v>
      </c>
      <c r="J28" s="37">
        <v>10</v>
      </c>
      <c r="K28" s="36">
        <v>11</v>
      </c>
      <c r="L28" s="36"/>
      <c r="M28" s="36"/>
      <c r="N28" s="36"/>
      <c r="O28" s="36"/>
      <c r="P28" s="36"/>
      <c r="Q28" s="36"/>
      <c r="R28" s="36"/>
      <c r="S28" s="36"/>
      <c r="T28" s="36"/>
      <c r="U28" s="36">
        <v>12</v>
      </c>
    </row>
    <row r="29" spans="1:26" s="23" customFormat="1" ht="21" customHeight="1" x14ac:dyDescent="0.2">
      <c r="A29" s="54" t="s">
        <v>31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6" s="23" customFormat="1" ht="72" x14ac:dyDescent="0.2">
      <c r="A30" s="38">
        <v>1</v>
      </c>
      <c r="B30" s="39" t="s">
        <v>32</v>
      </c>
      <c r="C30" s="40">
        <v>1</v>
      </c>
      <c r="D30" s="41">
        <v>429.19</v>
      </c>
      <c r="E30" s="42" t="s">
        <v>33</v>
      </c>
      <c r="F30" s="41">
        <v>25.71</v>
      </c>
      <c r="G30" s="41">
        <v>429</v>
      </c>
      <c r="H30" s="41" t="s">
        <v>34</v>
      </c>
      <c r="I30" s="41">
        <v>26</v>
      </c>
      <c r="J30" s="41">
        <v>3137</v>
      </c>
      <c r="K30" s="42" t="s">
        <v>35</v>
      </c>
      <c r="L30" s="42"/>
      <c r="M30" s="42"/>
      <c r="N30" s="42"/>
      <c r="O30" s="42"/>
      <c r="P30" s="42"/>
      <c r="Q30" s="42"/>
      <c r="R30" s="42"/>
      <c r="S30" s="42"/>
      <c r="T30" s="42"/>
      <c r="U30" s="42">
        <v>143</v>
      </c>
    </row>
    <row r="31" spans="1:26" s="23" customFormat="1" ht="36" x14ac:dyDescent="0.2">
      <c r="A31" s="38">
        <v>2</v>
      </c>
      <c r="B31" s="39" t="s">
        <v>36</v>
      </c>
      <c r="C31" s="40">
        <v>1</v>
      </c>
      <c r="D31" s="41">
        <v>574.42999999999995</v>
      </c>
      <c r="E31" s="42" t="s">
        <v>37</v>
      </c>
      <c r="F31" s="41"/>
      <c r="G31" s="41">
        <v>574</v>
      </c>
      <c r="H31" s="41" t="s">
        <v>38</v>
      </c>
      <c r="I31" s="41"/>
      <c r="J31" s="41">
        <v>3763</v>
      </c>
      <c r="K31" s="42" t="s">
        <v>39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s="23" customFormat="1" ht="36" x14ac:dyDescent="0.2">
      <c r="A32" s="38">
        <v>3</v>
      </c>
      <c r="B32" s="39" t="s">
        <v>40</v>
      </c>
      <c r="C32" s="40">
        <v>1</v>
      </c>
      <c r="D32" s="41">
        <v>1135.5</v>
      </c>
      <c r="E32" s="42" t="s">
        <v>41</v>
      </c>
      <c r="F32" s="41"/>
      <c r="G32" s="41">
        <v>1136</v>
      </c>
      <c r="H32" s="41" t="s">
        <v>42</v>
      </c>
      <c r="I32" s="41"/>
      <c r="J32" s="41">
        <v>7438</v>
      </c>
      <c r="K32" s="42" t="s">
        <v>43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s="23" customFormat="1" ht="84" x14ac:dyDescent="0.2">
      <c r="A33" s="38">
        <v>4</v>
      </c>
      <c r="B33" s="39" t="s">
        <v>44</v>
      </c>
      <c r="C33" s="40" t="s">
        <v>45</v>
      </c>
      <c r="D33" s="41">
        <v>98.95</v>
      </c>
      <c r="E33" s="42" t="s">
        <v>46</v>
      </c>
      <c r="F33" s="41" t="s">
        <v>47</v>
      </c>
      <c r="G33" s="41">
        <v>2</v>
      </c>
      <c r="H33" s="41" t="s">
        <v>48</v>
      </c>
      <c r="I33" s="41"/>
      <c r="J33" s="41">
        <v>21</v>
      </c>
      <c r="K33" s="42" t="s">
        <v>49</v>
      </c>
      <c r="L33" s="42"/>
      <c r="M33" s="42"/>
      <c r="N33" s="42"/>
      <c r="O33" s="42"/>
      <c r="P33" s="42"/>
      <c r="Q33" s="42"/>
      <c r="R33" s="42"/>
      <c r="S33" s="42"/>
      <c r="T33" s="42"/>
      <c r="U33" s="42">
        <v>1</v>
      </c>
    </row>
    <row r="34" spans="1:21" s="23" customFormat="1" ht="96" x14ac:dyDescent="0.2">
      <c r="A34" s="38">
        <v>5</v>
      </c>
      <c r="B34" s="39" t="s">
        <v>50</v>
      </c>
      <c r="C34" s="40" t="s">
        <v>45</v>
      </c>
      <c r="D34" s="41">
        <v>46.55</v>
      </c>
      <c r="E34" s="42" t="s">
        <v>51</v>
      </c>
      <c r="F34" s="41" t="s">
        <v>52</v>
      </c>
      <c r="G34" s="41">
        <v>1</v>
      </c>
      <c r="H34" s="41" t="s">
        <v>53</v>
      </c>
      <c r="I34" s="41"/>
      <c r="J34" s="41">
        <v>8</v>
      </c>
      <c r="K34" s="42" t="s">
        <v>54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s="23" customFormat="1" ht="36" x14ac:dyDescent="0.2">
      <c r="A35" s="38">
        <v>6</v>
      </c>
      <c r="B35" s="39" t="s">
        <v>55</v>
      </c>
      <c r="C35" s="40">
        <v>4</v>
      </c>
      <c r="D35" s="41">
        <v>10.97</v>
      </c>
      <c r="E35" s="42" t="s">
        <v>56</v>
      </c>
      <c r="F35" s="41"/>
      <c r="G35" s="41">
        <v>44</v>
      </c>
      <c r="H35" s="41" t="s">
        <v>57</v>
      </c>
      <c r="I35" s="41"/>
      <c r="J35" s="41">
        <v>287</v>
      </c>
      <c r="K35" s="42" t="s">
        <v>58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s="23" customFormat="1" ht="84" x14ac:dyDescent="0.2">
      <c r="A36" s="38">
        <v>7</v>
      </c>
      <c r="B36" s="39" t="s">
        <v>59</v>
      </c>
      <c r="C36" s="40" t="s">
        <v>45</v>
      </c>
      <c r="D36" s="41">
        <v>180.83</v>
      </c>
      <c r="E36" s="42" t="s">
        <v>60</v>
      </c>
      <c r="F36" s="41"/>
      <c r="G36" s="41">
        <v>4</v>
      </c>
      <c r="H36" s="41" t="s">
        <v>61</v>
      </c>
      <c r="I36" s="41"/>
      <c r="J36" s="41">
        <v>44</v>
      </c>
      <c r="K36" s="42" t="s">
        <v>62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s="23" customFormat="1" ht="48" x14ac:dyDescent="0.2">
      <c r="A37" s="43">
        <v>8</v>
      </c>
      <c r="B37" s="44" t="s">
        <v>63</v>
      </c>
      <c r="C37" s="45" t="s">
        <v>64</v>
      </c>
      <c r="D37" s="46">
        <v>2230</v>
      </c>
      <c r="E37" s="47" t="s">
        <v>65</v>
      </c>
      <c r="F37" s="46"/>
      <c r="G37" s="46">
        <v>18</v>
      </c>
      <c r="H37" s="46" t="s">
        <v>66</v>
      </c>
      <c r="I37" s="46"/>
      <c r="J37" s="46">
        <v>87</v>
      </c>
      <c r="K37" s="47" t="s">
        <v>67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s="23" customFormat="1" ht="36" x14ac:dyDescent="0.2">
      <c r="A38" s="52" t="s">
        <v>68</v>
      </c>
      <c r="B38" s="53"/>
      <c r="C38" s="53"/>
      <c r="D38" s="53"/>
      <c r="E38" s="53"/>
      <c r="F38" s="53"/>
      <c r="G38" s="48">
        <v>2208</v>
      </c>
      <c r="H38" s="48" t="s">
        <v>69</v>
      </c>
      <c r="I38" s="48">
        <v>26</v>
      </c>
      <c r="J38" s="48">
        <v>14785</v>
      </c>
      <c r="K38" s="48" t="s">
        <v>70</v>
      </c>
      <c r="L38" s="48"/>
      <c r="M38" s="48"/>
      <c r="N38" s="48"/>
      <c r="O38" s="48"/>
      <c r="P38" s="48"/>
      <c r="Q38" s="48"/>
      <c r="R38" s="48"/>
      <c r="S38" s="48"/>
      <c r="T38" s="48"/>
      <c r="U38" s="48">
        <v>144</v>
      </c>
    </row>
    <row r="39" spans="1:21" s="23" customFormat="1" x14ac:dyDescent="0.2">
      <c r="A39" s="52" t="s">
        <v>71</v>
      </c>
      <c r="B39" s="53"/>
      <c r="C39" s="53"/>
      <c r="D39" s="53"/>
      <c r="E39" s="53"/>
      <c r="F39" s="53"/>
      <c r="G39" s="48"/>
      <c r="H39" s="48"/>
      <c r="I39" s="48"/>
      <c r="J39" s="48">
        <v>14786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s="23" customFormat="1" x14ac:dyDescent="0.2">
      <c r="A40" s="52" t="s">
        <v>72</v>
      </c>
      <c r="B40" s="53"/>
      <c r="C40" s="53"/>
      <c r="D40" s="53"/>
      <c r="E40" s="53"/>
      <c r="F40" s="53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s="23" customFormat="1" ht="36" x14ac:dyDescent="0.2">
      <c r="A41" s="52" t="s">
        <v>73</v>
      </c>
      <c r="B41" s="53"/>
      <c r="C41" s="53"/>
      <c r="D41" s="53"/>
      <c r="E41" s="53"/>
      <c r="F41" s="53"/>
      <c r="G41" s="48"/>
      <c r="H41" s="48"/>
      <c r="I41" s="48"/>
      <c r="J41" s="48">
        <v>1</v>
      </c>
      <c r="K41" s="48" t="s">
        <v>53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 s="23" customFormat="1" x14ac:dyDescent="0.2">
      <c r="A42" s="52" t="s">
        <v>74</v>
      </c>
      <c r="B42" s="53"/>
      <c r="C42" s="53"/>
      <c r="D42" s="53"/>
      <c r="E42" s="53"/>
      <c r="F42" s="53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23" customFormat="1" x14ac:dyDescent="0.2">
      <c r="A43" s="52" t="s">
        <v>75</v>
      </c>
      <c r="B43" s="53"/>
      <c r="C43" s="53"/>
      <c r="D43" s="53"/>
      <c r="E43" s="53"/>
      <c r="F43" s="53"/>
      <c r="G43" s="48">
        <v>85</v>
      </c>
      <c r="H43" s="48"/>
      <c r="I43" s="48"/>
      <c r="J43" s="48">
        <v>1227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23" customFormat="1" x14ac:dyDescent="0.2">
      <c r="A44" s="52" t="s">
        <v>76</v>
      </c>
      <c r="B44" s="53"/>
      <c r="C44" s="53"/>
      <c r="D44" s="53"/>
      <c r="E44" s="53"/>
      <c r="F44" s="53"/>
      <c r="G44" s="48">
        <v>2097</v>
      </c>
      <c r="H44" s="48"/>
      <c r="I44" s="48"/>
      <c r="J44" s="48">
        <v>13415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s="23" customFormat="1" x14ac:dyDescent="0.2">
      <c r="A45" s="52" t="s">
        <v>77</v>
      </c>
      <c r="B45" s="53"/>
      <c r="C45" s="53"/>
      <c r="D45" s="53"/>
      <c r="E45" s="53"/>
      <c r="F45" s="53"/>
      <c r="G45" s="48">
        <v>26</v>
      </c>
      <c r="H45" s="48"/>
      <c r="I45" s="48"/>
      <c r="J45" s="48">
        <v>144</v>
      </c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23" customFormat="1" x14ac:dyDescent="0.2">
      <c r="A46" s="50" t="s">
        <v>78</v>
      </c>
      <c r="B46" s="51"/>
      <c r="C46" s="51"/>
      <c r="D46" s="51"/>
      <c r="E46" s="51"/>
      <c r="F46" s="51"/>
      <c r="G46" s="49">
        <v>108</v>
      </c>
      <c r="H46" s="49"/>
      <c r="I46" s="49"/>
      <c r="J46" s="49">
        <v>1331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s="23" customFormat="1" x14ac:dyDescent="0.2">
      <c r="A47" s="50" t="s">
        <v>79</v>
      </c>
      <c r="B47" s="51"/>
      <c r="C47" s="51"/>
      <c r="D47" s="51"/>
      <c r="E47" s="51"/>
      <c r="F47" s="51"/>
      <c r="G47" s="49">
        <v>75</v>
      </c>
      <c r="H47" s="49"/>
      <c r="I47" s="49"/>
      <c r="J47" s="49">
        <v>859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 s="23" customFormat="1" x14ac:dyDescent="0.2">
      <c r="A48" s="50" t="s">
        <v>80</v>
      </c>
      <c r="B48" s="51"/>
      <c r="C48" s="51"/>
      <c r="D48" s="51"/>
      <c r="E48" s="51"/>
      <c r="F48" s="51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s="23" customFormat="1" x14ac:dyDescent="0.2">
      <c r="A49" s="52" t="s">
        <v>81</v>
      </c>
      <c r="B49" s="53"/>
      <c r="C49" s="53"/>
      <c r="D49" s="53"/>
      <c r="E49" s="53"/>
      <c r="F49" s="53"/>
      <c r="G49" s="48">
        <v>624</v>
      </c>
      <c r="H49" s="48"/>
      <c r="I49" s="48"/>
      <c r="J49" s="48">
        <v>5335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23" customFormat="1" x14ac:dyDescent="0.2">
      <c r="A50" s="52" t="s">
        <v>82</v>
      </c>
      <c r="B50" s="53"/>
      <c r="C50" s="53"/>
      <c r="D50" s="53"/>
      <c r="E50" s="53"/>
      <c r="F50" s="53"/>
      <c r="G50" s="48">
        <v>1767</v>
      </c>
      <c r="H50" s="48"/>
      <c r="I50" s="48"/>
      <c r="J50" s="48">
        <v>11641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s="23" customFormat="1" x14ac:dyDescent="0.2">
      <c r="A51" s="52" t="s">
        <v>83</v>
      </c>
      <c r="B51" s="53"/>
      <c r="C51" s="53"/>
      <c r="D51" s="53"/>
      <c r="E51" s="53"/>
      <c r="F51" s="53"/>
      <c r="G51" s="48">
        <v>2391</v>
      </c>
      <c r="H51" s="48"/>
      <c r="I51" s="48"/>
      <c r="J51" s="48">
        <v>16976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23" customFormat="1" x14ac:dyDescent="0.2">
      <c r="A52" s="50" t="s">
        <v>84</v>
      </c>
      <c r="B52" s="51"/>
      <c r="C52" s="51"/>
      <c r="D52" s="51"/>
      <c r="E52" s="51"/>
      <c r="F52" s="51"/>
      <c r="G52" s="49">
        <v>2391</v>
      </c>
      <c r="H52" s="49"/>
      <c r="I52" s="49"/>
      <c r="J52" s="49">
        <v>16976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s="23" customFormat="1" ht="12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s="23" customFormat="1" x14ac:dyDescent="0.2">
      <c r="A54" s="24"/>
      <c r="B54" s="28" t="s">
        <v>23</v>
      </c>
      <c r="C54" s="29"/>
      <c r="D54" s="30"/>
      <c r="E54" s="30"/>
      <c r="F54" s="29"/>
      <c r="G54" s="31">
        <f>IF(ISBLANK(X19),"",ROUND(Y19/X19,2)*100)</f>
        <v>127</v>
      </c>
      <c r="H54" s="4"/>
      <c r="I54" s="4"/>
      <c r="J54" s="31">
        <f>IF(ISBLANK(X20),"",ROUND(Y20/X20,2)*100)</f>
        <v>108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s="23" customFormat="1" x14ac:dyDescent="0.2">
      <c r="A55" s="24"/>
      <c r="B55" s="28" t="s">
        <v>24</v>
      </c>
      <c r="C55" s="29"/>
      <c r="D55" s="30"/>
      <c r="E55" s="30"/>
      <c r="F55" s="29"/>
      <c r="G55" s="19">
        <f>IF(ISBLANK(X19),"",ROUND(Z19/X19,2)*100)</f>
        <v>88</v>
      </c>
      <c r="H55" s="6"/>
      <c r="I55" s="6"/>
      <c r="J55" s="19">
        <f>IF(ISBLANK(X20),"",ROUND(Z20/X20,2)*100)</f>
        <v>70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s="23" customFormat="1" ht="12" x14ac:dyDescent="0.2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6" customFormat="1" ht="12" x14ac:dyDescent="0.2">
      <c r="A57" s="32" t="s">
        <v>29</v>
      </c>
    </row>
    <row r="58" spans="1:21" s="6" customFormat="1" ht="12" x14ac:dyDescent="0.2">
      <c r="A58" s="25"/>
    </row>
    <row r="59" spans="1:21" s="6" customFormat="1" ht="12" x14ac:dyDescent="0.2">
      <c r="A59" s="32" t="s">
        <v>30</v>
      </c>
    </row>
    <row r="60" spans="1:21" s="6" customFormat="1" ht="12" x14ac:dyDescent="0.2">
      <c r="A60" s="2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s="25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</sheetData>
  <mergeCells count="42">
    <mergeCell ref="A8:U8"/>
    <mergeCell ref="G20:H20"/>
    <mergeCell ref="J20:K20"/>
    <mergeCell ref="J26:J27"/>
    <mergeCell ref="G25:I25"/>
    <mergeCell ref="G15:I15"/>
    <mergeCell ref="G19:H19"/>
    <mergeCell ref="J16:K16"/>
    <mergeCell ref="J19:K19"/>
    <mergeCell ref="G17:H17"/>
    <mergeCell ref="G18:H18"/>
    <mergeCell ref="J25:U25"/>
    <mergeCell ref="G26:G27"/>
    <mergeCell ref="J17:K17"/>
    <mergeCell ref="J18:K18"/>
    <mergeCell ref="G16:H16"/>
    <mergeCell ref="A25:A27"/>
    <mergeCell ref="B25:B27"/>
    <mergeCell ref="C25:C27"/>
    <mergeCell ref="D25:F25"/>
    <mergeCell ref="D26:D27"/>
    <mergeCell ref="A10:U10"/>
    <mergeCell ref="A11:U11"/>
    <mergeCell ref="A12:U12"/>
    <mergeCell ref="A13:U13"/>
    <mergeCell ref="J15:U15"/>
    <mergeCell ref="A29:U29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52:F52"/>
    <mergeCell ref="A47:F47"/>
    <mergeCell ref="A48:F48"/>
    <mergeCell ref="A49:F49"/>
    <mergeCell ref="A50:F50"/>
    <mergeCell ref="A51:F51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данные'!Print_Titles</vt:lpstr>
      <vt:lpstr>'Мои данные'!Заголовки_для_печати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Катя</cp:lastModifiedBy>
  <cp:lastPrinted>2011-09-08T07:56:05Z</cp:lastPrinted>
  <dcterms:created xsi:type="dcterms:W3CDTF">2003-01-28T12:33:10Z</dcterms:created>
  <dcterms:modified xsi:type="dcterms:W3CDTF">2020-10-08T14:23:56Z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