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ООО газопроводсервис\5 СМЕТЫ\ГОРГАЗ\076.04.19-СМ Выборгская, 29\"/>
    </mc:Choice>
  </mc:AlternateContent>
  <xr:revisionPtr revIDLastSave="0" documentId="8_{F87D74C9-446F-41C6-83BF-5C8C1C886DDC}" xr6:coauthVersionLast="45" xr6:coauthVersionMax="45" xr10:uidLastSave="{00000000-0000-0000-0000-000000000000}"/>
  <bookViews>
    <workbookView xWindow="-120" yWindow="-120" windowWidth="20730" windowHeight="11160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данные'!$29:$29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1" i="16"/>
  <c r="M142" i="16"/>
  <c r="M143" i="16"/>
  <c r="M144" i="16"/>
  <c r="M145" i="16"/>
  <c r="M146" i="16"/>
  <c r="M147" i="16"/>
  <c r="M148" i="16"/>
  <c r="M149" i="16"/>
  <c r="M150" i="16"/>
  <c r="M151" i="16"/>
  <c r="M152" i="16"/>
  <c r="M153" i="16"/>
  <c r="M154" i="16"/>
  <c r="M155" i="16"/>
  <c r="M156" i="16"/>
  <c r="M157" i="16"/>
  <c r="M158" i="16"/>
  <c r="M159" i="16"/>
  <c r="M160" i="16"/>
  <c r="M161" i="16"/>
  <c r="M162" i="16"/>
  <c r="M163" i="16"/>
  <c r="M164" i="16"/>
  <c r="M165" i="16"/>
  <c r="M166" i="16"/>
  <c r="M167" i="16"/>
  <c r="M168" i="16"/>
  <c r="M169" i="16"/>
  <c r="M170" i="16"/>
  <c r="M171" i="16"/>
  <c r="M172" i="16"/>
  <c r="M173" i="16"/>
  <c r="M174" i="16"/>
  <c r="M175" i="16"/>
  <c r="M176" i="16"/>
  <c r="M177" i="16"/>
  <c r="M178" i="16"/>
  <c r="M179" i="16"/>
  <c r="M180" i="16"/>
  <c r="M181" i="16"/>
  <c r="M182" i="16"/>
  <c r="M183" i="16"/>
  <c r="M184" i="16"/>
  <c r="M185" i="16"/>
  <c r="M186" i="16"/>
  <c r="M187" i="16"/>
  <c r="M188" i="16"/>
  <c r="J15" i="16"/>
  <c r="G15" i="16"/>
  <c r="J13" i="16"/>
  <c r="G13" i="16"/>
  <c r="J12" i="16"/>
  <c r="G12" i="16"/>
  <c r="J11" i="16"/>
  <c r="G11" i="16"/>
  <c r="J21" i="8"/>
  <c r="G21" i="8"/>
  <c r="J19" i="8"/>
  <c r="G19" i="8"/>
  <c r="J18" i="8"/>
  <c r="G18" i="8"/>
  <c r="J17" i="8"/>
  <c r="G17" i="8"/>
  <c r="J152" i="8"/>
  <c r="G152" i="8"/>
  <c r="J151" i="8"/>
  <c r="G151" i="8"/>
  <c r="J14" i="16"/>
  <c r="G14" i="16"/>
  <c r="J20" i="8"/>
  <c r="G20" i="8"/>
  <c r="A18" i="16"/>
  <c r="A24" i="8"/>
  <c r="M189" i="16"/>
  <c r="M193" i="16"/>
  <c r="M197" i="16"/>
  <c r="M201" i="16"/>
  <c r="M190" i="16"/>
  <c r="M194" i="16"/>
  <c r="M198" i="16"/>
  <c r="M202" i="16"/>
  <c r="M195" i="16"/>
  <c r="M199" i="16"/>
  <c r="M191" i="16"/>
  <c r="M192" i="16"/>
  <c r="M196" i="16"/>
  <c r="M200" i="16"/>
  <c r="M203" i="16"/>
</calcChain>
</file>

<file path=xl/comments1.xml><?xml version="1.0" encoding="utf-8"?>
<comments xmlns="http://schemas.openxmlformats.org/spreadsheetml/2006/main">
  <authors>
    <author>Пользователь</author>
    <author>Соседко А.Н.</author>
    <author>&lt;&gt;</author>
    <author>YuKazaeva</author>
    <author>Сергей</author>
    <author>Alex</author>
    <author>onikitina</author>
    <author>Alex Sosedko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200 атрибут 950 текст&gt;  &lt;подпись 200 значение&gt;</t>
        </r>
      </text>
    </comment>
    <comment ref="H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атрибут 950 текст&gt;  &lt;подпись 210 значение&gt;</t>
        </r>
      </text>
    </comment>
    <comment ref="A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_________________ /&lt;подпись 200 атрибут 950 значение&gt;/</t>
        </r>
      </text>
    </comment>
    <comment ref="H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_________________ /&lt;подпись 210 атрибут 950 значение&gt;/</t>
        </r>
      </text>
    </comment>
    <comment ref="A8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10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11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13" authorId="4" shape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14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V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G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V21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W21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L24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&lt;Ед. измерения по расценке&gt;
&lt;Формула расчета стоимости единицы&gt;</t>
        </r>
      </text>
    </comment>
    <comment ref="C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
&lt;Формула расчета физ. объема&gt;
</t>
        </r>
      </text>
    </comment>
    <comment ref="D29" authorId="7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E29" authorId="7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9" authorId="7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</t>
        </r>
      </text>
    </comment>
    <comment ref="H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I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J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</t>
        </r>
      </text>
    </comment>
    <comment ref="K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U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35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35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H135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I135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J135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K135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U135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A154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_________________ /&lt;подпись 300 значение&gt;/</t>
        </r>
      </text>
    </comment>
    <comment ref="A156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_________________ /&lt;подпись 310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 shape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 цены единицы ПЗ&gt;</t>
        </r>
      </text>
    </comment>
    <comment ref="G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 цены единицы ПЗ&gt;</t>
        </r>
      </text>
    </comment>
    <comment ref="K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205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205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205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20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20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207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_________________ /&lt;подпись 300 значение&gt;/</t>
        </r>
      </text>
    </comment>
    <comment ref="A209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<sst xmlns="http://schemas.openxmlformats.org/spreadsheetml/2006/main" count="1502" uniqueCount="1116">
  <si>
    <t>Код ресурса</t>
  </si>
  <si>
    <t>Всего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</si>
  <si>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</si>
  <si>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</si>
  <si>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</si>
  <si>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</si>
  <si>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</si>
  <si>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</si>
  <si>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</si>
  <si>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</si>
  <si>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</si>
  <si>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</si>
  <si>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</si>
  <si>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</si>
  <si>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</si>
  <si>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</si>
  <si>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</si>
  <si>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</si>
  <si>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</si>
  <si>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</si>
  <si>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</si>
  <si>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</si>
  <si>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</si>
  <si>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</si>
  <si>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</si>
  <si>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</si>
  <si>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</si>
  <si>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</si>
  <si>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</si>
  <si>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</si>
  <si>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</si>
  <si>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</si>
  <si>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(локальный сметный расчет)</t>
  </si>
  <si>
    <t>в т.ч. оборудование</t>
  </si>
  <si>
    <t>монтажных работ</t>
  </si>
  <si>
    <t xml:space="preserve">УТВЕРЖДАЮ </t>
  </si>
  <si>
    <t>СОГЛАСОВАНО</t>
  </si>
  <si>
    <t>% НР</t>
  </si>
  <si>
    <t>% СП</t>
  </si>
  <si>
    <t>"___" ____________ 20___ г.</t>
  </si>
  <si>
    <t>"___" _____________ 20___ г.</t>
  </si>
  <si>
    <t>Стройка:Газопровод низкого давления от точки подключения до границы земельного участка по адресу: г. Челябинск, Тракторозаводский район, ул. Выборгская 29</t>
  </si>
  <si>
    <t>Объект:Газопровод низкого давления от точки подключения до границы земельного участка по адресу: г. Челябинск, Тракторозаводский район, ул. Выборгская 29</t>
  </si>
  <si>
    <t>ЛОКАЛЬНАЯ СМЕТА №1</t>
  </si>
  <si>
    <t>на Выборгская 29</t>
  </si>
  <si>
    <t>Основание:076.04.19 - ТП - ГСН</t>
  </si>
  <si>
    <t>Составил:  _________________ /И.В. Данильченко/</t>
  </si>
  <si>
    <t>Проверил:  _________________ /А.В. Бунаков/</t>
  </si>
  <si>
    <t>Раздел 1. ЗЕМЛЯНЫЕ РАБОТЫ</t>
  </si>
  <si>
    <t>ТЕР01-02-057-03
Разработка грунта вручную в траншеях глубиной до 2 м без креплений с откосами, группа грунтов: 3
100 м3 грунта</t>
  </si>
  <si>
    <t>0,28
28 / 100</t>
  </si>
  <si>
    <t>ТЕР01-01-009-15
Разработка грунта в траншеях экскаватором «обратная лопата» с ковшом вместимостью 0,5 (0,5-0,63) м3, в отвал группа грунтов: 3
1000 м3 грунта</t>
  </si>
  <si>
    <t>0,0375
37,5 / 1000</t>
  </si>
  <si>
    <t>4866,54
_____
645,52</t>
  </si>
  <si>
    <t>182
_____
24</t>
  </si>
  <si>
    <t>1127
_____
328</t>
  </si>
  <si>
    <t>ТЕР23-01-001-01
Устройство основания под трубопроводы: песчаного, h=0.1 м
10 м3 основания</t>
  </si>
  <si>
    <t>0,22
2,2 / 10</t>
  </si>
  <si>
    <t>105,37
_____
1287</t>
  </si>
  <si>
    <t>39,04
_____
4,26</t>
  </si>
  <si>
    <t>23
_____
283</t>
  </si>
  <si>
    <t>9
_____
1</t>
  </si>
  <si>
    <t>314
_____
844</t>
  </si>
  <si>
    <t>41
_____
13</t>
  </si>
  <si>
    <t>ТЕР01-02-061-02
Засыпка вручную траншей, пазух котлованов и ям, (присыпка газопровода песком вручную на h=0.2 м) на выходе из земли песком_x000D_
группа грунтов: 2
100 м3 грунта</t>
  </si>
  <si>
    <t>0,323
(7,7+24,6) / 100</t>
  </si>
  <si>
    <t>ТССЦ-408-0122
Песок природный для строительных работ средний
м3</t>
  </si>
  <si>
    <t>35,53
(7,7+24,6)*1,1</t>
  </si>
  <si>
    <t xml:space="preserve">
_____
117</t>
  </si>
  <si>
    <t xml:space="preserve">
_____
4157</t>
  </si>
  <si>
    <t xml:space="preserve">
_____
12390</t>
  </si>
  <si>
    <t>ТЕР01-01-033-05
Засыпка траншей и котлованов с перемещением грунта до 5 м бульдозерами мощностью 79 (108) кВт (л.с.), 2 группа грунтов
1000 м3 грунта</t>
  </si>
  <si>
    <t>0,031
31 / 1000</t>
  </si>
  <si>
    <t>367,67
_____
68,26</t>
  </si>
  <si>
    <t>11
_____
2</t>
  </si>
  <si>
    <t>94
_____
29</t>
  </si>
  <si>
    <t>ТЕР01-02-005-01
Уплотнение грунта пневматическими трамбовками, группа грунтов: 1-2
100 м3 уплотненного грунта</t>
  </si>
  <si>
    <t>0,633
(7,7+24,6+31) / 100</t>
  </si>
  <si>
    <t>199,9
_____
36,97</t>
  </si>
  <si>
    <t>127
_____
23</t>
  </si>
  <si>
    <t>899
_____
317</t>
  </si>
  <si>
    <t>ТССЦпг-01-01-01-039
Погрузочные работы при автомобильных перевозках: грунта растительного слоя (земля, перегной)
1 т груза</t>
  </si>
  <si>
    <t>63,805
36,46*1,75</t>
  </si>
  <si>
    <t>ТЕР01-01-016-02
Работа на отвале, группа грунтов: 2-3
1000 м3 грунта</t>
  </si>
  <si>
    <t>0,03646
36,46 / 1000</t>
  </si>
  <si>
    <t>35,99
_____
4,88</t>
  </si>
  <si>
    <t>357,63
_____
64,83</t>
  </si>
  <si>
    <t>1
_____
1</t>
  </si>
  <si>
    <t>13
_____
2</t>
  </si>
  <si>
    <t>107
_____
32</t>
  </si>
  <si>
    <t>ТССЦпг-03-21-01-005
Перевозка грузов автомобилями-самосвалами грузоподъемностью 10 т, работающих вне карьера, на расстояние: до 5 км I класс груза
1 т груза</t>
  </si>
  <si>
    <t>ТЕР01-02-066-02
Крепление инвентарными щитами стенок котлованов шириной до 2 м в грунтах: устойчивых
100 м2 креплений</t>
  </si>
  <si>
    <t>0,3464
34,64 / 100</t>
  </si>
  <si>
    <t>217,76
_____
104,28</t>
  </si>
  <si>
    <t>83,26
_____
4,74</t>
  </si>
  <si>
    <t>75
_____
36</t>
  </si>
  <si>
    <t>29
_____
2</t>
  </si>
  <si>
    <t>1023
_____
262</t>
  </si>
  <si>
    <t>173
_____
22</t>
  </si>
  <si>
    <t>ТССЦ-203-0511
Щиты из досок толщиной 25 мм
м2</t>
  </si>
  <si>
    <t>1,5242
7,621*0,2</t>
  </si>
  <si>
    <t xml:space="preserve">
_____
66</t>
  </si>
  <si>
    <t xml:space="preserve">
_____
101</t>
  </si>
  <si>
    <t xml:space="preserve">
_____
597</t>
  </si>
  <si>
    <t>ТЕР27-09-012-01
Установка табличек
100 знаков</t>
  </si>
  <si>
    <t>0,02
2 / 100</t>
  </si>
  <si>
    <t>743,82
_____
489,12</t>
  </si>
  <si>
    <t>15
_____
10</t>
  </si>
  <si>
    <t>202
_____
67</t>
  </si>
  <si>
    <t>ТССЦ-101-4306
Знаки  информационные
шт.</t>
  </si>
  <si>
    <t xml:space="preserve">
_____
99,9</t>
  </si>
  <si>
    <t xml:space="preserve">
_____
200</t>
  </si>
  <si>
    <t xml:space="preserve">
_____
668</t>
  </si>
  <si>
    <t>ТЕР22-06-011-01
Подвешивание подземных коммуникаций при пересечении их трассой трубопровода, площадь сечения коробов: до 0,1 м2
1 м короба</t>
  </si>
  <si>
    <t>13,8
_____
52,34</t>
  </si>
  <si>
    <t>36,12
_____
1,92</t>
  </si>
  <si>
    <t>41
_____
158</t>
  </si>
  <si>
    <t>108
_____
6</t>
  </si>
  <si>
    <t>562
_____
1388</t>
  </si>
  <si>
    <t>605
_____
78</t>
  </si>
  <si>
    <t>Опоры под газопровод тип II вручную (Н=2,2)</t>
  </si>
  <si>
    <t>ТЕР01-02-057-02
Разработка грунта вручную в траншеях глубиной до 2 м без креплений с откосами, группа грунтов: 2
100 м3 грунта</t>
  </si>
  <si>
    <t>0,0196
1,96 / 100</t>
  </si>
  <si>
    <t>ТЕР06-01-005-01
Устройство бетонных фундаментов общего назначения объемом: до 5 м3
100 м3 бетона и железобетона в деле</t>
  </si>
  <si>
    <t>0,0038
0,38 / 100</t>
  </si>
  <si>
    <t>4717,28
_____
4903,7</t>
  </si>
  <si>
    <t>3946,94
_____
563,65</t>
  </si>
  <si>
    <t>18
_____
19</t>
  </si>
  <si>
    <t>15
_____
2</t>
  </si>
  <si>
    <t>243
_____
123</t>
  </si>
  <si>
    <t>91
_____
29</t>
  </si>
  <si>
    <t>ТССЦ-401-0005
Бетон тяжелый, класс В12,5 (М150)
м3</t>
  </si>
  <si>
    <t>0,3876
0,38*1,02</t>
  </si>
  <si>
    <t xml:space="preserve">
_____
592</t>
  </si>
  <si>
    <t xml:space="preserve">
_____
229</t>
  </si>
  <si>
    <t xml:space="preserve">
_____
1139</t>
  </si>
  <si>
    <t>ТЕР01-02-061-02
Засыпка вручную траншей, пазух котлованов и ям, группа грунтов 2 (обсыпка фундамента опоры)
100 м3 грунта</t>
  </si>
  <si>
    <t>0,0158
1,58 / 100</t>
  </si>
  <si>
    <t>1,738
1,58*1,1</t>
  </si>
  <si>
    <t xml:space="preserve">
_____
203</t>
  </si>
  <si>
    <t xml:space="preserve">
_____
606</t>
  </si>
  <si>
    <t>3
_____
1</t>
  </si>
  <si>
    <t>22
_____
8</t>
  </si>
  <si>
    <t>ТЕР09-03-012-12
Монтаж опорных стоек
1 т конструкций</t>
  </si>
  <si>
    <t>0,01064
10,64/1000</t>
  </si>
  <si>
    <t>74,73
_____
175,4</t>
  </si>
  <si>
    <t>299,82
_____
36,18</t>
  </si>
  <si>
    <t>1
_____
2</t>
  </si>
  <si>
    <t>11
_____
11</t>
  </si>
  <si>
    <t>20
_____
5</t>
  </si>
  <si>
    <t>ТССЦ-201-0813
Опоры стальные
т</t>
  </si>
  <si>
    <t xml:space="preserve">
_____
12870</t>
  </si>
  <si>
    <t xml:space="preserve">
_____
137</t>
  </si>
  <si>
    <t xml:space="preserve">
_____
675</t>
  </si>
  <si>
    <t>ТЕР13-03-002-04
Огрунтовка металлических поверхностей  грунтовкой ГФ-021
100 м2 окрашиваемой поверхности</t>
  </si>
  <si>
    <t>0,00396
(0,18*2,2) / 100</t>
  </si>
  <si>
    <t>157,23
_____
500,72</t>
  </si>
  <si>
    <t>20,3
_____
0,24</t>
  </si>
  <si>
    <t>8
_____
7</t>
  </si>
  <si>
    <t>ТЕР13-03-004-26
Окраска металлических огрунтованных поверхностей эмалью ПФ-115
100 м2 окрашиваемой поверхности</t>
  </si>
  <si>
    <t>96,65
_____
776,96</t>
  </si>
  <si>
    <t>13,6
_____
0,24</t>
  </si>
  <si>
    <t xml:space="preserve">
_____
4</t>
  </si>
  <si>
    <t>5
_____
10</t>
  </si>
  <si>
    <t>Раздел 2. ПРОКЛАДКА ПЭ УЧАСТКОВ ГАЗОПРОВОДА Ф63Х5.8 мм</t>
  </si>
  <si>
    <t>Прокладка газопровода ПЭ63х5.8 мм в траншее</t>
  </si>
  <si>
    <t>ТЕР24-02-034-01
Укладка газопроводов из одиночных полиэтиленовых труб в траншею, диаметр газопровода: до 110 мм
100 м газопровода</t>
  </si>
  <si>
    <t>0,043
4,3 / 100</t>
  </si>
  <si>
    <t>ТССЦ-507-2055
Труба ПЭ 80 SDR 11, наружный диаметр 63 мм (ГОСТ Р 50838-95)
10 м</t>
  </si>
  <si>
    <t>0,4386
(4,3*1,02) / 10</t>
  </si>
  <si>
    <t xml:space="preserve">
_____
300</t>
  </si>
  <si>
    <t xml:space="preserve">
_____
132</t>
  </si>
  <si>
    <t xml:space="preserve">
_____
510</t>
  </si>
  <si>
    <t>ТЕР24-02-005-02
Установка НСПС на газопроводе из полиэтиленовых труб в горизонтальной плоскости, диаметр отвода: 63 мм
1 отвод
39,58 = 212,58 - 1 x 173,00</t>
  </si>
  <si>
    <t>16,54
_____
7,9</t>
  </si>
  <si>
    <t>33
_____
16</t>
  </si>
  <si>
    <t>449
_____
75</t>
  </si>
  <si>
    <t>ТССЦ-507-0778
Переход «полиэтилен-сталь 63х57»
шт.</t>
  </si>
  <si>
    <t xml:space="preserve">
_____
385</t>
  </si>
  <si>
    <t xml:space="preserve">
_____
770</t>
  </si>
  <si>
    <t xml:space="preserve">
_____
578</t>
  </si>
  <si>
    <t>ТЕР24-02-002-02
Сварка полиэтиленовых труб при помощи соединительных деталей с закладными нагревателями, диаметр труб: 63 мм
1 соединение
39,27 = 212,27 - 1 x 173,00</t>
  </si>
  <si>
    <t>17,67
_____
5,53</t>
  </si>
  <si>
    <t>18
_____
5</t>
  </si>
  <si>
    <t>240
_____
26</t>
  </si>
  <si>
    <t>ТССЦ-507-2625
Муфты полиэтиленовые с закладными электронагревателями для труб диаметром 63 мм
шт.</t>
  </si>
  <si>
    <t xml:space="preserve">
_____
173</t>
  </si>
  <si>
    <t xml:space="preserve">
_____
519</t>
  </si>
  <si>
    <t xml:space="preserve">
_____
970</t>
  </si>
  <si>
    <t>ТЕРм10-06-048-05
Укладка сигнальной ленты "Газ" (применительно - п. 1.10.98 в т.ч. к ТЕРм 10). Прокладка волоконно-оптических кабелей в траншее
1 км кабеля</t>
  </si>
  <si>
    <t>0,0043
4,3/1000</t>
  </si>
  <si>
    <t>87,77
_____
5,85</t>
  </si>
  <si>
    <t>410,69
_____
41,06</t>
  </si>
  <si>
    <t>10
_____
2</t>
  </si>
  <si>
    <t>ТССЦ-507-3538
Лента сигнальная "Газ" ЛСГ 200
м</t>
  </si>
  <si>
    <t xml:space="preserve">
_____
0,3</t>
  </si>
  <si>
    <t xml:space="preserve">
_____
1</t>
  </si>
  <si>
    <t xml:space="preserve">
_____
5</t>
  </si>
  <si>
    <t>Прокладка ПЭ газопровода ф 63х5.8 мм методом ННБ под дорогой</t>
  </si>
  <si>
    <t>ТЕР04-01-074-01
Монтаж машины горизонтального бурения прессово-шнекового типа РВА
1 машина
628,89 = 1 595,71 - 5,2 x 177,11 - 2,23 x 20,56</t>
  </si>
  <si>
    <t>ТЕР04-01-075-01
Демонтаж машины горизонтального бурения прессово-шнекового типа РВА
1 машина
427,45 = 923,87 - 2,58 x 177,11 - 1,92 x 20,56</t>
  </si>
  <si>
    <t>ТЕР04-01-076-01
Бурение пилотной скважины машиной горизонтального бурения прессово-шнековой с усилием продавливания 203 ТС (2000кН) фирмы SHMIDT, KRANZ-GRUPPE
100 м бурения скважины</t>
  </si>
  <si>
    <t>1,217
121,7 / 100</t>
  </si>
  <si>
    <t>130,51
_____
4,76</t>
  </si>
  <si>
    <t>9351,3
_____
178,38</t>
  </si>
  <si>
    <t>159
_____
5</t>
  </si>
  <si>
    <t>11381
_____
217</t>
  </si>
  <si>
    <t>2152
_____
43</t>
  </si>
  <si>
    <t>27759
_____
2944</t>
  </si>
  <si>
    <t>ТЕР04-01-077-09
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100 м бурения скважины
39 840,44 = 41 293,10 - 22,9 x 34,63 - 8,5 x 1,29 - 5,62 x 6,20 - 0,0368 x 11 520,00 - 1,88 x 101,00</t>
  </si>
  <si>
    <t>0,236098
(121,7*0,194) / 100</t>
  </si>
  <si>
    <t>170,37
_____
6,19</t>
  </si>
  <si>
    <t>6197,91
_____
74,42</t>
  </si>
  <si>
    <t>40
_____
2</t>
  </si>
  <si>
    <t>1463
_____
18</t>
  </si>
  <si>
    <t>545
_____
11</t>
  </si>
  <si>
    <t>3811
_____
238</t>
  </si>
  <si>
    <t>ТССЦ-109-0012
Глина бентонитовая марки ПБМГ
т</t>
  </si>
  <si>
    <t>2,9208
0,024*121,7</t>
  </si>
  <si>
    <t xml:space="preserve">
_____
1180</t>
  </si>
  <si>
    <t xml:space="preserve">
_____
3447</t>
  </si>
  <si>
    <t xml:space="preserve">
_____
38188</t>
  </si>
  <si>
    <t>ТССЦ-110-0245
Полимер для стабилизации буровых скважин «ФИЛЬТР ЧЕК»
т</t>
  </si>
  <si>
    <t>0,51114
0,0042*121,7</t>
  </si>
  <si>
    <t xml:space="preserve">
_____
39779,38</t>
  </si>
  <si>
    <t xml:space="preserve">
_____
20333</t>
  </si>
  <si>
    <t xml:space="preserve">
_____
84872</t>
  </si>
  <si>
    <t>12,4134
(121,7*1,02) / 10</t>
  </si>
  <si>
    <t xml:space="preserve">
_____
3724</t>
  </si>
  <si>
    <t xml:space="preserve">
_____
14446</t>
  </si>
  <si>
    <t>Раздел 3. ПРОКЛАДКА СТАЛЬНОГО УЧАСТКА ГАЗОПРОВОДА НИЗКОГО ДАВЛЕНИЯ Ф57х3.5 мм</t>
  </si>
  <si>
    <t>Стальные участки газопровода в изоляции</t>
  </si>
  <si>
    <t>ТЕР24-02-030-01
Укладка в траншею изолированных стальных газопроводов условным диаметром: до 50 мм
100 м трубопровода
1 151,80 = 6 306,84 - 101 x 51,04</t>
  </si>
  <si>
    <t>0,1058
10,58 / 100</t>
  </si>
  <si>
    <t>227,93
_____
4,03</t>
  </si>
  <si>
    <t>919,84
_____
102,06</t>
  </si>
  <si>
    <t>24
_____
1</t>
  </si>
  <si>
    <t>97
_____
11</t>
  </si>
  <si>
    <t>327
_____
3</t>
  </si>
  <si>
    <t>558
_____
146</t>
  </si>
  <si>
    <t>ТССЦ-103-0139
Трубы стальные электросварные прямошовные со снятой фаской из стали марок БСт2кп-БСт4кп и БСт2пс-БСт4пс наружный диаметр 57 мм, толщина стенки 3,5 мм
м</t>
  </si>
  <si>
    <t>10,6858
10,58*1,01</t>
  </si>
  <si>
    <t xml:space="preserve">
_____
30,2</t>
  </si>
  <si>
    <t xml:space="preserve">
_____
323</t>
  </si>
  <si>
    <t xml:space="preserve">
_____
2078</t>
  </si>
  <si>
    <t>ТЕР24-02-021-01
Изоляция комбинированным мастично-ленточным материалом типа ленты «Лиам» сварных стыков газопроводов условным диаметром: 50-200 мм
1 м2</t>
  </si>
  <si>
    <t>1,9044
0,18*10,58</t>
  </si>
  <si>
    <t>23,4
_____
180,68</t>
  </si>
  <si>
    <t>88,16
_____
14,3</t>
  </si>
  <si>
    <t>45
_____
344</t>
  </si>
  <si>
    <t>168
_____
27</t>
  </si>
  <si>
    <t>604
_____
1138</t>
  </si>
  <si>
    <t>951
_____
369</t>
  </si>
  <si>
    <t>Устройство футляра Ф108х4.0 мм на выходе газоповода Ф57х3.5 мм из земли, - 1 шт</t>
  </si>
  <si>
    <t>ТССЦ-103-0161
Трубы стальные электросварные прямошовные со снятой фаской из стали марок БСт2кп-БСт4кп и БСт2пс-БСт4пс наружный диаметр 108 мм, толщина стенки 4 мм
м</t>
  </si>
  <si>
    <t xml:space="preserve">
_____
67,3</t>
  </si>
  <si>
    <t xml:space="preserve">
_____
40</t>
  </si>
  <si>
    <t xml:space="preserve">
_____
260</t>
  </si>
  <si>
    <t>ТЕР22-05-003-01
Протаскивание в футляр стальных труб диаметром: 100 мм
100 м трубы, уложенной в футляр</t>
  </si>
  <si>
    <t>1026,3
_____
1111,06</t>
  </si>
  <si>
    <t>6
_____
7</t>
  </si>
  <si>
    <t>83
_____
39</t>
  </si>
  <si>
    <t>5
_____
35</t>
  </si>
  <si>
    <t>18
_____
3</t>
  </si>
  <si>
    <t>63
_____
120</t>
  </si>
  <si>
    <t>100
_____
39</t>
  </si>
  <si>
    <t>ТЕР22-05-004-01
Заделка битумом и прядью концов футляра диаметром: 100 мм
1 футляр</t>
  </si>
  <si>
    <t>8,85
_____
43,08</t>
  </si>
  <si>
    <t>9
_____
42</t>
  </si>
  <si>
    <t>120
_____
211</t>
  </si>
  <si>
    <t>Устройство футляра Ф108х4.0 мм на пересечении с теплотрассой с выводом контрольной трубки - 1 шт</t>
  </si>
  <si>
    <t xml:space="preserve">
_____
337</t>
  </si>
  <si>
    <t xml:space="preserve">
_____
2168</t>
  </si>
  <si>
    <t>0,05
5 / 100</t>
  </si>
  <si>
    <t>51
_____
56</t>
  </si>
  <si>
    <t>696
_____
313</t>
  </si>
  <si>
    <t>1,7
0,34*5</t>
  </si>
  <si>
    <t>40
_____
307</t>
  </si>
  <si>
    <t>150
_____
24</t>
  </si>
  <si>
    <t>539
_____
1016</t>
  </si>
  <si>
    <t>849
_____
330</t>
  </si>
  <si>
    <t>ТЕР24-02-081-01
Устройство контрольной трубки на кожухе перехода газопровода
1 установка
341,98 = 437,71 - 1 x 95,73</t>
  </si>
  <si>
    <t>18,31
_____
251,87</t>
  </si>
  <si>
    <t>71,8
_____
4,08</t>
  </si>
  <si>
    <t>18
_____
252</t>
  </si>
  <si>
    <t>72
_____
4</t>
  </si>
  <si>
    <t>248
_____
1521</t>
  </si>
  <si>
    <t>390
_____
55</t>
  </si>
  <si>
    <t>0,03
3 / 100</t>
  </si>
  <si>
    <t>28
_____
3</t>
  </si>
  <si>
    <t>93
_____
1</t>
  </si>
  <si>
    <t>158
_____
42</t>
  </si>
  <si>
    <t>ТССЦ-103-0051
Трубы стальные сварные водогазопроводные с резьбой оцинкованные обыкновенные, диаметр условного прохода 25 мм, толщина стенки 3,2 мм
м</t>
  </si>
  <si>
    <t>3,03
3*1,01</t>
  </si>
  <si>
    <t xml:space="preserve">
_____
35,2</t>
  </si>
  <si>
    <t xml:space="preserve">
_____
107</t>
  </si>
  <si>
    <t xml:space="preserve">
_____
393</t>
  </si>
  <si>
    <t>0,3
0,1*3</t>
  </si>
  <si>
    <t>7
_____
55</t>
  </si>
  <si>
    <t>26
_____
4</t>
  </si>
  <si>
    <t>95
_____
179</t>
  </si>
  <si>
    <t>150
_____
58</t>
  </si>
  <si>
    <t>Надземный стальной газопровод</t>
  </si>
  <si>
    <t>ТЕР24-02-041-01
Надземная прокладка стальных газопроводов на металлических опорах, условный диаметр газопровода: 50 мм
100 м газопровода
2 012,34 = 2 025,21 - 0,001 x 12 870,00</t>
  </si>
  <si>
    <t>0,077
(7,2+0,5) / 100</t>
  </si>
  <si>
    <t>232,58
_____
187,86</t>
  </si>
  <si>
    <t>1591,9
_____
205,71</t>
  </si>
  <si>
    <t>18
_____
14</t>
  </si>
  <si>
    <t>123
_____
16</t>
  </si>
  <si>
    <t>243
_____
51</t>
  </si>
  <si>
    <t>707
_____
215</t>
  </si>
  <si>
    <t>7,272
7,2*1,01</t>
  </si>
  <si>
    <t xml:space="preserve">
_____
220</t>
  </si>
  <si>
    <t xml:space="preserve">
_____
1414</t>
  </si>
  <si>
    <t>ТССЦ-103-0052
Трубы стальные сварные водогазопроводные с резьбой оцинкованные обыкновенные, диаметр условного прохода 32 мм, толщина стенки 3,2 мм
м</t>
  </si>
  <si>
    <t>0,505
0,5*1,01</t>
  </si>
  <si>
    <t xml:space="preserve">
_____
45,5</t>
  </si>
  <si>
    <t xml:space="preserve">
_____
23</t>
  </si>
  <si>
    <t xml:space="preserve">
_____
85</t>
  </si>
  <si>
    <t>ТЕР13-03-002-04
Огрунтовка металлических поверхностей грунтовкой ГФ-021
100 м2 окрашиваемой поверхности</t>
  </si>
  <si>
    <t>0,01361
(0,18*7,2+0,13*0,5) * 0,01</t>
  </si>
  <si>
    <t>78,62
_____
250,36</t>
  </si>
  <si>
    <t>10,15
_____
0,12</t>
  </si>
  <si>
    <t>1
_____
4</t>
  </si>
  <si>
    <t>ТЕР13-03-004-26
Окраска металлических огрунтованных поверхностей: эмалью ПФ-115
100 м2 окрашиваемой поверхности</t>
  </si>
  <si>
    <t>48,32
_____
388,48</t>
  </si>
  <si>
    <t>6,8
_____
0,12</t>
  </si>
  <si>
    <t>1
_____
5</t>
  </si>
  <si>
    <t>9
_____
18</t>
  </si>
  <si>
    <t>ТЕРм12-10-001-01
Бобышки, штуцеры на условное давление: до 10 МПа
100 шт.</t>
  </si>
  <si>
    <t>0,01
1 / 100</t>
  </si>
  <si>
    <t>795,26
_____
2433,91</t>
  </si>
  <si>
    <t>8
_____
25</t>
  </si>
  <si>
    <t>108
_____
265</t>
  </si>
  <si>
    <t>ТЕР24-02-051-01
Монтаж задвижки стальной фланцевой для надземной установки на газопроводах из труб условным диаметром: 50 мм
1 задвижка
211,83 = 493,69 - 5,8 x 21,70 - 2 x 35,00 - 4 x 21,50</t>
  </si>
  <si>
    <t>77,36
_____
33,22</t>
  </si>
  <si>
    <t>77
_____
34</t>
  </si>
  <si>
    <t>1048
_____
170</t>
  </si>
  <si>
    <t>Прайс ООО "АЛСО"
Кран фланцевый шаровой приварной стальной ALSO серии GAS, DN 50, Py=4.0 МПа КШ.Ф.П.GAS 050.40-01
шт.</t>
  </si>
  <si>
    <t xml:space="preserve">
_____
486</t>
  </si>
  <si>
    <t xml:space="preserve">
_____
3042</t>
  </si>
  <si>
    <t>ТЕР22-03-014-01
Приварка изолирующего соединения ИС-57 к стальным трубопроводам условным диаметром: 50 мм
1 фланец
34,41 = 78,21 - 1 x 43,80</t>
  </si>
  <si>
    <t>5,19
_____
1,15</t>
  </si>
  <si>
    <t>28,07
_____
4,08</t>
  </si>
  <si>
    <t>10
_____
3</t>
  </si>
  <si>
    <t>56
_____
8</t>
  </si>
  <si>
    <t>141
_____
16</t>
  </si>
  <si>
    <t>359
_____
111</t>
  </si>
  <si>
    <t>ТССЦ-507-2834
Соединения изолирующие фланцевые на условное давление 0,6 мПа для труб диаметром до 50 мм
компл.</t>
  </si>
  <si>
    <t xml:space="preserve">
_____
211,17</t>
  </si>
  <si>
    <t xml:space="preserve">
_____
211</t>
  </si>
  <si>
    <t xml:space="preserve">
_____
1465</t>
  </si>
  <si>
    <t>ТЕР22-03-001-05
Установка фасонных частей стальных сварных диаметром: 100-250 мм_x000D_
(отвод 57х7шт, переход 57х32-1шт, заглушка 57-1шт, заглушка 38-1шт)
1 т фасонных частей</t>
  </si>
  <si>
    <t>0,0048
(0,6*7+0,2*3) * 0,001</t>
  </si>
  <si>
    <t>4960,28
_____
14919,4</t>
  </si>
  <si>
    <t>11806,75
_____
1684,6</t>
  </si>
  <si>
    <t>24
_____
71</t>
  </si>
  <si>
    <t>57
_____
8</t>
  </si>
  <si>
    <t>323
_____
627</t>
  </si>
  <si>
    <t>362
_____
110</t>
  </si>
  <si>
    <t>Раздел 4. ИСПЫТАНИЯ ГАЗОПРОВОДА НИЗКОГО ДАВЛЕНИЯ</t>
  </si>
  <si>
    <t>Прайс «Веста Газ» п.1.3.1
Проверка сварного стыка радиографическим методом Д 50-76мм
шт.</t>
  </si>
  <si>
    <t>Прайс «Веста Газ» п.1.10.1
Проведение неразрушающего контроля УЗК сварных стыков (ПЭ)
шт.</t>
  </si>
  <si>
    <t>Прайс АО"ЧелябинскГоргаз"
Проведение механических испытаний стальных соединений на растяжение и сплющивание
шт.</t>
  </si>
  <si>
    <t>ТЕРм39-02-001-02
Визуальный и измерительный контроль сварных соединений трубопроводов, диаметр: до 60 мм
1 стык</t>
  </si>
  <si>
    <t>1,4
_____
0,03</t>
  </si>
  <si>
    <t>Прайс «Веста Газ» п.1.6.
Проверка качества изоляции прибором АНПИ
1 п.м.</t>
  </si>
  <si>
    <t>ТЕР13-08-007-01
Проверка состояния изоляционного покрытия подземных газопроводов Ф57 мм (применительно) Проверка качества резинового покрытия
100 м2 поверхности</t>
  </si>
  <si>
    <t>0,019044
(0,18*10,58) / 100</t>
  </si>
  <si>
    <t>ТЕР24-02-121-01
Монтаж инвентарного узла из стальных труб для очистки и испытания газопровода, условный диаметр газопровода до 50мм
1 узел</t>
  </si>
  <si>
    <t>37,94
_____
18,52</t>
  </si>
  <si>
    <t>38
_____
19</t>
  </si>
  <si>
    <t>514
_____
73</t>
  </si>
  <si>
    <t>ТЕР24-02-120-01
Очистка полости трубопровода продувкой воздухом, условный диаметр газопровода: до 50 мм
100 м трубопровода</t>
  </si>
  <si>
    <t>1,4428
144,28 / 100</t>
  </si>
  <si>
    <t>12,55
_____
2,43</t>
  </si>
  <si>
    <t>18
_____
4</t>
  </si>
  <si>
    <t>129
_____
48</t>
  </si>
  <si>
    <t>ТЕР24-02-122-01
Подъем давления при испытании воздухом газопроводов низкого и среднего давления (до 0,3 МПа) условным диаметром: до 50 мм
100 м газопровода</t>
  </si>
  <si>
    <t>5,07
_____
0,49</t>
  </si>
  <si>
    <t>8
_____
1</t>
  </si>
  <si>
    <t>51
_____
10</t>
  </si>
  <si>
    <t>ТЕР24-02-124-01
Выдержка под давлением до 0,6 МПа при испытании на прочность и герметичность газопроводов условным диаметром: 50-300 мм
1 участок испытания газопровода</t>
  </si>
  <si>
    <t>798,21
_____
85,12</t>
  </si>
  <si>
    <t>798
_____
85</t>
  </si>
  <si>
    <t>5573
_____
1154</t>
  </si>
  <si>
    <t>Раздел 5. ПОДГОТОВИТЕЛЬНЫЕ РАБОТЫ , БЛАГОУСТРОЙСТВО</t>
  </si>
  <si>
    <t>Снятие и восстановление асфальтобетонного покрытия, s=41 м2</t>
  </si>
  <si>
    <t>ТЕР27-03-008-04
Разборка покрытий и оснований: асфальтобетонных
100 м3 конструкций</t>
  </si>
  <si>
    <t>0,0492
(41*(0,05+0,07)) / 100</t>
  </si>
  <si>
    <t>3132,91
_____
561,25</t>
  </si>
  <si>
    <t>154
_____
28</t>
  </si>
  <si>
    <t>1075
_____
374</t>
  </si>
  <si>
    <t>ТЕР27-03-008-03
Разборка покрытий и оснований: черных щебеночных
100 м3 конструкций</t>
  </si>
  <si>
    <t>0,0328
(41*0,08) / 100</t>
  </si>
  <si>
    <t>700,52
_____
95,03</t>
  </si>
  <si>
    <t>23
_____
3</t>
  </si>
  <si>
    <t>164
_____
42</t>
  </si>
  <si>
    <t>ТЕР27-03-008-02
Разборка покрытий и оснований: щебеночных
100 м3 конструкций</t>
  </si>
  <si>
    <t>0,328
(41*0,8) / 100</t>
  </si>
  <si>
    <t>471
_____
60,83</t>
  </si>
  <si>
    <t>154
_____
20</t>
  </si>
  <si>
    <t>1099
_____
271</t>
  </si>
  <si>
    <t>ТЕР27-04-001-02
Возвращение щебеночного покрытия. - Устройство подстилающих и выравнивающих слоев оснований: из песчано-гравийной смеси, дресвы
100 м3 материала основания (в плотном теле)</t>
  </si>
  <si>
    <t>0,164
(41*0,4) / 100</t>
  </si>
  <si>
    <t>159,4
_____
21,77</t>
  </si>
  <si>
    <t>2493,5
_____
227,33</t>
  </si>
  <si>
    <t>409
_____
37</t>
  </si>
  <si>
    <t>354
_____
26</t>
  </si>
  <si>
    <t>2229
_____
506</t>
  </si>
  <si>
    <t>ТССЦ-408-0200
Смесь песчано-гравийная природная
м3</t>
  </si>
  <si>
    <t>18,04
41*0,4*1,1</t>
  </si>
  <si>
    <t xml:space="preserve">
_____
116</t>
  </si>
  <si>
    <t xml:space="preserve">
_____
2093</t>
  </si>
  <si>
    <t xml:space="preserve">
_____
6715</t>
  </si>
  <si>
    <t>ТЕР27-04-005-03
Устройство оснований толщиной 20 см из щебня фракции 40-70 мм при укатке каменных материалов с пределом прочности на сжатие свыше 98,1 МПа (1000 кгс/см2): нижнего слоя двухслойных
1000 м2 основания</t>
  </si>
  <si>
    <t>0,041
41 / 1000</t>
  </si>
  <si>
    <t>330,87
_____
23876,2</t>
  </si>
  <si>
    <t>3838,28
_____
540,62</t>
  </si>
  <si>
    <t>14
_____
979</t>
  </si>
  <si>
    <t>157
_____
22</t>
  </si>
  <si>
    <t>184
_____
4396</t>
  </si>
  <si>
    <t>1036
_____
300</t>
  </si>
  <si>
    <t>ТЕР27-04-005-02
Устройство оснований толщиной 15 см из щебня фракции 40-70 мм при укатке каменных материалов с пределом прочности на сжатие свыше 98,1 МПа (1000 кгс/см2): верхнего слоя двухслойных
1000 м2 основания</t>
  </si>
  <si>
    <t>381,8
_____
25872,3</t>
  </si>
  <si>
    <t>6113,12
_____
822,96</t>
  </si>
  <si>
    <t>16
_____
1060</t>
  </si>
  <si>
    <t>251
_____
34</t>
  </si>
  <si>
    <t>212
_____
4832</t>
  </si>
  <si>
    <t>1596
_____
458</t>
  </si>
  <si>
    <t>ТЕР27-04-005-04
На каждый 1 см изменения толщины слоя добавлять или исключать к расценкам 27-04-005-01, 27-04-005-02, 27-04-005-03
1000 м2 основания</t>
  </si>
  <si>
    <t>0,205
(41*5) / 1000</t>
  </si>
  <si>
    <t xml:space="preserve">
_____
1587,6</t>
  </si>
  <si>
    <t>267,5
_____
36,45</t>
  </si>
  <si>
    <t xml:space="preserve">
_____
325</t>
  </si>
  <si>
    <t>55
_____
7</t>
  </si>
  <si>
    <t xml:space="preserve">
_____
1459</t>
  </si>
  <si>
    <t>338
_____
101</t>
  </si>
  <si>
    <t>ТЕР27-06-024-01
Укладка и полупропитка с применением битума: щебеночных покрытий толщиной 8 см покрытия и основания
1000 м2 покрытия и основания</t>
  </si>
  <si>
    <t>667,51
_____
31055,64</t>
  </si>
  <si>
    <t>2443,85
_____
325,09</t>
  </si>
  <si>
    <t>27
_____
1274</t>
  </si>
  <si>
    <t>100
_____
13</t>
  </si>
  <si>
    <t>371
_____
6036</t>
  </si>
  <si>
    <t>621
_____
181</t>
  </si>
  <si>
    <t>ТЕР27-06-020-06
Устройство покрытия толщиной 4 см из горячих асфальтобетонных смесей пористых крупнозернистых, плотность каменных материалов: 2,5-2,9 т/м3
1000 м2 покрытия</t>
  </si>
  <si>
    <t>465,73
_____
95,9</t>
  </si>
  <si>
    <t>2500,28
_____
317,18</t>
  </si>
  <si>
    <t>19
_____
4</t>
  </si>
  <si>
    <t>103
_____
13</t>
  </si>
  <si>
    <t>259
_____
24</t>
  </si>
  <si>
    <t>659
_____
176</t>
  </si>
  <si>
    <t>ТЕР27-06-021-06
На каждые 0,5 см изменения толщины покрытия добавлять или исключать: к расценке 27-06-020-06
1000 м2 покрытия</t>
  </si>
  <si>
    <t>0,246
(6*41) / 1000</t>
  </si>
  <si>
    <t>1,09
_____
4,24</t>
  </si>
  <si>
    <t>4
_____
5</t>
  </si>
  <si>
    <t>ТЕР27-06-020-01
Устройство покрытия толщиной 4 см из горячих асфальтобетонных смесей плотных мелкозернистых типа АБВ, плотность каменных материалов: 2,5-2,9 т/м3
1000 м2 покрытия</t>
  </si>
  <si>
    <t>465,73
_____
245,3</t>
  </si>
  <si>
    <t>2507,4
_____
317,68</t>
  </si>
  <si>
    <t>19
_____
10</t>
  </si>
  <si>
    <t>259
_____
69</t>
  </si>
  <si>
    <t>661
_____
177</t>
  </si>
  <si>
    <t>ТЕР27-06-021-01
На каждые 0,5 см изменения толщины покрытия добавлять или исключать: к расценке 27-06-020-01
1000 м2 покрытия</t>
  </si>
  <si>
    <t>0,082
(41*2) / 1000</t>
  </si>
  <si>
    <t>ТССЦ-410-0001
Асфальтобетонные смеси дорожные, аэродромные и асфальтобетон (горячие и теплые для плотного асфальтобетона мелко и крупнозернистые, песчаные), марка I, тип А
т</t>
  </si>
  <si>
    <t>11,6002
0,9922+3,961+2,854+3,793</t>
  </si>
  <si>
    <t xml:space="preserve">
_____
564</t>
  </si>
  <si>
    <t xml:space="preserve">
_____
6543</t>
  </si>
  <si>
    <t xml:space="preserve">
_____
31374</t>
  </si>
  <si>
    <t>ТССЦпг-01-01-01-034
Погрузочные работы при автомобильных перевозках: щебня (выгрузка учитывает затраты на штабелирование)
1 т груза</t>
  </si>
  <si>
    <t>61,2868
41*0,88*1,385+41*0,12*2,3</t>
  </si>
  <si>
    <t>ТССЦпг-03-02-01-001
Перевозка строительных грузов (кроме массовых навалочных, перевозимых автомобилями-самосвалами, а также бетонных и железобетонных изделий, стеновых и перегородочных материалов, лесоматериалов круглых и пиломатериалов, включенных в таблицу 03-01), бортовым автомобилем грузоподъемностью 5 т, на расстояние до 1 км I класс груза
1 т груза</t>
  </si>
  <si>
    <t>Итого прямые затраты по смете</t>
  </si>
  <si>
    <t>5209
_____
49853</t>
  </si>
  <si>
    <t>18994
_____
686</t>
  </si>
  <si>
    <t>55026
_____
230336</t>
  </si>
  <si>
    <t>69446
_____
9318</t>
  </si>
  <si>
    <t>Итого прямые затраты по смете с учетом коэффициентов к итогам</t>
  </si>
  <si>
    <t xml:space="preserve">    В том числе, справочно:</t>
  </si>
  <si>
    <t xml:space="preserve">     Вспомогательные материалы МАТ=2%ОЗП  (Поз. 61)</t>
  </si>
  <si>
    <t xml:space="preserve">
_____
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</si>
  <si>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</si>
  <si>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</si>
  <si>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</si>
  <si>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</si>
  <si>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</si>
  <si>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</si>
  <si>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</si>
  <si>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</si>
  <si>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</si>
  <si>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</si>
  <si>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ВСЕГО по смете</t>
  </si>
  <si>
    <t>ЛОКАЛЬНЫЙ РЕСУРСНЫЙ СМЕТНЫЙ РАСЧЕТ №1</t>
  </si>
  <si>
    <t>Ресурсы подрядчика</t>
  </si>
  <si>
    <t xml:space="preserve">          Трудозатраты</t>
  </si>
  <si>
    <t>1-1-5</t>
  </si>
  <si>
    <t>Рабочий строитель (ср 1,5)</t>
  </si>
  <si>
    <t xml:space="preserve">чел.-ч
</t>
  </si>
  <si>
    <t xml:space="preserve">9,48
</t>
  </si>
  <si>
    <t xml:space="preserve">128,6
</t>
  </si>
  <si>
    <t>1-2-0</t>
  </si>
  <si>
    <t>Рабочий строитель (ср 2)</t>
  </si>
  <si>
    <t xml:space="preserve">9,86
</t>
  </si>
  <si>
    <t xml:space="preserve">133,71
</t>
  </si>
  <si>
    <t>1-2-3</t>
  </si>
  <si>
    <t>Рабочий строитель (ср 2,3)</t>
  </si>
  <si>
    <t xml:space="preserve">чел.час
</t>
  </si>
  <si>
    <t xml:space="preserve">10,14
</t>
  </si>
  <si>
    <t xml:space="preserve">137,5
</t>
  </si>
  <si>
    <t>1-2-5</t>
  </si>
  <si>
    <t>Рабочий строитель (ср 2,5)</t>
  </si>
  <si>
    <t xml:space="preserve">10,33
</t>
  </si>
  <si>
    <t xml:space="preserve">140,14
</t>
  </si>
  <si>
    <t>1-2-6</t>
  </si>
  <si>
    <t>Рабочий строитель (ср 2,6)</t>
  </si>
  <si>
    <t xml:space="preserve">10,42
</t>
  </si>
  <si>
    <t xml:space="preserve">141,29
</t>
  </si>
  <si>
    <t>1-2-7</t>
  </si>
  <si>
    <t>Рабочий строитель (ср 2,7)</t>
  </si>
  <si>
    <t xml:space="preserve">10,51
</t>
  </si>
  <si>
    <t xml:space="preserve">142,44
</t>
  </si>
  <si>
    <t>1-2-9</t>
  </si>
  <si>
    <t>Рабочий строитель (ср 2,9)</t>
  </si>
  <si>
    <t xml:space="preserve">10,69
</t>
  </si>
  <si>
    <t xml:space="preserve">144,92
</t>
  </si>
  <si>
    <t>1-3-0</t>
  </si>
  <si>
    <t>Рабочий строитель (ср 3)</t>
  </si>
  <si>
    <t xml:space="preserve">10,78
</t>
  </si>
  <si>
    <t xml:space="preserve">146,24
</t>
  </si>
  <si>
    <t>1-3-2</t>
  </si>
  <si>
    <t>Рабочий строитель (ср 3,2)</t>
  </si>
  <si>
    <t xml:space="preserve">11,05
</t>
  </si>
  <si>
    <t xml:space="preserve">149,86
</t>
  </si>
  <si>
    <t>1-3-3</t>
  </si>
  <si>
    <t>Рабочий строитель (ср 3,3)</t>
  </si>
  <si>
    <t xml:space="preserve">11,2
</t>
  </si>
  <si>
    <t xml:space="preserve">151,84
</t>
  </si>
  <si>
    <t>1-3-4</t>
  </si>
  <si>
    <t>Рабочий строитель (ср 3,4)</t>
  </si>
  <si>
    <t xml:space="preserve">11,34
</t>
  </si>
  <si>
    <t xml:space="preserve">153,82
</t>
  </si>
  <si>
    <t>1-3-5</t>
  </si>
  <si>
    <t>Рабочий строитель (ср 3,5)</t>
  </si>
  <si>
    <t xml:space="preserve">11,47
</t>
  </si>
  <si>
    <t xml:space="preserve">155,47
</t>
  </si>
  <si>
    <t>1-3-8</t>
  </si>
  <si>
    <t>Рабочий строитель (ср 3,8)</t>
  </si>
  <si>
    <t xml:space="preserve">11,89
</t>
  </si>
  <si>
    <t xml:space="preserve">161,24
</t>
  </si>
  <si>
    <t>1-4-0</t>
  </si>
  <si>
    <t>Рабочий ...</t>
  </si>
  <si>
    <t xml:space="preserve">12,16
</t>
  </si>
  <si>
    <t xml:space="preserve">164,87
</t>
  </si>
  <si>
    <t xml:space="preserve">   - Рабочий монтажник (ср 4)</t>
  </si>
  <si>
    <t xml:space="preserve">   - Рабочий строитель (ср 4)</t>
  </si>
  <si>
    <t>1-4-2</t>
  </si>
  <si>
    <t>Рабочий строитель (ср 4,2)</t>
  </si>
  <si>
    <t xml:space="preserve">12,54
</t>
  </si>
  <si>
    <t xml:space="preserve">169,98
</t>
  </si>
  <si>
    <t>1-4-3</t>
  </si>
  <si>
    <t xml:space="preserve">12,72
</t>
  </si>
  <si>
    <t xml:space="preserve">172,45
</t>
  </si>
  <si>
    <t xml:space="preserve">   - Рабочий монтажник (ср 4,3)</t>
  </si>
  <si>
    <t xml:space="preserve">   - Рабочий строитель (ср 4,3)</t>
  </si>
  <si>
    <t>1-4-5</t>
  </si>
  <si>
    <t>Рабочий строитель (ср 4,5)</t>
  </si>
  <si>
    <t xml:space="preserve">13,09
</t>
  </si>
  <si>
    <t xml:space="preserve">177,4
</t>
  </si>
  <si>
    <t>1-4-7</t>
  </si>
  <si>
    <t>Рабочий строитель (ср 4,7)</t>
  </si>
  <si>
    <t xml:space="preserve">13,46
</t>
  </si>
  <si>
    <t xml:space="preserve">182,51
</t>
  </si>
  <si>
    <t>1-5-0</t>
  </si>
  <si>
    <t xml:space="preserve">14,02
</t>
  </si>
  <si>
    <t xml:space="preserve">190,09
</t>
  </si>
  <si>
    <t xml:space="preserve">   - Рабочий монтажник (ср 5)</t>
  </si>
  <si>
    <t xml:space="preserve">   - Рабочий строитель (ср 5)</t>
  </si>
  <si>
    <t>Затраты труда машинистов</t>
  </si>
  <si>
    <t xml:space="preserve">
</t>
  </si>
  <si>
    <t>Прайс «Веста Газ» п.1.10.1</t>
  </si>
  <si>
    <t>Проведение неразрушающего контроля УЗК сварных стыков (ПЭ)</t>
  </si>
  <si>
    <t xml:space="preserve">шт.
</t>
  </si>
  <si>
    <t xml:space="preserve">112,46
</t>
  </si>
  <si>
    <t xml:space="preserve">704
</t>
  </si>
  <si>
    <t>Прайс «Веста Газ» п.1.3.1</t>
  </si>
  <si>
    <t>Проверка сварного стыка радиографическим методом Д 50-76мм</t>
  </si>
  <si>
    <t xml:space="preserve">179,07
</t>
  </si>
  <si>
    <t xml:space="preserve">1121
</t>
  </si>
  <si>
    <t>Прайс «Веста Газ» п.1.6.</t>
  </si>
  <si>
    <t>Проверка качества изоляции прибором АНПИ</t>
  </si>
  <si>
    <t xml:space="preserve">1 п.м.
</t>
  </si>
  <si>
    <t xml:space="preserve">23,8
</t>
  </si>
  <si>
    <t xml:space="preserve">149
</t>
  </si>
  <si>
    <t>Прайс АО"ЧелябинскГоргаз"</t>
  </si>
  <si>
    <t>Проведение механических испытаний стальных соединений на растяжение и сплющивание</t>
  </si>
  <si>
    <t xml:space="preserve">171,39
</t>
  </si>
  <si>
    <t xml:space="preserve">1072,88
</t>
  </si>
  <si>
    <t/>
  </si>
  <si>
    <t>Итого по трудовым ресурсам</t>
  </si>
  <si>
    <t xml:space="preserve">руб
</t>
  </si>
  <si>
    <t xml:space="preserve">          Машины и механизмы</t>
  </si>
  <si>
    <t>Прицепы тракторные 2 т</t>
  </si>
  <si>
    <t xml:space="preserve">маш.час
</t>
  </si>
  <si>
    <t xml:space="preserve">4,2
</t>
  </si>
  <si>
    <t xml:space="preserve">16
</t>
  </si>
  <si>
    <t>МТРиЭ ЧО, пост. от 13.08.2019 № 65/1</t>
  </si>
  <si>
    <t>Тракторы на гусеничном ходу при работе на других видах строительства 59 кВт (80 л.с.)</t>
  </si>
  <si>
    <t xml:space="preserve">75,09
</t>
  </si>
  <si>
    <t xml:space="preserve">612
</t>
  </si>
  <si>
    <t>Краны козловые при работе на монтаже технологического оборудования 32 т</t>
  </si>
  <si>
    <t xml:space="preserve">121,86
</t>
  </si>
  <si>
    <t xml:space="preserve">761
</t>
  </si>
  <si>
    <t>Краны на автомобильном ходу при работе на других видах строительства 10 т</t>
  </si>
  <si>
    <t xml:space="preserve">134,07
</t>
  </si>
  <si>
    <t xml:space="preserve">801
</t>
  </si>
  <si>
    <t>Краны на автомобильном ходу при работе на других видах строительства 16 т</t>
  </si>
  <si>
    <t xml:space="preserve">177,11
</t>
  </si>
  <si>
    <t xml:space="preserve">1029
</t>
  </si>
  <si>
    <t>Краны на гусеничном ходу при работе на других видах строительства до 16 т</t>
  </si>
  <si>
    <t xml:space="preserve">107,27
</t>
  </si>
  <si>
    <t xml:space="preserve">651
</t>
  </si>
  <si>
    <t>Краны на гусеничном ходу при работе на других видах строительства 25 т</t>
  </si>
  <si>
    <t xml:space="preserve">136,66
</t>
  </si>
  <si>
    <t xml:space="preserve">856
</t>
  </si>
  <si>
    <t>Автопогрузчики 5 т</t>
  </si>
  <si>
    <t xml:space="preserve">111,55
</t>
  </si>
  <si>
    <t xml:space="preserve">529
</t>
  </si>
  <si>
    <t>Лебедки ручные и рычажные тяговым усилием 14,72 кН (1,5 т)</t>
  </si>
  <si>
    <t xml:space="preserve">1,06
</t>
  </si>
  <si>
    <t xml:space="preserve">5
</t>
  </si>
  <si>
    <t>Тали ручные рычажные</t>
  </si>
  <si>
    <t xml:space="preserve">1,37
</t>
  </si>
  <si>
    <t>МТРиЭ ЧО, пост. от 13.08.2019 № 65/1    (030301)</t>
  </si>
  <si>
    <t>Электростанции передвижные 4 кВт</t>
  </si>
  <si>
    <t xml:space="preserve">31,16
</t>
  </si>
  <si>
    <t xml:space="preserve">244
</t>
  </si>
  <si>
    <t>Агрегаты сварочные передвижные с номинальным сварочным током 250-400 А с дизельным двигателем</t>
  </si>
  <si>
    <t xml:space="preserve">34,63
</t>
  </si>
  <si>
    <t xml:space="preserve">109
</t>
  </si>
  <si>
    <t>Установки для сварки ручной дуговой (постоянного тока)</t>
  </si>
  <si>
    <t xml:space="preserve">7,84
</t>
  </si>
  <si>
    <t xml:space="preserve">46
</t>
  </si>
  <si>
    <t>Аппарат для газовой сварки и резки</t>
  </si>
  <si>
    <t xml:space="preserve">1,29
</t>
  </si>
  <si>
    <t>Компрессоры передвижные с двигателем внутреннего сгорания давлением до 686 кПа (7 ат), производительность до 5 м3/мин</t>
  </si>
  <si>
    <t xml:space="preserve">62,75
</t>
  </si>
  <si>
    <t xml:space="preserve">447
</t>
  </si>
  <si>
    <t>Экскаваторы одноковшовые дизельные на гусеничном ходу при работе на других видах строительства 0,5 м3</t>
  </si>
  <si>
    <t xml:space="preserve">123,11
</t>
  </si>
  <si>
    <t xml:space="preserve">760
</t>
  </si>
  <si>
    <t>Экскаваторы одноковшовые дизельные на пневмоколесном ходу при работе на других видах строительства 0,4 м3</t>
  </si>
  <si>
    <t xml:space="preserve">105,01
</t>
  </si>
  <si>
    <t xml:space="preserve">615
</t>
  </si>
  <si>
    <t>Бульдозеры при работе на других видах строительства 79 кВт (108 л.с.)</t>
  </si>
  <si>
    <t xml:space="preserve">87,96
</t>
  </si>
  <si>
    <t xml:space="preserve">723
</t>
  </si>
  <si>
    <t>Рыхлители прицепные (без трактора)</t>
  </si>
  <si>
    <t xml:space="preserve">7,64
</t>
  </si>
  <si>
    <t xml:space="preserve">29,25
</t>
  </si>
  <si>
    <t>ЧелСЦена, август 2019 г., ч.2</t>
  </si>
  <si>
    <t>Вибратор глубинный</t>
  </si>
  <si>
    <t xml:space="preserve">1,98
</t>
  </si>
  <si>
    <t xml:space="preserve">11
</t>
  </si>
  <si>
    <t>Автогудронаторы 7000 л</t>
  </si>
  <si>
    <t xml:space="preserve">132,93
</t>
  </si>
  <si>
    <t xml:space="preserve">949
</t>
  </si>
  <si>
    <t>Автогрейдеры среднего типа 99 кВт (135 л.с.)</t>
  </si>
  <si>
    <t xml:space="preserve">154,8
</t>
  </si>
  <si>
    <t xml:space="preserve">1096
</t>
  </si>
  <si>
    <t>Гудронаторы ручные</t>
  </si>
  <si>
    <t xml:space="preserve">19,92
</t>
  </si>
  <si>
    <t xml:space="preserve">74,35
</t>
  </si>
  <si>
    <t>Катки дорожные самоходные гладкие 8 т</t>
  </si>
  <si>
    <t xml:space="preserve">83,58
</t>
  </si>
  <si>
    <t xml:space="preserve">616
</t>
  </si>
  <si>
    <t>Катки дорожные самоходные гладкие 13 т</t>
  </si>
  <si>
    <t xml:space="preserve">125,65
</t>
  </si>
  <si>
    <t xml:space="preserve">828
</t>
  </si>
  <si>
    <t>Катки на пневмоколесном ходу 30 т</t>
  </si>
  <si>
    <t xml:space="preserve">217,21
</t>
  </si>
  <si>
    <t xml:space="preserve">1158
</t>
  </si>
  <si>
    <t>Котлы битумные передвижные 400 л</t>
  </si>
  <si>
    <t xml:space="preserve">32,24
</t>
  </si>
  <si>
    <t xml:space="preserve">113
</t>
  </si>
  <si>
    <t>Машины поливомоечные 6000 л</t>
  </si>
  <si>
    <t xml:space="preserve">121,07
</t>
  </si>
  <si>
    <t xml:space="preserve">728
</t>
  </si>
  <si>
    <t>Распределители каменной мелочи</t>
  </si>
  <si>
    <t xml:space="preserve">233,03
</t>
  </si>
  <si>
    <t xml:space="preserve">863,82
</t>
  </si>
  <si>
    <t>Укладчики асфальтобетона</t>
  </si>
  <si>
    <t xml:space="preserve">202,8
</t>
  </si>
  <si>
    <t xml:space="preserve">1162
</t>
  </si>
  <si>
    <t>Трактор с щетками дорожными навесными</t>
  </si>
  <si>
    <t xml:space="preserve">87,85
</t>
  </si>
  <si>
    <t xml:space="preserve">611
</t>
  </si>
  <si>
    <t>Агрегаты сварочные двухпостовые для ручной сварки на тракторе 79 кВт (108 л.с.)</t>
  </si>
  <si>
    <t xml:space="preserve">112,26
</t>
  </si>
  <si>
    <t xml:space="preserve">717
</t>
  </si>
  <si>
    <t>Трубоукладчики для труб диаметром до 400 мм грузоподъемностью 6,3 т</t>
  </si>
  <si>
    <t xml:space="preserve">129,46
</t>
  </si>
  <si>
    <t>Трубоукладчики для труб диаметром до 700 мм грузоподъемностью 12,5 т</t>
  </si>
  <si>
    <t xml:space="preserve">187,66
</t>
  </si>
  <si>
    <t xml:space="preserve">984
</t>
  </si>
  <si>
    <t>Тракторы на пневмоколесном ходу 29 кВт (40 л.с.)</t>
  </si>
  <si>
    <t xml:space="preserve">49,99
</t>
  </si>
  <si>
    <t xml:space="preserve">360,75
</t>
  </si>
  <si>
    <t>Машина монтажная для выполнения работ при прокладке и монтаже кабеля на базе автомобиля ГАЗ-66</t>
  </si>
  <si>
    <t xml:space="preserve">105,94
</t>
  </si>
  <si>
    <t xml:space="preserve">605,95
</t>
  </si>
  <si>
    <t>Транспортеры прицепные кабельные до 7 т, ККТ-7</t>
  </si>
  <si>
    <t xml:space="preserve">42,32
</t>
  </si>
  <si>
    <t xml:space="preserve">172
</t>
  </si>
  <si>
    <t>Бульдозер 128,7 кВт (175 л.с.) в составе кабелеукладочной колонны</t>
  </si>
  <si>
    <t xml:space="preserve">154,78
</t>
  </si>
  <si>
    <t xml:space="preserve">919,38
</t>
  </si>
  <si>
    <t>Машины горизонтального бурения прессово-шнековые с тяговым усилием 203 тс (2000 кН) фирмы SCHIDT, KRANZ-GRUPPE</t>
  </si>
  <si>
    <t xml:space="preserve">1201,59
</t>
  </si>
  <si>
    <t xml:space="preserve">2772,43
</t>
  </si>
  <si>
    <t>Машины шлифовальные электрические</t>
  </si>
  <si>
    <t xml:space="preserve">1,86
</t>
  </si>
  <si>
    <t xml:space="preserve">10
</t>
  </si>
  <si>
    <t>Молотки при работе от передвижных компрессорных станций отбойные пневматические</t>
  </si>
  <si>
    <t xml:space="preserve">1,44
</t>
  </si>
  <si>
    <t>МТРиЭ ЧО, пост. от 13.08.2019 № 65/1   (330803-1)</t>
  </si>
  <si>
    <t>Трамбовки пневматические при работе от передвижных компрессорных станций</t>
  </si>
  <si>
    <t xml:space="preserve">0,75
</t>
  </si>
  <si>
    <t>МТРиЭ ЧО, пост. от 13.08.2019 № 65/1    (331100-1)</t>
  </si>
  <si>
    <t>Агрегаты окрасочные высокого давления для окраски поверхностей конструкций мощностью 1 кВт</t>
  </si>
  <si>
    <t xml:space="preserve">7,12
</t>
  </si>
  <si>
    <t xml:space="preserve">29
</t>
  </si>
  <si>
    <t>Компьютер сварочный</t>
  </si>
  <si>
    <t xml:space="preserve">13,18
</t>
  </si>
  <si>
    <t xml:space="preserve">45,45
</t>
  </si>
  <si>
    <t>Генератор сварочный для сварки полиэтиленовых труб</t>
  </si>
  <si>
    <t xml:space="preserve">19,7
</t>
  </si>
  <si>
    <t xml:space="preserve">53,24
</t>
  </si>
  <si>
    <t>Позиционер-центратор многоцелевой для сборки и сварки полиэтиленовых соединительных деталей с трубой диаметром 63 мм</t>
  </si>
  <si>
    <t xml:space="preserve">4,41
</t>
  </si>
  <si>
    <t xml:space="preserve">17,33
</t>
  </si>
  <si>
    <t>Позиционер-центратор для сборки и сварки при помощи соединительных деталей с закладными нагревателями полиэтиленовых труб диаметром 63 мм</t>
  </si>
  <si>
    <t xml:space="preserve">6,49
</t>
  </si>
  <si>
    <t xml:space="preserve">25,5
</t>
  </si>
  <si>
    <t>Автомобили бортовые, грузоподъемность до 5 т</t>
  </si>
  <si>
    <t xml:space="preserve">103,2
</t>
  </si>
  <si>
    <t xml:space="preserve">622
</t>
  </si>
  <si>
    <t>Автомобиль-самосвал, грузоподъемность до 7 т</t>
  </si>
  <si>
    <t xml:space="preserve">105,37
</t>
  </si>
  <si>
    <t>Тягачи седельные, грузоподъемность 15 т</t>
  </si>
  <si>
    <t xml:space="preserve">130,8
</t>
  </si>
  <si>
    <t xml:space="preserve">831,37
</t>
  </si>
  <si>
    <t>Спецавтомашины грузоподъемностью до 8 т, вездеходы</t>
  </si>
  <si>
    <t xml:space="preserve">128,2
</t>
  </si>
  <si>
    <t xml:space="preserve">872,74
</t>
  </si>
  <si>
    <t>Итого по строительным машинам</t>
  </si>
  <si>
    <t xml:space="preserve">          Материалы</t>
  </si>
  <si>
    <t>101-0073</t>
  </si>
  <si>
    <t>Битумы нефтяные строительные марки БН-90/10</t>
  </si>
  <si>
    <t xml:space="preserve">т
</t>
  </si>
  <si>
    <t xml:space="preserve">3320
</t>
  </si>
  <si>
    <t xml:space="preserve">20048,24
</t>
  </si>
  <si>
    <t>МТРиЭ ЧО, Пост.от 13.08.2019 г. №65/1, п.102</t>
  </si>
  <si>
    <t>101-0311</t>
  </si>
  <si>
    <t>Каболка</t>
  </si>
  <si>
    <t xml:space="preserve">26830
</t>
  </si>
  <si>
    <t xml:space="preserve">116426,28
</t>
  </si>
  <si>
    <t>10.01.393</t>
  </si>
  <si>
    <t>101-0322</t>
  </si>
  <si>
    <t>Керосин для технических целей марок КТ-1, КТ-2</t>
  </si>
  <si>
    <t xml:space="preserve">7840
</t>
  </si>
  <si>
    <t xml:space="preserve">62211,96
</t>
  </si>
  <si>
    <t>МТРиЭ ЧО, Пост.от 13.08.2019 г. №65/1, п.108</t>
  </si>
  <si>
    <t>101-0324</t>
  </si>
  <si>
    <t>Кислород технический газообразный</t>
  </si>
  <si>
    <t xml:space="preserve">м3
</t>
  </si>
  <si>
    <t xml:space="preserve">6,2
</t>
  </si>
  <si>
    <t xml:space="preserve">49,67
</t>
  </si>
  <si>
    <t>26.03.080</t>
  </si>
  <si>
    <t>101-0782</t>
  </si>
  <si>
    <t>Поковки из квадратных заготовок, масса 1,8 кг</t>
  </si>
  <si>
    <t xml:space="preserve">10190
</t>
  </si>
  <si>
    <t xml:space="preserve">69468
</t>
  </si>
  <si>
    <t>МТРиЭ ЧО, Пост.от 13.08.2019 г. №65/1, п.117</t>
  </si>
  <si>
    <t>101-0797</t>
  </si>
  <si>
    <t>Проволока горячекатаная в мотках, диаметром 6,3-6,5 мм</t>
  </si>
  <si>
    <t xml:space="preserve">4650
</t>
  </si>
  <si>
    <t xml:space="preserve">43008,19
</t>
  </si>
  <si>
    <t>МТРиЭ ЧО, Пост.от 13.08.2019 г. №65/1, п.118</t>
  </si>
  <si>
    <t>101-0850</t>
  </si>
  <si>
    <t>Резина листовая вулканизованная цветная</t>
  </si>
  <si>
    <t xml:space="preserve">кг
</t>
  </si>
  <si>
    <t xml:space="preserve">23,21
</t>
  </si>
  <si>
    <t xml:space="preserve">103,36
</t>
  </si>
  <si>
    <t>Среднее (11.06.420, 11.06.4201)/42.8*22.12</t>
  </si>
  <si>
    <t>101-0962</t>
  </si>
  <si>
    <t>Смазка солидол жировой марки «Ж»</t>
  </si>
  <si>
    <t xml:space="preserve">10350
</t>
  </si>
  <si>
    <t xml:space="preserve">52282,54
</t>
  </si>
  <si>
    <t>27.01.090</t>
  </si>
  <si>
    <t>101-1513</t>
  </si>
  <si>
    <t>Электроды диаметром 4 мм Э42</t>
  </si>
  <si>
    <t xml:space="preserve">11520
</t>
  </si>
  <si>
    <t xml:space="preserve">84328,69
</t>
  </si>
  <si>
    <t>08.07.006</t>
  </si>
  <si>
    <t>101-1514</t>
  </si>
  <si>
    <t>Электроды диаметром 4 мм Э42А</t>
  </si>
  <si>
    <t>101-1529</t>
  </si>
  <si>
    <t>Электроды диаметром 6 мм Э42</t>
  </si>
  <si>
    <t xml:space="preserve">10660
</t>
  </si>
  <si>
    <t xml:space="preserve">91407,06
</t>
  </si>
  <si>
    <t>08.07.008</t>
  </si>
  <si>
    <t>101-1530</t>
  </si>
  <si>
    <t>Электроды диаметром 6 мм Э42А</t>
  </si>
  <si>
    <t>101-1537</t>
  </si>
  <si>
    <t>Электроды диаметром 8 мм Э42</t>
  </si>
  <si>
    <t>101-1556</t>
  </si>
  <si>
    <t>Битумы нефтяные дорожные марки БНД-60/90, БНД 90/130</t>
  </si>
  <si>
    <t xml:space="preserve">3030
</t>
  </si>
  <si>
    <t xml:space="preserve">14305,64
</t>
  </si>
  <si>
    <t>МТРиЭ ЧО, Пост.от 13.08.2019 г. №65/1, п.509</t>
  </si>
  <si>
    <t>101-1668</t>
  </si>
  <si>
    <t>Рогожа</t>
  </si>
  <si>
    <t xml:space="preserve">м2
</t>
  </si>
  <si>
    <t xml:space="preserve">11,6
</t>
  </si>
  <si>
    <t xml:space="preserve">46,21
</t>
  </si>
  <si>
    <t>26.10.080</t>
  </si>
  <si>
    <t>101-1703</t>
  </si>
  <si>
    <t>Прокладки резиновые (пластина техническая прессованная)</t>
  </si>
  <si>
    <t xml:space="preserve">22,8
</t>
  </si>
  <si>
    <t xml:space="preserve">121,19
</t>
  </si>
  <si>
    <t>Среднее (11.06.409,11.06.413,11.06.412,11.06.410,11.06.420)</t>
  </si>
  <si>
    <t>101-1714</t>
  </si>
  <si>
    <t>Болты с гайками и шайбами строительные</t>
  </si>
  <si>
    <t xml:space="preserve">17290
</t>
  </si>
  <si>
    <t xml:space="preserve">76723,26
</t>
  </si>
  <si>
    <t>МТРиЭ ЧО, Пост.от 13.08.2019 г. №65/1, п.139</t>
  </si>
  <si>
    <t>101-1742</t>
  </si>
  <si>
    <t>Толь с крупнозернистой посыпкой гидроизоляционный марки ТГ-350</t>
  </si>
  <si>
    <t xml:space="preserve">7,38
</t>
  </si>
  <si>
    <t xml:space="preserve">33,6
</t>
  </si>
  <si>
    <t>11.01.328</t>
  </si>
  <si>
    <t>101-1805</t>
  </si>
  <si>
    <t>Гвозди строительные</t>
  </si>
  <si>
    <t xml:space="preserve">9190
</t>
  </si>
  <si>
    <t xml:space="preserve">53672,28
</t>
  </si>
  <si>
    <t>МТРиЭ ЧО, Пост.от 13.08.2019 г. №65/1, п.144</t>
  </si>
  <si>
    <t>101-2278</t>
  </si>
  <si>
    <t>Пропан-бутан, смесь техническая</t>
  </si>
  <si>
    <t xml:space="preserve">9,8
</t>
  </si>
  <si>
    <t xml:space="preserve">50,75
</t>
  </si>
  <si>
    <t>26.03.130</t>
  </si>
  <si>
    <t>101-2467</t>
  </si>
  <si>
    <t>Растворитель марки Р-4</t>
  </si>
  <si>
    <t xml:space="preserve">16570
</t>
  </si>
  <si>
    <t xml:space="preserve">75037,68
</t>
  </si>
  <si>
    <t>Среднее (14.01.401, 14.01.402)</t>
  </si>
  <si>
    <t>101-2477</t>
  </si>
  <si>
    <t>Лента мастично-полимерная типа «Лиам»</t>
  </si>
  <si>
    <t xml:space="preserve">67,9
</t>
  </si>
  <si>
    <t xml:space="preserve">207,14
</t>
  </si>
  <si>
    <t>Среднее (10.02.206, 10.02.2061)</t>
  </si>
  <si>
    <t>102-0008</t>
  </si>
  <si>
    <t>Лесоматериалы круглые хвойных пород для строительства диаметром 14-24 см, длиной 3-6,5 м</t>
  </si>
  <si>
    <t xml:space="preserve">377
</t>
  </si>
  <si>
    <t xml:space="preserve">4099
</t>
  </si>
  <si>
    <t>09.01.030</t>
  </si>
  <si>
    <t>102-0025</t>
  </si>
  <si>
    <t>Бруски обрезные хвойных пород длиной 4-6,5 м, шириной 75-150 мм, толщиной 40-75 мм, III сорта</t>
  </si>
  <si>
    <t xml:space="preserve">996
</t>
  </si>
  <si>
    <t xml:space="preserve">7454,68
</t>
  </si>
  <si>
    <t>МТРиЭ ЧО, Пост.от 13.08.2019 г. №65/1, п.176</t>
  </si>
  <si>
    <t>102-0053</t>
  </si>
  <si>
    <t>Доски обрезные хвойных пород длиной 4-6,5 м, шириной 75-150 мм, толщиной 25 мм, III сорта</t>
  </si>
  <si>
    <t xml:space="preserve">772
</t>
  </si>
  <si>
    <t xml:space="preserve">6143,22
</t>
  </si>
  <si>
    <t>(09.01.132/923.03)*721.07</t>
  </si>
  <si>
    <t>102-0061</t>
  </si>
  <si>
    <t>Доски обрезные хвойных пород длиной 4-6,5 м, шириной 75-150 мм, толщиной 44 мм и более, III сорта</t>
  </si>
  <si>
    <t xml:space="preserve">739
</t>
  </si>
  <si>
    <t xml:space="preserve">6163,36
</t>
  </si>
  <si>
    <t>МТРиЭ ЧО, Пост.от 13.08.2019 г. №65/1, п.179</t>
  </si>
  <si>
    <t>102-0117</t>
  </si>
  <si>
    <t>Доски обрезные хвойных пород длиной 2-3,75 м, шириной 75-150 мм, толщиной 32-40 мм, III сорта</t>
  </si>
  <si>
    <t xml:space="preserve">663
</t>
  </si>
  <si>
    <t xml:space="preserve">6191,07
</t>
  </si>
  <si>
    <t>(09.01.133/782.84)*614.21</t>
  </si>
  <si>
    <t>102-0307</t>
  </si>
  <si>
    <t>Бруски обрезные хвойных пород длиной 2-6,5 м, толщиной 40-60 мм, II сорта</t>
  </si>
  <si>
    <t xml:space="preserve">1270
</t>
  </si>
  <si>
    <t xml:space="preserve">9551,62
</t>
  </si>
  <si>
    <t>09.01.071</t>
  </si>
  <si>
    <t>103-1009</t>
  </si>
  <si>
    <t>Фасонные стальные сварные части, диаметр до 800 мм</t>
  </si>
  <si>
    <t xml:space="preserve">13960
</t>
  </si>
  <si>
    <t xml:space="preserve">122471,29
</t>
  </si>
  <si>
    <t>МТРиЭ ЧО, Пост.от 13.08.2019 г. №65/1, п.198</t>
  </si>
  <si>
    <t>108-0081</t>
  </si>
  <si>
    <t>Бобышки скошенные</t>
  </si>
  <si>
    <t xml:space="preserve">14,4
</t>
  </si>
  <si>
    <t xml:space="preserve">126,65
</t>
  </si>
  <si>
    <t>24.23.029</t>
  </si>
  <si>
    <t>113-0021</t>
  </si>
  <si>
    <t>Грунтовка ГФ-021 красно-коричневая</t>
  </si>
  <si>
    <t xml:space="preserve">18440
</t>
  </si>
  <si>
    <t xml:space="preserve">55400,8
</t>
  </si>
  <si>
    <t>МТРиЭ ЧО, Пост.от 13.08.2019 г. №65/1, п.219</t>
  </si>
  <si>
    <t>113-0026</t>
  </si>
  <si>
    <t>Грунтовка ФЛ-03К коричневая</t>
  </si>
  <si>
    <t xml:space="preserve">30400
</t>
  </si>
  <si>
    <t xml:space="preserve">69717,29
</t>
  </si>
  <si>
    <t>14.01.340</t>
  </si>
  <si>
    <t>113-0095</t>
  </si>
  <si>
    <t>Лак кремнийорганический термостойкий марки ПФ-170</t>
  </si>
  <si>
    <t xml:space="preserve">17790
</t>
  </si>
  <si>
    <t xml:space="preserve">94083,96
</t>
  </si>
  <si>
    <t>14.01.2401</t>
  </si>
  <si>
    <t>113-0228</t>
  </si>
  <si>
    <t>Эмаль ХВ-125 серебристая</t>
  </si>
  <si>
    <t xml:space="preserve">27280
</t>
  </si>
  <si>
    <t xml:space="preserve">90401,08
</t>
  </si>
  <si>
    <t>МТРиЭ ЧО, Пост.от 13.08.2019 г. №65/1, п.220</t>
  </si>
  <si>
    <t>113-0246</t>
  </si>
  <si>
    <t>Эмаль ПФ-115 серая</t>
  </si>
  <si>
    <t xml:space="preserve">19666,67
</t>
  </si>
  <si>
    <t xml:space="preserve">62293,96
</t>
  </si>
  <si>
    <t>14.01.1642</t>
  </si>
  <si>
    <t>113-0359</t>
  </si>
  <si>
    <t>Обезжириватель «CAMISOLVE»</t>
  </si>
  <si>
    <t xml:space="preserve">79
</t>
  </si>
  <si>
    <t xml:space="preserve">379,81
</t>
  </si>
  <si>
    <t>Код ОКП 23 10 00</t>
  </si>
  <si>
    <t>201-0756</t>
  </si>
  <si>
    <t>Отдельные конструктивные элементы зданий и сооружений с преобладанием горячекатаных профилей, средняя масса сборочной единицы от 0,1 до 0,5 т</t>
  </si>
  <si>
    <t xml:space="preserve">10420
</t>
  </si>
  <si>
    <t xml:space="preserve">68752,68
</t>
  </si>
  <si>
    <t>МТРиЭ ЧО, Пост.от 13.08.2019 г. №65/1, п.238</t>
  </si>
  <si>
    <t>201-0757</t>
  </si>
  <si>
    <t>Отдельные конструктивные элементы зданий и сооружений с преобладанием горячекатаных профилей, средняя масса сборочной единицы от 0,5 до 1 т</t>
  </si>
  <si>
    <t xml:space="preserve">9480
</t>
  </si>
  <si>
    <t>203-0511</t>
  </si>
  <si>
    <t>Щиты из досок толщиной 25 мм</t>
  </si>
  <si>
    <t xml:space="preserve">66
</t>
  </si>
  <si>
    <t xml:space="preserve">391,85
</t>
  </si>
  <si>
    <t>МТРиЭ ЧО, Пост.от 13.08.2019 г. №65/1, п.262</t>
  </si>
  <si>
    <t>301-3193</t>
  </si>
  <si>
    <t>Ковер</t>
  </si>
  <si>
    <t xml:space="preserve">119
</t>
  </si>
  <si>
    <t xml:space="preserve">521,57
</t>
  </si>
  <si>
    <t>20.06.149*0.012</t>
  </si>
  <si>
    <t>301-3240</t>
  </si>
  <si>
    <t>Колпачки-заглушки 1"</t>
  </si>
  <si>
    <t xml:space="preserve">2,59
</t>
  </si>
  <si>
    <t xml:space="preserve">12,48
</t>
  </si>
  <si>
    <t>100.01.028*10.20</t>
  </si>
  <si>
    <t>401-0005</t>
  </si>
  <si>
    <t>Бетон тяжелый, класс В12,5 (М150)</t>
  </si>
  <si>
    <t xml:space="preserve">592
</t>
  </si>
  <si>
    <t xml:space="preserve">2939,87
</t>
  </si>
  <si>
    <t>МТРиЭ ЧО, Пост.от 13.08.2019 г. №65/1, п.400</t>
  </si>
  <si>
    <t>403-1103</t>
  </si>
  <si>
    <t>Плиты железобетонные опорные</t>
  </si>
  <si>
    <t xml:space="preserve">2362,7
</t>
  </si>
  <si>
    <t xml:space="preserve">20083,41
</t>
  </si>
  <si>
    <t>МТРиЭ ЧО, Пост.от 13.08.2019 г. №65/1, п.019</t>
  </si>
  <si>
    <t>405-0253</t>
  </si>
  <si>
    <t>Известь строительная негашеная комовая, сорт I</t>
  </si>
  <si>
    <t xml:space="preserve">722,97
</t>
  </si>
  <si>
    <t xml:space="preserve">5101,93
</t>
  </si>
  <si>
    <t>МТРиЭ ЧО, Пост.от 13.08.2019 г. №65/1, п.372</t>
  </si>
  <si>
    <t>408-0006</t>
  </si>
  <si>
    <t>Щебень из природного камня для строительных работ марка 1200, фракция 10-20 мм</t>
  </si>
  <si>
    <t xml:space="preserve">131
</t>
  </si>
  <si>
    <t xml:space="preserve">693,42
</t>
  </si>
  <si>
    <t>МТРиЭ ЧО, Пост.от 13.08.2019 г. №65/1, п.505</t>
  </si>
  <si>
    <t>408-0008</t>
  </si>
  <si>
    <t>Щебень из природного камня для строительных работ марка 1200, фракция 40-70 мм</t>
  </si>
  <si>
    <t xml:space="preserve">126
</t>
  </si>
  <si>
    <t xml:space="preserve">564,9
</t>
  </si>
  <si>
    <t>МТРиЭ ЧО, Пост.от 13.08.2019 г. №65/1, п.503</t>
  </si>
  <si>
    <t>408-0009</t>
  </si>
  <si>
    <t>Щебень из природного камня для строительных работ марка 1000, фракция 5(3)-10 мм</t>
  </si>
  <si>
    <t xml:space="preserve">667,92
</t>
  </si>
  <si>
    <t>МТРиЭ ЧО, Пост.от 13.08.2019 г. №65/1, п.506</t>
  </si>
  <si>
    <t>408-0010</t>
  </si>
  <si>
    <t>Щебень из природного камня для строительных работ марка 1000, фракция 10-20 мм</t>
  </si>
  <si>
    <t>408-0011</t>
  </si>
  <si>
    <t>Щебень из природного камня для строительных работ марка 1000, фракция 20-40 мм</t>
  </si>
  <si>
    <t xml:space="preserve">573,06
</t>
  </si>
  <si>
    <t>МТРиЭ ЧО, Пост.от 13.08.2019 г. №65/1, п.504</t>
  </si>
  <si>
    <t>408-0015</t>
  </si>
  <si>
    <t>Щебень из природного камня для строительных работ марка 800, фракция 20-40 мм</t>
  </si>
  <si>
    <t xml:space="preserve">122
</t>
  </si>
  <si>
    <t xml:space="preserve">547,83
</t>
  </si>
  <si>
    <t>Среднее (06.01.030, 06.01.100, 06.01.118.3)</t>
  </si>
  <si>
    <t>408-0122</t>
  </si>
  <si>
    <t>Песок природный для строительных работ средний</t>
  </si>
  <si>
    <t xml:space="preserve">117
</t>
  </si>
  <si>
    <t xml:space="preserve">348,72
</t>
  </si>
  <si>
    <t>МТРиЭ ЧО, Пост.от 13.08.2019 г. №65/1, п.095</t>
  </si>
  <si>
    <t>411-0001</t>
  </si>
  <si>
    <t>Вода</t>
  </si>
  <si>
    <t xml:space="preserve">3,11
</t>
  </si>
  <si>
    <t xml:space="preserve">22,92
</t>
  </si>
  <si>
    <t>Среднее (26.01.015, 26.01.017)</t>
  </si>
  <si>
    <t>507-2431</t>
  </si>
  <si>
    <t>Узлы трубопроводов с установкой необходимых деталей из бесшовных труб, сталь 20, диаметром условного прохода 50 мм, толщиной стенки 3,0 мм</t>
  </si>
  <si>
    <t xml:space="preserve">24940
</t>
  </si>
  <si>
    <t xml:space="preserve">83966,81
</t>
  </si>
  <si>
    <t>Среднее (100.05.010,20.07.010*0, 20.07.0121)</t>
  </si>
  <si>
    <t>507-2630</t>
  </si>
  <si>
    <t>Пробки П-М27х2</t>
  </si>
  <si>
    <t xml:space="preserve">5,44
</t>
  </si>
  <si>
    <t xml:space="preserve">113,47
</t>
  </si>
  <si>
    <t>24.23.040</t>
  </si>
  <si>
    <t>508-0097</t>
  </si>
  <si>
    <t>Канат двойной свивки типа ТК, конструкции 6х19(1+6+12)+1 о.с., оцинкованный из проволок марки В, маркировочная группа 1770 н/мм2, диаметром 5,5 мм</t>
  </si>
  <si>
    <t xml:space="preserve">10 м
</t>
  </si>
  <si>
    <t xml:space="preserve">61,4
</t>
  </si>
  <si>
    <t xml:space="preserve">318,46
</t>
  </si>
  <si>
    <t>08.05.253</t>
  </si>
  <si>
    <t>509-0068</t>
  </si>
  <si>
    <t>Обертка защитная на полиэтиленовой основе «Полилен-0»</t>
  </si>
  <si>
    <t xml:space="preserve">33,41
</t>
  </si>
  <si>
    <t xml:space="preserve">138,19
</t>
  </si>
  <si>
    <t>10.02.2062*0.0007</t>
  </si>
  <si>
    <t>999-9950</t>
  </si>
  <si>
    <t>Вспомогательные ненормируемые материальные ресурсы (2% от оплаты труда рабочих)</t>
  </si>
  <si>
    <t xml:space="preserve">руб.
</t>
  </si>
  <si>
    <t xml:space="preserve">1
</t>
  </si>
  <si>
    <t>Прайс ООО "АЛСО"</t>
  </si>
  <si>
    <t>Кран фланцевый шаровой приварной стальной ALSO серии GAS, DN 50, Py=4.0 МПа КШ.Ф.П.GAS 050.40-01</t>
  </si>
  <si>
    <t xml:space="preserve">486
</t>
  </si>
  <si>
    <t xml:space="preserve">3042,38
</t>
  </si>
  <si>
    <t>ТССЦ-101-4306</t>
  </si>
  <si>
    <t>Знаки  информационные</t>
  </si>
  <si>
    <t xml:space="preserve">99,9
</t>
  </si>
  <si>
    <t xml:space="preserve">333,84
</t>
  </si>
  <si>
    <t>МТРиЭ ЧО, Пост.от 13.08.2019 г. №65/1, п.521</t>
  </si>
  <si>
    <t>ТССЦ-103-0051</t>
  </si>
  <si>
    <t>Трубы стальные сварные водогазопроводные с резьбой оцинкованные обыкновенные, диаметр условного прохода 25 мм, толщина стенки 3,2 мм</t>
  </si>
  <si>
    <t xml:space="preserve">м
</t>
  </si>
  <si>
    <t xml:space="preserve">35,2
</t>
  </si>
  <si>
    <t xml:space="preserve">129,74
</t>
  </si>
  <si>
    <t>МТРиЭ ЧО, Пост.от 13.08.2019 г. №65/1, п.186*2.41/1000</t>
  </si>
  <si>
    <t>ТССЦ-103-0052</t>
  </si>
  <si>
    <t>Трубы стальные сварные водогазопроводные с резьбой оцинкованные обыкновенные, диаметр условного прохода 32 мм, толщина стенки 3,2 мм</t>
  </si>
  <si>
    <t xml:space="preserve">45,5
</t>
  </si>
  <si>
    <t xml:space="preserve">167,42
</t>
  </si>
  <si>
    <t>МТРиЭ ЧО, Пост.от 13.08.2019 г. №65/1, п.186*3.11/1000</t>
  </si>
  <si>
    <t>ТССЦ-103-0139</t>
  </si>
  <si>
    <t>Трубы стальные электросварные прямошовные со снятой фаской из стали марок БСт2кп-БСт4кп и БСт2пс-БСт4пс наружный диаметр 57 мм, толщина стенки 3,5 мм</t>
  </si>
  <si>
    <t xml:space="preserve">30,2
</t>
  </si>
  <si>
    <t xml:space="preserve">194,49
</t>
  </si>
  <si>
    <t>МТРиЭ ЧО, Пост.от 13.08.2019 г. №65/1, п.188*4.62/1000</t>
  </si>
  <si>
    <t>ТССЦ-103-0161</t>
  </si>
  <si>
    <t>Трубы стальные электросварные прямошовные со снятой фаской из стали марок БСт2кп-БСт4кп и БСт2пс-БСт4пс наружный диаметр 108 мм, толщина стенки 4 мм</t>
  </si>
  <si>
    <t xml:space="preserve">67,3
</t>
  </si>
  <si>
    <t xml:space="preserve">433,58
</t>
  </si>
  <si>
    <t>МТРиЭ ЧО, Пост.от 13.08.2019 г. №65/1, п.188*10.3/1000</t>
  </si>
  <si>
    <t>ТССЦ-109-0012</t>
  </si>
  <si>
    <t>Глина бентонитовая марки ПБМГ</t>
  </si>
  <si>
    <t xml:space="preserve">1180
</t>
  </si>
  <si>
    <t xml:space="preserve">13074,4
</t>
  </si>
  <si>
    <t>Среднее (13.01.404, 13.01.405, 13.01.406,13.01.406.1)</t>
  </si>
  <si>
    <t>ТССЦ-110-0245</t>
  </si>
  <si>
    <t>Полимер для стабилизации буровых скважин «ФИЛЬТР ЧЕК»</t>
  </si>
  <si>
    <t xml:space="preserve">39779,38
</t>
  </si>
  <si>
    <t xml:space="preserve">166045,5
</t>
  </si>
  <si>
    <t>Среднее (13.01.409,13.01.410,13.01.410.1)</t>
  </si>
  <si>
    <t>ТССЦ-201-0813</t>
  </si>
  <si>
    <t>Опоры стальные</t>
  </si>
  <si>
    <t xml:space="preserve">12870
</t>
  </si>
  <si>
    <t xml:space="preserve">63440,14
</t>
  </si>
  <si>
    <t>МТРиЭ ЧО, Пост.от 13.08.2019 г. №65/1, п.236</t>
  </si>
  <si>
    <t>ТССЦ-203-0511</t>
  </si>
  <si>
    <t>ТССЦ-401-0005</t>
  </si>
  <si>
    <t>ТССЦ-408-0122</t>
  </si>
  <si>
    <t>ТССЦ-408-0200</t>
  </si>
  <si>
    <t>Смесь песчано-гравийная природная</t>
  </si>
  <si>
    <t xml:space="preserve">116
</t>
  </si>
  <si>
    <t xml:space="preserve">372,24
</t>
  </si>
  <si>
    <t>МТРиЭ ЧО, Пост.от 13.08.2019 г. №65/1, п.096</t>
  </si>
  <si>
    <t>ТССЦ-410-0001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</si>
  <si>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I, тип А</t>
  </si>
  <si>
    <t xml:space="preserve">564
</t>
  </si>
  <si>
    <t xml:space="preserve">2704,62
</t>
  </si>
  <si>
    <t>МТРиЭ ЧО, Пост.от 13.08.2019 г. №65/1, п.500.1</t>
  </si>
  <si>
    <t>ТССЦ-507-0778</t>
  </si>
  <si>
    <t>Переход «полиэтилен-сталь 63х57»</t>
  </si>
  <si>
    <t xml:space="preserve">385
</t>
  </si>
  <si>
    <t xml:space="preserve">288,82
</t>
  </si>
  <si>
    <t>20.09.004.1</t>
  </si>
  <si>
    <t>ТССЦ-507-2055</t>
  </si>
  <si>
    <t>Труба ПЭ 80 SDR 11, наружный диаметр 63 мм (ГОСТ Р 50838-95)</t>
  </si>
  <si>
    <t xml:space="preserve">300
</t>
  </si>
  <si>
    <t xml:space="preserve">1163,71
</t>
  </si>
  <si>
    <t>15.02.050.4</t>
  </si>
  <si>
    <t>ТССЦ-507-2625</t>
  </si>
  <si>
    <t>Муфты полиэтиленовые с закладными электронагревателями для труб диаметром 63 мм</t>
  </si>
  <si>
    <t xml:space="preserve">173
</t>
  </si>
  <si>
    <t xml:space="preserve">323,4
</t>
  </si>
  <si>
    <t>20.09.004.5</t>
  </si>
  <si>
    <t>ТССЦ-507-2834</t>
  </si>
  <si>
    <t>Соединения изолирующие фланцевые на условное давление 0,6 мПа для труб диаметром до 50 мм</t>
  </si>
  <si>
    <t xml:space="preserve">компл.
</t>
  </si>
  <si>
    <t xml:space="preserve">211,17
</t>
  </si>
  <si>
    <t xml:space="preserve">1464,64
</t>
  </si>
  <si>
    <t>22.01.350.1</t>
  </si>
  <si>
    <t>ТССЦ-507-3538</t>
  </si>
  <si>
    <t>Лента сигнальная "Газ" ЛСГ 200</t>
  </si>
  <si>
    <t xml:space="preserve">0,3
</t>
  </si>
  <si>
    <t xml:space="preserve">1,14
</t>
  </si>
  <si>
    <t>К=1,1 МТРиЭ ЧО, Пост.от 13.09.2019 г. №65/1</t>
  </si>
  <si>
    <t>Итого по строительным материалам</t>
  </si>
  <si>
    <t xml:space="preserve"> </t>
  </si>
  <si>
    <t>3 квартал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</si>
</sst>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35">
    <xf numFmtId="0" fontId="0" fillId="0" borderId="0" xfId="0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/>
    </xf>
    <xf numFmtId="0" fontId="9" fillId="0" borderId="0" xfId="0" applyFont="1" applyBorder="1"/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1" fillId="0" borderId="0" xfId="0" applyFont="1" applyAlignment="1"/>
    <xf numFmtId="0" fontId="11" fillId="0" borderId="0" xfId="23" applyFont="1" applyAlignment="1">
      <alignment horizontal="left"/>
    </xf>
    <xf numFmtId="0" fontId="14" fillId="0" borderId="2" xfId="0" applyFont="1" applyBorder="1" applyAlignment="1">
      <alignment vertical="top"/>
    </xf>
    <xf numFmtId="181" fontId="14" fillId="0" borderId="3" xfId="12" applyNumberFormat="1" applyFont="1" applyBorder="1" applyAlignment="1">
      <alignment horizontal="right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vertical="top"/>
    </xf>
    <xf numFmtId="0" fontId="9" fillId="0" borderId="0" xfId="10" applyFont="1"/>
    <xf numFmtId="0" fontId="9" fillId="0" borderId="0" xfId="12" applyFont="1"/>
    <xf numFmtId="2" fontId="14" fillId="0" borderId="4" xfId="0" applyNumberFormat="1" applyFont="1" applyBorder="1" applyAlignment="1">
      <alignment horizontal="right" vertical="top"/>
    </xf>
    <xf numFmtId="0" fontId="11" fillId="0" borderId="4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2" fontId="11" fillId="0" borderId="0" xfId="0" applyNumberFormat="1" applyFont="1" applyAlignment="1">
      <alignment horizontal="left" vertical="top" wrapText="1"/>
    </xf>
    <xf numFmtId="2" fontId="11" fillId="0" borderId="0" xfId="0" applyNumberFormat="1" applyFont="1" applyAlignment="1">
      <alignment horizontal="right" vertical="top" wrapText="1"/>
    </xf>
    <xf numFmtId="0" fontId="11" fillId="0" borderId="0" xfId="0" applyFont="1" applyAlignment="1">
      <alignment vertical="top" wrapText="1"/>
    </xf>
    <xf numFmtId="0" fontId="11" fillId="0" borderId="0" xfId="6" applyFont="1" applyAlignment="1">
      <alignment horizontal="right" vertical="top" wrapText="1"/>
    </xf>
    <xf numFmtId="0" fontId="11" fillId="0" borderId="0" xfId="0" applyFont="1"/>
    <xf numFmtId="0" fontId="12" fillId="0" borderId="0" xfId="23" applyFont="1">
      <alignment horizontal="center"/>
    </xf>
    <xf numFmtId="0" fontId="11" fillId="0" borderId="0" xfId="23" applyFont="1">
      <alignment horizontal="center"/>
    </xf>
    <xf numFmtId="0" fontId="9" fillId="0" borderId="0" xfId="0" applyFont="1" applyAlignment="1"/>
    <xf numFmtId="0" fontId="11" fillId="0" borderId="0" xfId="0" applyFont="1" applyBorder="1" applyAlignment="1">
      <alignment horizontal="center"/>
    </xf>
    <xf numFmtId="0" fontId="14" fillId="0" borderId="3" xfId="0" applyFont="1" applyBorder="1" applyAlignment="1">
      <alignment vertical="top"/>
    </xf>
    <xf numFmtId="181" fontId="13" fillId="0" borderId="3" xfId="12" applyNumberFormat="1" applyFont="1" applyBorder="1" applyAlignment="1">
      <alignment horizontal="right"/>
    </xf>
    <xf numFmtId="181" fontId="14" fillId="0" borderId="0" xfId="12" applyNumberFormat="1" applyFont="1" applyBorder="1" applyAlignment="1">
      <alignment horizontal="right"/>
    </xf>
    <xf numFmtId="0" fontId="11" fillId="0" borderId="0" xfId="0" applyFont="1" applyBorder="1" applyAlignment="1"/>
    <xf numFmtId="0" fontId="14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horizontal="right" vertical="top"/>
    </xf>
    <xf numFmtId="1" fontId="9" fillId="0" borderId="0" xfId="0" applyNumberFormat="1" applyFont="1" applyAlignment="1">
      <alignment horizontal="right" vertical="top" wrapText="1"/>
    </xf>
    <xf numFmtId="0" fontId="11" fillId="0" borderId="0" xfId="0" applyFont="1" applyAlignment="1">
      <alignment horizontal="center" vertical="top" wrapText="1"/>
    </xf>
    <xf numFmtId="2" fontId="11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10"/>
    <xf numFmtId="0" fontId="1" fillId="0" borderId="0" xfId="12"/>
    <xf numFmtId="0" fontId="14" fillId="0" borderId="0" xfId="0" applyFont="1" applyAlignment="1">
      <alignment horizontal="left" vertical="top" indent="1"/>
    </xf>
    <xf numFmtId="0" fontId="13" fillId="0" borderId="0" xfId="0" applyFont="1" applyBorder="1"/>
    <xf numFmtId="0" fontId="13" fillId="0" borderId="0" xfId="0" applyFont="1" applyBorder="1" applyAlignment="1">
      <alignment horizontal="left" vertical="top" wrapText="1"/>
    </xf>
    <xf numFmtId="1" fontId="14" fillId="0" borderId="0" xfId="10" applyNumberFormat="1" applyFont="1" applyAlignment="1">
      <alignment horizontal="right"/>
    </xf>
    <xf numFmtId="0" fontId="3" fillId="0" borderId="0" xfId="23" applyBorder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24" applyFont="1">
      <alignment horizontal="left" vertical="top"/>
    </xf>
    <xf numFmtId="181" fontId="13" fillId="0" borderId="10" xfId="10" applyNumberFormat="1" applyFont="1" applyBorder="1" applyAlignment="1">
      <alignment horizontal="right"/>
    </xf>
    <xf numFmtId="181" fontId="13" fillId="0" borderId="3" xfId="10" applyNumberFormat="1" applyFont="1" applyBorder="1" applyAlignment="1">
      <alignment horizontal="right"/>
    </xf>
    <xf numFmtId="181" fontId="14" fillId="0" borderId="10" xfId="12" applyNumberFormat="1" applyFont="1" applyBorder="1" applyAlignment="1">
      <alignment horizontal="right"/>
    </xf>
    <xf numFmtId="181" fontId="14" fillId="0" borderId="3" xfId="12" applyNumberFormat="1" applyFont="1" applyBorder="1" applyAlignment="1">
      <alignment horizontal="right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2" fillId="0" borderId="0" xfId="23" applyFont="1">
      <alignment horizontal="center"/>
    </xf>
    <xf numFmtId="0" fontId="11" fillId="0" borderId="0" xfId="23" applyFont="1">
      <alignment horizontal="center"/>
    </xf>
    <xf numFmtId="0" fontId="11" fillId="0" borderId="0" xfId="23" applyFont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9" fillId="0" borderId="17" xfId="13" applyFont="1" applyBorder="1">
      <alignment horizontal="center" wrapText="1"/>
    </xf>
    <xf numFmtId="0" fontId="9" fillId="0" borderId="17" xfId="13" applyFont="1" applyFill="1" applyBorder="1">
      <alignment horizontal="center" wrapText="1"/>
    </xf>
    <xf numFmtId="0" fontId="12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2" fontId="11" fillId="0" borderId="1" xfId="0" applyNumberFormat="1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right" vertical="top" wrapText="1"/>
    </xf>
    <xf numFmtId="2" fontId="11" fillId="0" borderId="1" xfId="0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horizontal="right" vertical="top" wrapText="1"/>
    </xf>
    <xf numFmtId="0" fontId="17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2" fontId="11" fillId="0" borderId="17" xfId="0" applyNumberFormat="1" applyFont="1" applyBorder="1" applyAlignment="1">
      <alignment horizontal="left" vertical="top" wrapText="1"/>
    </xf>
    <xf numFmtId="49" fontId="11" fillId="0" borderId="17" xfId="0" applyNumberFormat="1" applyFont="1" applyBorder="1" applyAlignment="1">
      <alignment horizontal="right" vertical="top" wrapText="1"/>
    </xf>
    <xf numFmtId="2" fontId="11" fillId="0" borderId="17" xfId="0" applyNumberFormat="1" applyFont="1" applyBorder="1" applyAlignment="1">
      <alignment horizontal="right" vertical="top" wrapText="1"/>
    </xf>
    <xf numFmtId="0" fontId="11" fillId="0" borderId="17" xfId="0" applyFont="1" applyBorder="1" applyAlignment="1">
      <alignment horizontal="right" vertical="top" wrapText="1"/>
    </xf>
    <xf numFmtId="0" fontId="11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1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4" fillId="0" borderId="1" xfId="6" applyFont="1" applyBorder="1" applyAlignment="1">
      <alignment horizontal="right" vertical="top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3" applyFont="1" applyBorder="1">
      <alignment horizontal="center"/>
    </xf>
    <xf numFmtId="0" fontId="9" fillId="0" borderId="1" xfId="3" applyFont="1" applyBorder="1">
      <alignment horizontal="center"/>
    </xf>
    <xf numFmtId="0" fontId="13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right" vertical="top"/>
    </xf>
    <xf numFmtId="49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4" fillId="0" borderId="1" xfId="0" applyFont="1" applyBorder="1" applyAlignment="1">
      <alignment horizontal="right" vertical="top"/>
    </xf>
    <xf numFmtId="49" fontId="14" fillId="0" borderId="1" xfId="0" applyNumberFormat="1" applyFont="1" applyBorder="1" applyAlignment="1">
      <alignment horizontal="left" vertical="top" wrapText="1"/>
    </xf>
    <xf numFmtId="2" fontId="14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2" fontId="14" fillId="0" borderId="1" xfId="0" applyNumberFormat="1" applyFont="1" applyBorder="1" applyAlignment="1">
      <alignment horizontal="right" vertical="top" wrapText="1"/>
    </xf>
    <xf numFmtId="2" fontId="14" fillId="0" borderId="1" xfId="0" applyNumberFormat="1" applyFont="1" applyBorder="1" applyAlignment="1">
      <alignment horizontal="right" vertical="top"/>
    </xf>
    <xf numFmtId="1" fontId="13" fillId="0" borderId="1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horizontal="right" vertical="top"/>
    </xf>
    <xf numFmtId="49" fontId="14" fillId="0" borderId="17" xfId="0" applyNumberFormat="1" applyFont="1" applyBorder="1" applyAlignment="1">
      <alignment horizontal="left" vertical="top" wrapText="1"/>
    </xf>
    <xf numFmtId="2" fontId="14" fillId="0" borderId="17" xfId="0" applyNumberFormat="1" applyFont="1" applyBorder="1" applyAlignment="1">
      <alignment horizontal="left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/>
    </xf>
    <xf numFmtId="2" fontId="14" fillId="0" borderId="17" xfId="0" applyNumberFormat="1" applyFont="1" applyBorder="1" applyAlignment="1">
      <alignment horizontal="right" vertical="top" wrapText="1"/>
    </xf>
    <xf numFmtId="2" fontId="14" fillId="0" borderId="17" xfId="0" applyNumberFormat="1" applyFont="1" applyBorder="1" applyAlignment="1">
      <alignment horizontal="right" vertical="top"/>
    </xf>
    <xf numFmtId="1" fontId="13" fillId="0" borderId="17" xfId="0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104775</xdr:rowOff>
        </xdr:from>
        <xdr:to>
          <xdr:col>1</xdr:col>
          <xdr:colOff>971550</xdr:colOff>
          <xdr:row>16</xdr:row>
          <xdr:rowOff>19050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  <a:ext uri="{FF2B5EF4-FFF2-40B4-BE49-F238E27FC236}">
                  <a16:creationId xmlns:a16="http://schemas.microsoft.com/office/drawing/2014/main" id="{CFBE88FB-2822-4A14-9784-B80606B202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Z158"/>
  <sheetViews>
    <sheetView showGridLines="0" tabSelected="1" workbookViewId="0">
      <selection activeCell="H3" sqref="H3:H4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6" width="0" style="1" hidden="1" customWidth="1"/>
    <col min="27" max="27" width="9.140625" style="1" customWidth="1"/>
    <col min="28" max="16384" width="9.140625" style="1"/>
  </cols>
  <sheetData>
    <row r="2" spans="1:21" ht="15.75" x14ac:dyDescent="0.25">
      <c r="A2" s="2" t="s">
        <v>35</v>
      </c>
      <c r="H2" s="3" t="s">
        <v>36</v>
      </c>
    </row>
    <row r="3" spans="1:21" x14ac:dyDescent="0.2">
      <c r="A3" s="57"/>
      <c r="H3" s="57"/>
    </row>
    <row r="4" spans="1:21" x14ac:dyDescent="0.2">
      <c r="A4" s="57"/>
      <c r="B4" s="4"/>
      <c r="C4" s="4"/>
      <c r="D4" s="4"/>
      <c r="E4" s="4"/>
      <c r="F4" s="4"/>
      <c r="G4" s="4"/>
      <c r="H4" s="57"/>
    </row>
    <row r="5" spans="1:21" x14ac:dyDescent="0.2">
      <c r="A5" s="1" t="s">
        <v>39</v>
      </c>
      <c r="B5" s="4"/>
      <c r="C5" s="4"/>
      <c r="D5" s="4"/>
      <c r="E5" s="4"/>
      <c r="F5" s="4"/>
      <c r="G5" s="4"/>
      <c r="H5" s="58" t="s">
        <v>40</v>
      </c>
    </row>
    <row r="6" spans="1:21" x14ac:dyDescent="0.2">
      <c r="A6" s="4"/>
      <c r="B6" s="4"/>
      <c r="C6" s="4"/>
      <c r="D6" s="4"/>
      <c r="E6" s="4"/>
      <c r="F6" s="4"/>
      <c r="G6" s="4"/>
      <c r="H6" s="4"/>
    </row>
    <row r="7" spans="1:21" s="7" customFormat="1" ht="12" x14ac:dyDescent="0.2">
      <c r="A7" s="5"/>
      <c r="B7" s="6"/>
      <c r="C7" s="6"/>
      <c r="D7" s="6"/>
    </row>
    <row r="8" spans="1:21" s="7" customFormat="1" ht="12" x14ac:dyDescent="0.2">
      <c r="A8" s="8" t="s">
        <v>41</v>
      </c>
      <c r="B8" s="6"/>
      <c r="C8" s="6"/>
      <c r="D8" s="6"/>
    </row>
    <row r="9" spans="1:21" s="7" customFormat="1" ht="12" x14ac:dyDescent="0.2">
      <c r="A9" s="5"/>
      <c r="B9" s="6"/>
      <c r="C9" s="6"/>
      <c r="D9" s="6"/>
    </row>
    <row r="10" spans="1:21" s="7" customFormat="1" ht="12" x14ac:dyDescent="0.2">
      <c r="A10" s="8" t="s">
        <v>42</v>
      </c>
      <c r="B10" s="6"/>
      <c r="C10" s="6"/>
      <c r="D10" s="6"/>
    </row>
    <row r="11" spans="1:21" s="7" customFormat="1" ht="15" x14ac:dyDescent="0.25">
      <c r="A11" s="70" t="s">
        <v>43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</row>
    <row r="12" spans="1:21" s="7" customFormat="1" ht="12" x14ac:dyDescent="0.2">
      <c r="A12" s="71" t="s">
        <v>32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spans="1:21" s="7" customFormat="1" ht="12" x14ac:dyDescent="0.2">
      <c r="A13" s="71" t="s">
        <v>44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spans="1:21" s="7" customFormat="1" ht="12" x14ac:dyDescent="0.2">
      <c r="A14" s="72" t="s">
        <v>45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</row>
    <row r="15" spans="1:21" s="7" customFormat="1" ht="12" x14ac:dyDescent="0.2"/>
    <row r="16" spans="1:21" s="7" customFormat="1" ht="12" x14ac:dyDescent="0.2">
      <c r="G16" s="66" t="s">
        <v>17</v>
      </c>
      <c r="H16" s="67"/>
      <c r="I16" s="68"/>
      <c r="J16" s="66" t="s">
        <v>18</v>
      </c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</row>
    <row r="17" spans="1:26" s="7" customFormat="1" x14ac:dyDescent="0.2">
      <c r="D17" s="5" t="s">
        <v>2</v>
      </c>
      <c r="G17" s="60">
        <f>80467/1000</f>
        <v>80.466999999999999</v>
      </c>
      <c r="H17" s="61"/>
      <c r="I17" s="9" t="s">
        <v>3</v>
      </c>
      <c r="J17" s="62">
        <f>427124/1000</f>
        <v>427.12400000000002</v>
      </c>
      <c r="K17" s="63"/>
      <c r="L17" s="10"/>
      <c r="M17" s="10"/>
      <c r="N17" s="10"/>
      <c r="O17" s="10"/>
      <c r="P17" s="10"/>
      <c r="Q17" s="10"/>
      <c r="R17" s="10"/>
      <c r="S17" s="10"/>
      <c r="T17" s="10"/>
      <c r="U17" s="9" t="s">
        <v>3</v>
      </c>
    </row>
    <row r="18" spans="1:26" s="7" customFormat="1" x14ac:dyDescent="0.2">
      <c r="D18" s="11" t="s">
        <v>33</v>
      </c>
      <c r="F18" s="12"/>
      <c r="G18" s="60">
        <f>0/1000</f>
        <v>0</v>
      </c>
      <c r="H18" s="61"/>
      <c r="I18" s="9" t="s">
        <v>3</v>
      </c>
      <c r="J18" s="62">
        <f>0/1000</f>
        <v>0</v>
      </c>
      <c r="K18" s="63"/>
      <c r="L18" s="10"/>
      <c r="M18" s="10"/>
      <c r="N18" s="10"/>
      <c r="O18" s="10"/>
      <c r="P18" s="10"/>
      <c r="Q18" s="10"/>
      <c r="R18" s="10"/>
      <c r="S18" s="10"/>
      <c r="T18" s="10"/>
      <c r="U18" s="9" t="s">
        <v>3</v>
      </c>
    </row>
    <row r="19" spans="1:26" s="7" customFormat="1" x14ac:dyDescent="0.2">
      <c r="D19" s="11" t="s">
        <v>34</v>
      </c>
      <c r="F19" s="12"/>
      <c r="G19" s="60">
        <f>49/1000</f>
        <v>4.9000000000000002E-2</v>
      </c>
      <c r="H19" s="61"/>
      <c r="I19" s="9" t="s">
        <v>3</v>
      </c>
      <c r="J19" s="62">
        <f>530/1000</f>
        <v>0.53</v>
      </c>
      <c r="K19" s="63"/>
      <c r="L19" s="10"/>
      <c r="M19" s="10"/>
      <c r="N19" s="10"/>
      <c r="O19" s="10"/>
      <c r="P19" s="10"/>
      <c r="Q19" s="10"/>
      <c r="R19" s="10"/>
      <c r="S19" s="10"/>
      <c r="T19" s="10"/>
      <c r="U19" s="9" t="s">
        <v>3</v>
      </c>
    </row>
    <row r="20" spans="1:26" s="7" customFormat="1" x14ac:dyDescent="0.2">
      <c r="D20" s="5" t="s">
        <v>4</v>
      </c>
      <c r="G20" s="60">
        <f>(V20+V21)/1000</f>
        <v>0.33150000000000002</v>
      </c>
      <c r="H20" s="61"/>
      <c r="I20" s="9" t="s">
        <v>5</v>
      </c>
      <c r="J20" s="62">
        <f>(W20+W21)/1000</f>
        <v>0.33150000000000002</v>
      </c>
      <c r="K20" s="63"/>
      <c r="L20" s="10"/>
      <c r="M20" s="10"/>
      <c r="N20" s="10"/>
      <c r="O20" s="10"/>
      <c r="P20" s="10"/>
      <c r="Q20" s="10"/>
      <c r="R20" s="10"/>
      <c r="S20" s="10"/>
      <c r="T20" s="10"/>
      <c r="U20" s="9" t="s">
        <v>5</v>
      </c>
      <c r="V20" s="13">
        <v>278.89</v>
      </c>
      <c r="W20" s="14">
        <v>278.89</v>
      </c>
      <c r="X20" s="51">
        <v>5895</v>
      </c>
      <c r="Y20" s="51">
        <v>4041</v>
      </c>
      <c r="Z20" s="51">
        <v>2370</v>
      </c>
    </row>
    <row r="21" spans="1:26" s="7" customFormat="1" x14ac:dyDescent="0.2">
      <c r="D21" s="5" t="s">
        <v>6</v>
      </c>
      <c r="G21" s="60">
        <f>5895/1000</f>
        <v>5.8949999999999996</v>
      </c>
      <c r="H21" s="61"/>
      <c r="I21" s="9" t="s">
        <v>3</v>
      </c>
      <c r="J21" s="62">
        <f>64344/1000</f>
        <v>64.343999999999994</v>
      </c>
      <c r="K21" s="63"/>
      <c r="L21" s="10"/>
      <c r="M21" s="10"/>
      <c r="N21" s="10"/>
      <c r="O21" s="10"/>
      <c r="P21" s="10"/>
      <c r="Q21" s="10"/>
      <c r="R21" s="10"/>
      <c r="S21" s="10"/>
      <c r="T21" s="10"/>
      <c r="U21" s="9" t="s">
        <v>3</v>
      </c>
      <c r="V21" s="13">
        <v>52.61</v>
      </c>
      <c r="W21" s="14">
        <v>52.61</v>
      </c>
      <c r="X21" s="52">
        <v>64344</v>
      </c>
      <c r="Y21" s="52">
        <v>46597</v>
      </c>
      <c r="Z21" s="52">
        <v>25717</v>
      </c>
    </row>
    <row r="22" spans="1:26" s="7" customFormat="1" ht="12" x14ac:dyDescent="0.2">
      <c r="F22" s="6"/>
      <c r="G22" s="15"/>
      <c r="H22" s="15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6"/>
    </row>
    <row r="23" spans="1:26" s="7" customFormat="1" ht="12" x14ac:dyDescent="0.2">
      <c r="B23" s="6"/>
      <c r="C23" s="6"/>
      <c r="D23" s="6"/>
      <c r="F23" s="12"/>
      <c r="G23" s="18"/>
      <c r="H23" s="18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19"/>
    </row>
    <row r="24" spans="1:26" s="7" customFormat="1" ht="12" x14ac:dyDescent="0.2">
      <c r="A24" s="5" t="str">
        <f>"Составлена в базисных ценах на 01.2000 г. и текущих ценах на " &amp; IF(LEN(L24)&gt;3,MID(L24,4,LEN(L24)),L24)</f>
        <v xml:space="preserve">Составлена в базисных ценах на 01.2000 г. и текущих ценах на </v>
      </c>
      <c r="D24" s="7" t="s">
        <v>1115</v>
      </c>
    </row>
    <row r="25" spans="1:26" s="7" customFormat="1" thickBot="1" x14ac:dyDescent="0.25">
      <c r="A25" s="21"/>
    </row>
    <row r="26" spans="1:26" s="23" customFormat="1" ht="27" customHeight="1" thickBot="1" x14ac:dyDescent="0.25">
      <c r="A26" s="69" t="s">
        <v>7</v>
      </c>
      <c r="B26" s="69" t="s">
        <v>8</v>
      </c>
      <c r="C26" s="69" t="s">
        <v>9</v>
      </c>
      <c r="D26" s="65" t="s">
        <v>10</v>
      </c>
      <c r="E26" s="65"/>
      <c r="F26" s="65"/>
      <c r="G26" s="65" t="s">
        <v>11</v>
      </c>
      <c r="H26" s="65"/>
      <c r="I26" s="65"/>
      <c r="J26" s="65" t="s">
        <v>12</v>
      </c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</row>
    <row r="27" spans="1:26" s="23" customFormat="1" ht="22.5" customHeight="1" thickBot="1" x14ac:dyDescent="0.25">
      <c r="A27" s="69"/>
      <c r="B27" s="69"/>
      <c r="C27" s="69"/>
      <c r="D27" s="64" t="s">
        <v>1</v>
      </c>
      <c r="E27" s="22" t="s">
        <v>13</v>
      </c>
      <c r="F27" s="22" t="s">
        <v>14</v>
      </c>
      <c r="G27" s="64" t="s">
        <v>1</v>
      </c>
      <c r="H27" s="22" t="s">
        <v>13</v>
      </c>
      <c r="I27" s="22" t="s">
        <v>14</v>
      </c>
      <c r="J27" s="64" t="s">
        <v>1</v>
      </c>
      <c r="K27" s="22" t="s">
        <v>13</v>
      </c>
      <c r="L27" s="22"/>
      <c r="M27" s="22"/>
      <c r="N27" s="22"/>
      <c r="O27" s="22"/>
      <c r="P27" s="22"/>
      <c r="Q27" s="22"/>
      <c r="R27" s="22"/>
      <c r="S27" s="22"/>
      <c r="T27" s="22"/>
      <c r="U27" s="22" t="s">
        <v>14</v>
      </c>
    </row>
    <row r="28" spans="1:26" s="23" customFormat="1" ht="22.5" customHeight="1" thickBot="1" x14ac:dyDescent="0.25">
      <c r="A28" s="69"/>
      <c r="B28" s="69"/>
      <c r="C28" s="69"/>
      <c r="D28" s="64"/>
      <c r="E28" s="22" t="s">
        <v>15</v>
      </c>
      <c r="F28" s="22" t="s">
        <v>16</v>
      </c>
      <c r="G28" s="64"/>
      <c r="H28" s="22" t="s">
        <v>15</v>
      </c>
      <c r="I28" s="22" t="s">
        <v>16</v>
      </c>
      <c r="J28" s="64"/>
      <c r="K28" s="22" t="s">
        <v>15</v>
      </c>
      <c r="L28" s="22"/>
      <c r="M28" s="22"/>
      <c r="N28" s="22"/>
      <c r="O28" s="22"/>
      <c r="P28" s="22"/>
      <c r="Q28" s="22"/>
      <c r="R28" s="22"/>
      <c r="S28" s="22"/>
      <c r="T28" s="22"/>
      <c r="U28" s="22" t="s">
        <v>16</v>
      </c>
    </row>
    <row r="29" spans="1:26" s="6" customFormat="1" x14ac:dyDescent="0.2">
      <c r="A29" s="85">
        <v>1</v>
      </c>
      <c r="B29" s="85">
        <v>2</v>
      </c>
      <c r="C29" s="85">
        <v>3</v>
      </c>
      <c r="D29" s="86">
        <v>4</v>
      </c>
      <c r="E29" s="85">
        <v>5</v>
      </c>
      <c r="F29" s="85">
        <v>6</v>
      </c>
      <c r="G29" s="86">
        <v>7</v>
      </c>
      <c r="H29" s="85">
        <v>8</v>
      </c>
      <c r="I29" s="85">
        <v>9</v>
      </c>
      <c r="J29" s="86">
        <v>10</v>
      </c>
      <c r="K29" s="85">
        <v>11</v>
      </c>
      <c r="L29" s="85"/>
      <c r="M29" s="85"/>
      <c r="N29" s="85"/>
      <c r="O29" s="85"/>
      <c r="P29" s="85"/>
      <c r="Q29" s="85"/>
      <c r="R29" s="85"/>
      <c r="S29" s="85"/>
      <c r="T29" s="85"/>
      <c r="U29" s="85">
        <v>12</v>
      </c>
    </row>
    <row r="30" spans="1:26" s="26" customFormat="1" ht="21" customHeight="1" x14ac:dyDescent="0.2">
      <c r="A30" s="87" t="s">
        <v>48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</row>
    <row r="31" spans="1:26" s="26" customFormat="1" ht="60" x14ac:dyDescent="0.2">
      <c r="A31" s="89">
        <v>1</v>
      </c>
      <c r="B31" s="90" t="s">
        <v>49</v>
      </c>
      <c r="C31" s="91" t="s">
        <v>50</v>
      </c>
      <c r="D31" s="92">
        <v>2934.34</v>
      </c>
      <c r="E31" s="93">
        <v>2934.34</v>
      </c>
      <c r="F31" s="92"/>
      <c r="G31" s="92">
        <v>822</v>
      </c>
      <c r="H31" s="92">
        <v>822</v>
      </c>
      <c r="I31" s="92"/>
      <c r="J31" s="92">
        <v>11142</v>
      </c>
      <c r="K31" s="93">
        <v>11142</v>
      </c>
      <c r="L31" s="93"/>
      <c r="M31" s="93"/>
      <c r="N31" s="93"/>
      <c r="O31" s="93"/>
      <c r="P31" s="93"/>
      <c r="Q31" s="93"/>
      <c r="R31" s="93"/>
      <c r="S31" s="93"/>
      <c r="T31" s="93"/>
      <c r="U31" s="93"/>
    </row>
    <row r="32" spans="1:26" s="26" customFormat="1" ht="72" x14ac:dyDescent="0.2">
      <c r="A32" s="89">
        <v>2</v>
      </c>
      <c r="B32" s="90" t="s">
        <v>51</v>
      </c>
      <c r="C32" s="91" t="s">
        <v>52</v>
      </c>
      <c r="D32" s="92">
        <v>4866.54</v>
      </c>
      <c r="E32" s="93"/>
      <c r="F32" s="92" t="s">
        <v>53</v>
      </c>
      <c r="G32" s="92">
        <v>182</v>
      </c>
      <c r="H32" s="92"/>
      <c r="I32" s="92" t="s">
        <v>54</v>
      </c>
      <c r="J32" s="92">
        <v>1127</v>
      </c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 t="s">
        <v>55</v>
      </c>
    </row>
    <row r="33" spans="1:26" s="26" customFormat="1" ht="48" x14ac:dyDescent="0.2">
      <c r="A33" s="89">
        <v>3</v>
      </c>
      <c r="B33" s="90" t="s">
        <v>56</v>
      </c>
      <c r="C33" s="91" t="s">
        <v>57</v>
      </c>
      <c r="D33" s="92">
        <v>1431.41</v>
      </c>
      <c r="E33" s="93" t="s">
        <v>58</v>
      </c>
      <c r="F33" s="92" t="s">
        <v>59</v>
      </c>
      <c r="G33" s="92">
        <v>315</v>
      </c>
      <c r="H33" s="92" t="s">
        <v>60</v>
      </c>
      <c r="I33" s="92" t="s">
        <v>61</v>
      </c>
      <c r="J33" s="92">
        <v>1199</v>
      </c>
      <c r="K33" s="93" t="s">
        <v>62</v>
      </c>
      <c r="L33" s="93"/>
      <c r="M33" s="93"/>
      <c r="N33" s="93"/>
      <c r="O33" s="93"/>
      <c r="P33" s="93"/>
      <c r="Q33" s="93"/>
      <c r="R33" s="93"/>
      <c r="S33" s="93"/>
      <c r="T33" s="93"/>
      <c r="U33" s="93" t="s">
        <v>63</v>
      </c>
    </row>
    <row r="34" spans="1:26" s="6" customFormat="1" ht="84" x14ac:dyDescent="0.2">
      <c r="A34" s="89">
        <v>4</v>
      </c>
      <c r="B34" s="90" t="s">
        <v>64</v>
      </c>
      <c r="C34" s="91" t="s">
        <v>65</v>
      </c>
      <c r="D34" s="92">
        <v>921.46</v>
      </c>
      <c r="E34" s="93">
        <v>921.46</v>
      </c>
      <c r="F34" s="92"/>
      <c r="G34" s="92">
        <v>298</v>
      </c>
      <c r="H34" s="92">
        <v>298</v>
      </c>
      <c r="I34" s="92"/>
      <c r="J34" s="92">
        <v>4037</v>
      </c>
      <c r="K34" s="93">
        <v>4037</v>
      </c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26"/>
      <c r="W34" s="26"/>
      <c r="X34" s="26"/>
      <c r="Y34" s="26"/>
      <c r="Z34" s="26"/>
    </row>
    <row r="35" spans="1:26" s="6" customFormat="1" ht="48" x14ac:dyDescent="0.2">
      <c r="A35" s="89">
        <v>5</v>
      </c>
      <c r="B35" s="90" t="s">
        <v>66</v>
      </c>
      <c r="C35" s="91" t="s">
        <v>67</v>
      </c>
      <c r="D35" s="92">
        <v>117</v>
      </c>
      <c r="E35" s="93" t="s">
        <v>68</v>
      </c>
      <c r="F35" s="92"/>
      <c r="G35" s="92">
        <v>4157</v>
      </c>
      <c r="H35" s="92" t="s">
        <v>69</v>
      </c>
      <c r="I35" s="92"/>
      <c r="J35" s="92">
        <v>12390</v>
      </c>
      <c r="K35" s="93" t="s">
        <v>70</v>
      </c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26"/>
      <c r="W35" s="26"/>
      <c r="X35" s="26"/>
      <c r="Y35" s="26"/>
      <c r="Z35" s="26"/>
    </row>
    <row r="36" spans="1:26" s="6" customFormat="1" ht="72" x14ac:dyDescent="0.2">
      <c r="A36" s="89">
        <v>6</v>
      </c>
      <c r="B36" s="90" t="s">
        <v>71</v>
      </c>
      <c r="C36" s="91" t="s">
        <v>72</v>
      </c>
      <c r="D36" s="92">
        <v>367.67</v>
      </c>
      <c r="E36" s="93"/>
      <c r="F36" s="92" t="s">
        <v>73</v>
      </c>
      <c r="G36" s="92">
        <v>11</v>
      </c>
      <c r="H36" s="92"/>
      <c r="I36" s="92" t="s">
        <v>74</v>
      </c>
      <c r="J36" s="92">
        <v>94</v>
      </c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 t="s">
        <v>75</v>
      </c>
      <c r="V36" s="26"/>
      <c r="W36" s="26"/>
      <c r="X36" s="26"/>
      <c r="Y36" s="26"/>
      <c r="Z36" s="26"/>
    </row>
    <row r="37" spans="1:26" s="6" customFormat="1" ht="48" x14ac:dyDescent="0.2">
      <c r="A37" s="89">
        <v>7</v>
      </c>
      <c r="B37" s="90" t="s">
        <v>76</v>
      </c>
      <c r="C37" s="91" t="s">
        <v>77</v>
      </c>
      <c r="D37" s="92">
        <v>334.97</v>
      </c>
      <c r="E37" s="93">
        <v>135.07</v>
      </c>
      <c r="F37" s="92" t="s">
        <v>78</v>
      </c>
      <c r="G37" s="92">
        <v>212</v>
      </c>
      <c r="H37" s="92">
        <v>85</v>
      </c>
      <c r="I37" s="92" t="s">
        <v>79</v>
      </c>
      <c r="J37" s="92">
        <v>2059</v>
      </c>
      <c r="K37" s="93">
        <v>1160</v>
      </c>
      <c r="L37" s="93"/>
      <c r="M37" s="93"/>
      <c r="N37" s="93"/>
      <c r="O37" s="93"/>
      <c r="P37" s="93"/>
      <c r="Q37" s="93"/>
      <c r="R37" s="93"/>
      <c r="S37" s="93"/>
      <c r="T37" s="93"/>
      <c r="U37" s="93" t="s">
        <v>80</v>
      </c>
      <c r="V37" s="26"/>
      <c r="W37" s="26"/>
      <c r="X37" s="26"/>
      <c r="Y37" s="26"/>
      <c r="Z37" s="26"/>
    </row>
    <row r="38" spans="1:26" s="28" customFormat="1" ht="60" x14ac:dyDescent="0.2">
      <c r="A38" s="89">
        <v>8</v>
      </c>
      <c r="B38" s="90" t="s">
        <v>81</v>
      </c>
      <c r="C38" s="91" t="s">
        <v>82</v>
      </c>
      <c r="D38" s="92">
        <v>4.9800000000000004</v>
      </c>
      <c r="E38" s="93"/>
      <c r="F38" s="92">
        <v>4.9800000000000004</v>
      </c>
      <c r="G38" s="92">
        <v>318</v>
      </c>
      <c r="H38" s="92"/>
      <c r="I38" s="92">
        <v>318</v>
      </c>
      <c r="J38" s="92">
        <v>2349</v>
      </c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>
        <v>2349</v>
      </c>
      <c r="V38" s="26"/>
      <c r="W38" s="26"/>
      <c r="X38" s="26"/>
      <c r="Y38" s="26"/>
      <c r="Z38" s="26"/>
    </row>
    <row r="39" spans="1:26" ht="36" x14ac:dyDescent="0.2">
      <c r="A39" s="89">
        <v>9</v>
      </c>
      <c r="B39" s="90" t="s">
        <v>83</v>
      </c>
      <c r="C39" s="91" t="s">
        <v>84</v>
      </c>
      <c r="D39" s="92">
        <v>398.5</v>
      </c>
      <c r="E39" s="93" t="s">
        <v>85</v>
      </c>
      <c r="F39" s="92" t="s">
        <v>86</v>
      </c>
      <c r="G39" s="92">
        <v>15</v>
      </c>
      <c r="H39" s="92" t="s">
        <v>87</v>
      </c>
      <c r="I39" s="92" t="s">
        <v>88</v>
      </c>
      <c r="J39" s="92">
        <v>125</v>
      </c>
      <c r="K39" s="93">
        <v>18</v>
      </c>
      <c r="L39" s="93"/>
      <c r="M39" s="93"/>
      <c r="N39" s="93"/>
      <c r="O39" s="93"/>
      <c r="P39" s="93"/>
      <c r="Q39" s="93"/>
      <c r="R39" s="93"/>
      <c r="S39" s="93"/>
      <c r="T39" s="93"/>
      <c r="U39" s="93" t="s">
        <v>89</v>
      </c>
      <c r="V39" s="26"/>
      <c r="W39" s="26"/>
      <c r="X39" s="26"/>
      <c r="Y39" s="26"/>
      <c r="Z39" s="26"/>
    </row>
    <row r="40" spans="1:26" ht="72" x14ac:dyDescent="0.2">
      <c r="A40" s="89">
        <v>10</v>
      </c>
      <c r="B40" s="90" t="s">
        <v>90</v>
      </c>
      <c r="C40" s="91" t="s">
        <v>82</v>
      </c>
      <c r="D40" s="92">
        <v>8.33</v>
      </c>
      <c r="E40" s="93"/>
      <c r="F40" s="92">
        <v>8.33</v>
      </c>
      <c r="G40" s="92">
        <v>531</v>
      </c>
      <c r="H40" s="92"/>
      <c r="I40" s="92">
        <v>531</v>
      </c>
      <c r="J40" s="92">
        <v>2497</v>
      </c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>
        <v>2497</v>
      </c>
      <c r="V40" s="26"/>
      <c r="W40" s="26"/>
      <c r="X40" s="26"/>
      <c r="Y40" s="26"/>
      <c r="Z40" s="26"/>
    </row>
    <row r="41" spans="1:26" ht="60" x14ac:dyDescent="0.2">
      <c r="A41" s="89">
        <v>11</v>
      </c>
      <c r="B41" s="90" t="s">
        <v>91</v>
      </c>
      <c r="C41" s="91" t="s">
        <v>92</v>
      </c>
      <c r="D41" s="92">
        <v>405.3</v>
      </c>
      <c r="E41" s="93" t="s">
        <v>93</v>
      </c>
      <c r="F41" s="92" t="s">
        <v>94</v>
      </c>
      <c r="G41" s="92">
        <v>140</v>
      </c>
      <c r="H41" s="92" t="s">
        <v>95</v>
      </c>
      <c r="I41" s="92" t="s">
        <v>96</v>
      </c>
      <c r="J41" s="92">
        <v>1458</v>
      </c>
      <c r="K41" s="93" t="s">
        <v>97</v>
      </c>
      <c r="L41" s="93"/>
      <c r="M41" s="93"/>
      <c r="N41" s="93"/>
      <c r="O41" s="93"/>
      <c r="P41" s="93"/>
      <c r="Q41" s="93"/>
      <c r="R41" s="93"/>
      <c r="S41" s="93"/>
      <c r="T41" s="93"/>
      <c r="U41" s="93" t="s">
        <v>98</v>
      </c>
      <c r="V41" s="26"/>
      <c r="W41" s="26"/>
      <c r="X41" s="26"/>
      <c r="Y41" s="26"/>
      <c r="Z41" s="26"/>
    </row>
    <row r="42" spans="1:26" ht="36" x14ac:dyDescent="0.2">
      <c r="A42" s="89">
        <v>12</v>
      </c>
      <c r="B42" s="90" t="s">
        <v>99</v>
      </c>
      <c r="C42" s="91" t="s">
        <v>100</v>
      </c>
      <c r="D42" s="92">
        <v>66</v>
      </c>
      <c r="E42" s="93" t="s">
        <v>101</v>
      </c>
      <c r="F42" s="92"/>
      <c r="G42" s="92">
        <v>101</v>
      </c>
      <c r="H42" s="92" t="s">
        <v>102</v>
      </c>
      <c r="I42" s="92"/>
      <c r="J42" s="92">
        <v>597</v>
      </c>
      <c r="K42" s="93" t="s">
        <v>103</v>
      </c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26"/>
      <c r="W42" s="26"/>
      <c r="X42" s="26"/>
      <c r="Y42" s="26"/>
      <c r="Z42" s="26"/>
    </row>
    <row r="43" spans="1:26" ht="36" x14ac:dyDescent="0.2">
      <c r="A43" s="89">
        <v>13</v>
      </c>
      <c r="B43" s="90" t="s">
        <v>104</v>
      </c>
      <c r="C43" s="91" t="s">
        <v>105</v>
      </c>
      <c r="D43" s="92">
        <v>1232.94</v>
      </c>
      <c r="E43" s="93" t="s">
        <v>106</v>
      </c>
      <c r="F43" s="92"/>
      <c r="G43" s="92">
        <v>25</v>
      </c>
      <c r="H43" s="92" t="s">
        <v>107</v>
      </c>
      <c r="I43" s="92"/>
      <c r="J43" s="92">
        <v>269</v>
      </c>
      <c r="K43" s="93" t="s">
        <v>108</v>
      </c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26"/>
      <c r="W43" s="26"/>
      <c r="X43" s="26"/>
      <c r="Y43" s="26"/>
      <c r="Z43" s="26"/>
    </row>
    <row r="44" spans="1:26" ht="36" x14ac:dyDescent="0.2">
      <c r="A44" s="89">
        <v>14</v>
      </c>
      <c r="B44" s="90" t="s">
        <v>109</v>
      </c>
      <c r="C44" s="91">
        <v>2</v>
      </c>
      <c r="D44" s="92">
        <v>99.9</v>
      </c>
      <c r="E44" s="93" t="s">
        <v>110</v>
      </c>
      <c r="F44" s="92"/>
      <c r="G44" s="92">
        <v>200</v>
      </c>
      <c r="H44" s="92" t="s">
        <v>111</v>
      </c>
      <c r="I44" s="92"/>
      <c r="J44" s="92">
        <v>668</v>
      </c>
      <c r="K44" s="93" t="s">
        <v>112</v>
      </c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26"/>
      <c r="W44" s="26"/>
      <c r="X44" s="26"/>
      <c r="Y44" s="26"/>
      <c r="Z44" s="26"/>
    </row>
    <row r="45" spans="1:26" ht="72" x14ac:dyDescent="0.2">
      <c r="A45" s="89">
        <v>15</v>
      </c>
      <c r="B45" s="90" t="s">
        <v>113</v>
      </c>
      <c r="C45" s="91">
        <v>3</v>
      </c>
      <c r="D45" s="92">
        <v>102.26</v>
      </c>
      <c r="E45" s="93" t="s">
        <v>114</v>
      </c>
      <c r="F45" s="92" t="s">
        <v>115</v>
      </c>
      <c r="G45" s="92">
        <v>307</v>
      </c>
      <c r="H45" s="92" t="s">
        <v>116</v>
      </c>
      <c r="I45" s="92" t="s">
        <v>117</v>
      </c>
      <c r="J45" s="92">
        <v>2555</v>
      </c>
      <c r="K45" s="93" t="s">
        <v>118</v>
      </c>
      <c r="L45" s="93"/>
      <c r="M45" s="93"/>
      <c r="N45" s="93"/>
      <c r="O45" s="93"/>
      <c r="P45" s="93"/>
      <c r="Q45" s="93"/>
      <c r="R45" s="93"/>
      <c r="S45" s="93"/>
      <c r="T45" s="93"/>
      <c r="U45" s="93" t="s">
        <v>119</v>
      </c>
      <c r="V45" s="26"/>
      <c r="W45" s="26"/>
      <c r="X45" s="26"/>
      <c r="Y45" s="26"/>
      <c r="Z45" s="26"/>
    </row>
    <row r="46" spans="1:26" ht="17.850000000000001" customHeight="1" x14ac:dyDescent="0.2">
      <c r="A46" s="94" t="s">
        <v>120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26"/>
      <c r="W46" s="26"/>
      <c r="X46" s="26"/>
      <c r="Y46" s="26"/>
      <c r="Z46" s="26"/>
    </row>
    <row r="47" spans="1:26" ht="60" x14ac:dyDescent="0.2">
      <c r="A47" s="89">
        <v>16</v>
      </c>
      <c r="B47" s="90" t="s">
        <v>121</v>
      </c>
      <c r="C47" s="91" t="s">
        <v>122</v>
      </c>
      <c r="D47" s="92">
        <v>1822.13</v>
      </c>
      <c r="E47" s="93">
        <v>1822.13</v>
      </c>
      <c r="F47" s="92"/>
      <c r="G47" s="92">
        <v>36</v>
      </c>
      <c r="H47" s="92">
        <v>36</v>
      </c>
      <c r="I47" s="92"/>
      <c r="J47" s="92">
        <v>484</v>
      </c>
      <c r="K47" s="93">
        <v>484</v>
      </c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26"/>
      <c r="W47" s="26"/>
      <c r="X47" s="26"/>
      <c r="Y47" s="26"/>
      <c r="Z47" s="26"/>
    </row>
    <row r="48" spans="1:26" ht="48" x14ac:dyDescent="0.2">
      <c r="A48" s="89">
        <v>17</v>
      </c>
      <c r="B48" s="90" t="s">
        <v>123</v>
      </c>
      <c r="C48" s="91" t="s">
        <v>124</v>
      </c>
      <c r="D48" s="92">
        <v>13567.92</v>
      </c>
      <c r="E48" s="93" t="s">
        <v>125</v>
      </c>
      <c r="F48" s="92" t="s">
        <v>126</v>
      </c>
      <c r="G48" s="92">
        <v>52</v>
      </c>
      <c r="H48" s="92" t="s">
        <v>127</v>
      </c>
      <c r="I48" s="92" t="s">
        <v>128</v>
      </c>
      <c r="J48" s="92">
        <v>457</v>
      </c>
      <c r="K48" s="93" t="s">
        <v>129</v>
      </c>
      <c r="L48" s="93"/>
      <c r="M48" s="93"/>
      <c r="N48" s="93"/>
      <c r="O48" s="93"/>
      <c r="P48" s="93"/>
      <c r="Q48" s="93"/>
      <c r="R48" s="93"/>
      <c r="S48" s="93"/>
      <c r="T48" s="93"/>
      <c r="U48" s="93" t="s">
        <v>130</v>
      </c>
      <c r="V48" s="26"/>
      <c r="W48" s="26"/>
      <c r="X48" s="26"/>
      <c r="Y48" s="26"/>
      <c r="Z48" s="26"/>
    </row>
    <row r="49" spans="1:26" ht="36" x14ac:dyDescent="0.2">
      <c r="A49" s="89">
        <v>18</v>
      </c>
      <c r="B49" s="90" t="s">
        <v>131</v>
      </c>
      <c r="C49" s="91" t="s">
        <v>132</v>
      </c>
      <c r="D49" s="92">
        <v>592</v>
      </c>
      <c r="E49" s="93" t="s">
        <v>133</v>
      </c>
      <c r="F49" s="92"/>
      <c r="G49" s="92">
        <v>229</v>
      </c>
      <c r="H49" s="92" t="s">
        <v>134</v>
      </c>
      <c r="I49" s="92"/>
      <c r="J49" s="92">
        <v>1139</v>
      </c>
      <c r="K49" s="93" t="s">
        <v>135</v>
      </c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26"/>
      <c r="W49" s="26"/>
      <c r="X49" s="26"/>
      <c r="Y49" s="26"/>
      <c r="Z49" s="26"/>
    </row>
    <row r="50" spans="1:26" ht="60" x14ac:dyDescent="0.2">
      <c r="A50" s="89">
        <v>19</v>
      </c>
      <c r="B50" s="90" t="s">
        <v>136</v>
      </c>
      <c r="C50" s="91" t="s">
        <v>137</v>
      </c>
      <c r="D50" s="92">
        <v>921.46</v>
      </c>
      <c r="E50" s="93">
        <v>921.46</v>
      </c>
      <c r="F50" s="92"/>
      <c r="G50" s="92">
        <v>15</v>
      </c>
      <c r="H50" s="92">
        <v>15</v>
      </c>
      <c r="I50" s="92"/>
      <c r="J50" s="92">
        <v>197</v>
      </c>
      <c r="K50" s="93">
        <v>197</v>
      </c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26"/>
      <c r="W50" s="26"/>
      <c r="X50" s="26"/>
      <c r="Y50" s="26"/>
      <c r="Z50" s="26"/>
    </row>
    <row r="51" spans="1:26" ht="48" x14ac:dyDescent="0.2">
      <c r="A51" s="89">
        <v>20</v>
      </c>
      <c r="B51" s="90" t="s">
        <v>66</v>
      </c>
      <c r="C51" s="91" t="s">
        <v>138</v>
      </c>
      <c r="D51" s="92">
        <v>117</v>
      </c>
      <c r="E51" s="93" t="s">
        <v>68</v>
      </c>
      <c r="F51" s="92"/>
      <c r="G51" s="92">
        <v>203</v>
      </c>
      <c r="H51" s="92" t="s">
        <v>139</v>
      </c>
      <c r="I51" s="92"/>
      <c r="J51" s="92">
        <v>606</v>
      </c>
      <c r="K51" s="93" t="s">
        <v>140</v>
      </c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26"/>
      <c r="W51" s="26"/>
      <c r="X51" s="26"/>
      <c r="Y51" s="26"/>
      <c r="Z51" s="26"/>
    </row>
    <row r="52" spans="1:26" ht="48" x14ac:dyDescent="0.2">
      <c r="A52" s="89">
        <v>21</v>
      </c>
      <c r="B52" s="90" t="s">
        <v>76</v>
      </c>
      <c r="C52" s="91" t="s">
        <v>137</v>
      </c>
      <c r="D52" s="92">
        <v>334.97</v>
      </c>
      <c r="E52" s="93">
        <v>135.07</v>
      </c>
      <c r="F52" s="92" t="s">
        <v>78</v>
      </c>
      <c r="G52" s="92">
        <v>5</v>
      </c>
      <c r="H52" s="92">
        <v>2</v>
      </c>
      <c r="I52" s="92" t="s">
        <v>141</v>
      </c>
      <c r="J52" s="92">
        <v>51</v>
      </c>
      <c r="K52" s="93">
        <v>29</v>
      </c>
      <c r="L52" s="93"/>
      <c r="M52" s="93"/>
      <c r="N52" s="93"/>
      <c r="O52" s="93"/>
      <c r="P52" s="93"/>
      <c r="Q52" s="93"/>
      <c r="R52" s="93"/>
      <c r="S52" s="93"/>
      <c r="T52" s="93"/>
      <c r="U52" s="93" t="s">
        <v>142</v>
      </c>
      <c r="V52" s="26"/>
      <c r="W52" s="26"/>
      <c r="X52" s="26"/>
      <c r="Y52" s="26"/>
      <c r="Z52" s="26"/>
    </row>
    <row r="53" spans="1:26" ht="36" x14ac:dyDescent="0.2">
      <c r="A53" s="89">
        <v>22</v>
      </c>
      <c r="B53" s="90" t="s">
        <v>143</v>
      </c>
      <c r="C53" s="91" t="s">
        <v>144</v>
      </c>
      <c r="D53" s="92">
        <v>549.95000000000005</v>
      </c>
      <c r="E53" s="93" t="s">
        <v>145</v>
      </c>
      <c r="F53" s="92" t="s">
        <v>146</v>
      </c>
      <c r="G53" s="92">
        <v>6</v>
      </c>
      <c r="H53" s="92" t="s">
        <v>147</v>
      </c>
      <c r="I53" s="92">
        <v>3</v>
      </c>
      <c r="J53" s="92">
        <v>42</v>
      </c>
      <c r="K53" s="93" t="s">
        <v>148</v>
      </c>
      <c r="L53" s="93"/>
      <c r="M53" s="93"/>
      <c r="N53" s="93"/>
      <c r="O53" s="93"/>
      <c r="P53" s="93"/>
      <c r="Q53" s="93"/>
      <c r="R53" s="93"/>
      <c r="S53" s="93"/>
      <c r="T53" s="93"/>
      <c r="U53" s="93" t="s">
        <v>149</v>
      </c>
      <c r="V53" s="26"/>
      <c r="W53" s="26"/>
      <c r="X53" s="26"/>
      <c r="Y53" s="26"/>
      <c r="Z53" s="26"/>
    </row>
    <row r="54" spans="1:26" ht="36" x14ac:dyDescent="0.2">
      <c r="A54" s="89">
        <v>23</v>
      </c>
      <c r="B54" s="90" t="s">
        <v>150</v>
      </c>
      <c r="C54" s="91" t="s">
        <v>144</v>
      </c>
      <c r="D54" s="92">
        <v>12870</v>
      </c>
      <c r="E54" s="93" t="s">
        <v>151</v>
      </c>
      <c r="F54" s="92"/>
      <c r="G54" s="92">
        <v>137</v>
      </c>
      <c r="H54" s="92" t="s">
        <v>152</v>
      </c>
      <c r="I54" s="92"/>
      <c r="J54" s="92">
        <v>675</v>
      </c>
      <c r="K54" s="93" t="s">
        <v>153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26"/>
      <c r="W54" s="26"/>
      <c r="X54" s="26"/>
      <c r="Y54" s="26"/>
      <c r="Z54" s="26"/>
    </row>
    <row r="55" spans="1:26" ht="48" x14ac:dyDescent="0.2">
      <c r="A55" s="89">
        <v>24</v>
      </c>
      <c r="B55" s="90" t="s">
        <v>154</v>
      </c>
      <c r="C55" s="91" t="s">
        <v>155</v>
      </c>
      <c r="D55" s="92">
        <v>678.25</v>
      </c>
      <c r="E55" s="93" t="s">
        <v>156</v>
      </c>
      <c r="F55" s="92" t="s">
        <v>157</v>
      </c>
      <c r="G55" s="92">
        <v>3</v>
      </c>
      <c r="H55" s="92" t="s">
        <v>147</v>
      </c>
      <c r="I55" s="92"/>
      <c r="J55" s="92">
        <v>15</v>
      </c>
      <c r="K55" s="93" t="s">
        <v>158</v>
      </c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26"/>
      <c r="W55" s="26"/>
      <c r="X55" s="26"/>
      <c r="Y55" s="26"/>
      <c r="Z55" s="26"/>
    </row>
    <row r="56" spans="1:26" ht="48" x14ac:dyDescent="0.2">
      <c r="A56" s="96">
        <v>25</v>
      </c>
      <c r="B56" s="97" t="s">
        <v>159</v>
      </c>
      <c r="C56" s="98" t="s">
        <v>155</v>
      </c>
      <c r="D56" s="99">
        <v>887.21</v>
      </c>
      <c r="E56" s="100" t="s">
        <v>160</v>
      </c>
      <c r="F56" s="99" t="s">
        <v>161</v>
      </c>
      <c r="G56" s="99">
        <v>4</v>
      </c>
      <c r="H56" s="99" t="s">
        <v>162</v>
      </c>
      <c r="I56" s="99"/>
      <c r="J56" s="99">
        <v>15</v>
      </c>
      <c r="K56" s="100" t="s">
        <v>163</v>
      </c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26"/>
      <c r="W56" s="26"/>
      <c r="X56" s="26"/>
      <c r="Y56" s="26"/>
      <c r="Z56" s="26"/>
    </row>
    <row r="57" spans="1:26" ht="21" customHeight="1" x14ac:dyDescent="0.2">
      <c r="A57" s="87" t="s">
        <v>164</v>
      </c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26"/>
      <c r="W57" s="26"/>
      <c r="X57" s="26"/>
      <c r="Y57" s="26"/>
      <c r="Z57" s="26"/>
    </row>
    <row r="58" spans="1:26" ht="17.850000000000001" customHeight="1" x14ac:dyDescent="0.2">
      <c r="A58" s="94" t="s">
        <v>165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26"/>
      <c r="W58" s="26"/>
      <c r="X58" s="26"/>
      <c r="Y58" s="26"/>
      <c r="Z58" s="26"/>
    </row>
    <row r="59" spans="1:26" ht="60" x14ac:dyDescent="0.2">
      <c r="A59" s="89">
        <v>26</v>
      </c>
      <c r="B59" s="90" t="s">
        <v>166</v>
      </c>
      <c r="C59" s="91" t="s">
        <v>167</v>
      </c>
      <c r="D59" s="92">
        <v>11.42</v>
      </c>
      <c r="E59" s="93">
        <v>11.42</v>
      </c>
      <c r="F59" s="92"/>
      <c r="G59" s="92"/>
      <c r="H59" s="92"/>
      <c r="I59" s="92"/>
      <c r="J59" s="92">
        <v>7</v>
      </c>
      <c r="K59" s="93">
        <v>7</v>
      </c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26"/>
      <c r="W59" s="26"/>
      <c r="X59" s="26"/>
      <c r="Y59" s="26"/>
      <c r="Z59" s="26"/>
    </row>
    <row r="60" spans="1:26" ht="48" x14ac:dyDescent="0.2">
      <c r="A60" s="89">
        <v>27</v>
      </c>
      <c r="B60" s="90" t="s">
        <v>168</v>
      </c>
      <c r="C60" s="91" t="s">
        <v>169</v>
      </c>
      <c r="D60" s="92">
        <v>300</v>
      </c>
      <c r="E60" s="93" t="s">
        <v>170</v>
      </c>
      <c r="F60" s="92"/>
      <c r="G60" s="92">
        <v>132</v>
      </c>
      <c r="H60" s="92" t="s">
        <v>171</v>
      </c>
      <c r="I60" s="92"/>
      <c r="J60" s="92">
        <v>510</v>
      </c>
      <c r="K60" s="93" t="s">
        <v>172</v>
      </c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26"/>
      <c r="W60" s="26"/>
      <c r="X60" s="26"/>
      <c r="Y60" s="26"/>
      <c r="Z60" s="26"/>
    </row>
    <row r="61" spans="1:26" ht="72" x14ac:dyDescent="0.2">
      <c r="A61" s="89">
        <v>28</v>
      </c>
      <c r="B61" s="90" t="s">
        <v>173</v>
      </c>
      <c r="C61" s="91">
        <v>2</v>
      </c>
      <c r="D61" s="92">
        <v>39.58</v>
      </c>
      <c r="E61" s="93" t="s">
        <v>174</v>
      </c>
      <c r="F61" s="92">
        <v>15.14</v>
      </c>
      <c r="G61" s="92">
        <v>79</v>
      </c>
      <c r="H61" s="92" t="s">
        <v>175</v>
      </c>
      <c r="I61" s="92">
        <v>30</v>
      </c>
      <c r="J61" s="92">
        <v>619</v>
      </c>
      <c r="K61" s="93" t="s">
        <v>176</v>
      </c>
      <c r="L61" s="93"/>
      <c r="M61" s="93"/>
      <c r="N61" s="93"/>
      <c r="O61" s="93"/>
      <c r="P61" s="93"/>
      <c r="Q61" s="93"/>
      <c r="R61" s="93"/>
      <c r="S61" s="93"/>
      <c r="T61" s="93"/>
      <c r="U61" s="93">
        <v>95</v>
      </c>
      <c r="V61" s="26"/>
      <c r="W61" s="26"/>
      <c r="X61" s="26"/>
      <c r="Y61" s="26"/>
      <c r="Z61" s="26"/>
    </row>
    <row r="62" spans="1:26" ht="36" x14ac:dyDescent="0.2">
      <c r="A62" s="89">
        <v>29</v>
      </c>
      <c r="B62" s="90" t="s">
        <v>177</v>
      </c>
      <c r="C62" s="91">
        <v>2</v>
      </c>
      <c r="D62" s="92">
        <v>385</v>
      </c>
      <c r="E62" s="93" t="s">
        <v>178</v>
      </c>
      <c r="F62" s="92"/>
      <c r="G62" s="92">
        <v>770</v>
      </c>
      <c r="H62" s="92" t="s">
        <v>179</v>
      </c>
      <c r="I62" s="92"/>
      <c r="J62" s="92">
        <v>578</v>
      </c>
      <c r="K62" s="93" t="s">
        <v>180</v>
      </c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26"/>
      <c r="W62" s="26"/>
      <c r="X62" s="26"/>
      <c r="Y62" s="26"/>
      <c r="Z62" s="26"/>
    </row>
    <row r="63" spans="1:26" ht="84" x14ac:dyDescent="0.2">
      <c r="A63" s="89">
        <v>30</v>
      </c>
      <c r="B63" s="90" t="s">
        <v>181</v>
      </c>
      <c r="C63" s="91">
        <v>1</v>
      </c>
      <c r="D63" s="92">
        <v>39.270000000000003</v>
      </c>
      <c r="E63" s="93" t="s">
        <v>182</v>
      </c>
      <c r="F63" s="92">
        <v>16.07</v>
      </c>
      <c r="G63" s="92">
        <v>39</v>
      </c>
      <c r="H63" s="92" t="s">
        <v>183</v>
      </c>
      <c r="I63" s="92">
        <v>16</v>
      </c>
      <c r="J63" s="92">
        <v>317</v>
      </c>
      <c r="K63" s="93" t="s">
        <v>184</v>
      </c>
      <c r="L63" s="93"/>
      <c r="M63" s="93"/>
      <c r="N63" s="93"/>
      <c r="O63" s="93"/>
      <c r="P63" s="93"/>
      <c r="Q63" s="93"/>
      <c r="R63" s="93"/>
      <c r="S63" s="93"/>
      <c r="T63" s="93"/>
      <c r="U63" s="93">
        <v>51</v>
      </c>
      <c r="V63" s="26"/>
      <c r="W63" s="26"/>
      <c r="X63" s="26"/>
      <c r="Y63" s="26"/>
      <c r="Z63" s="26"/>
    </row>
    <row r="64" spans="1:26" ht="60" x14ac:dyDescent="0.2">
      <c r="A64" s="89">
        <v>31</v>
      </c>
      <c r="B64" s="90" t="s">
        <v>185</v>
      </c>
      <c r="C64" s="91">
        <v>3</v>
      </c>
      <c r="D64" s="92">
        <v>173</v>
      </c>
      <c r="E64" s="93" t="s">
        <v>186</v>
      </c>
      <c r="F64" s="92"/>
      <c r="G64" s="92">
        <v>519</v>
      </c>
      <c r="H64" s="92" t="s">
        <v>187</v>
      </c>
      <c r="I64" s="92"/>
      <c r="J64" s="92">
        <v>970</v>
      </c>
      <c r="K64" s="93" t="s">
        <v>188</v>
      </c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26"/>
      <c r="W64" s="26"/>
      <c r="X64" s="26"/>
      <c r="Y64" s="26"/>
      <c r="Z64" s="26"/>
    </row>
    <row r="65" spans="1:26" ht="72" x14ac:dyDescent="0.2">
      <c r="A65" s="89">
        <v>32</v>
      </c>
      <c r="B65" s="90" t="s">
        <v>189</v>
      </c>
      <c r="C65" s="91" t="s">
        <v>190</v>
      </c>
      <c r="D65" s="92">
        <v>504.31</v>
      </c>
      <c r="E65" s="93" t="s">
        <v>191</v>
      </c>
      <c r="F65" s="92" t="s">
        <v>192</v>
      </c>
      <c r="G65" s="92">
        <v>2</v>
      </c>
      <c r="H65" s="92"/>
      <c r="I65" s="92">
        <v>2</v>
      </c>
      <c r="J65" s="92">
        <v>15</v>
      </c>
      <c r="K65" s="93">
        <v>5</v>
      </c>
      <c r="L65" s="93"/>
      <c r="M65" s="93"/>
      <c r="N65" s="93"/>
      <c r="O65" s="93"/>
      <c r="P65" s="93"/>
      <c r="Q65" s="93"/>
      <c r="R65" s="93"/>
      <c r="S65" s="93"/>
      <c r="T65" s="93"/>
      <c r="U65" s="93" t="s">
        <v>193</v>
      </c>
      <c r="V65" s="26"/>
      <c r="W65" s="26"/>
      <c r="X65" s="26"/>
      <c r="Y65" s="26"/>
      <c r="Z65" s="26"/>
    </row>
    <row r="66" spans="1:26" ht="36" x14ac:dyDescent="0.2">
      <c r="A66" s="89">
        <v>33</v>
      </c>
      <c r="B66" s="90" t="s">
        <v>194</v>
      </c>
      <c r="C66" s="91">
        <v>4.3</v>
      </c>
      <c r="D66" s="92">
        <v>0.3</v>
      </c>
      <c r="E66" s="93" t="s">
        <v>195</v>
      </c>
      <c r="F66" s="92"/>
      <c r="G66" s="92">
        <v>1</v>
      </c>
      <c r="H66" s="92" t="s">
        <v>196</v>
      </c>
      <c r="I66" s="92"/>
      <c r="J66" s="92">
        <v>5</v>
      </c>
      <c r="K66" s="93" t="s">
        <v>197</v>
      </c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26"/>
      <c r="W66" s="26"/>
      <c r="X66" s="26"/>
      <c r="Y66" s="26"/>
      <c r="Z66" s="26"/>
    </row>
    <row r="67" spans="1:26" ht="17.850000000000001" customHeight="1" x14ac:dyDescent="0.2">
      <c r="A67" s="94" t="s">
        <v>198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26"/>
      <c r="W67" s="26"/>
      <c r="X67" s="26"/>
      <c r="Y67" s="26"/>
      <c r="Z67" s="26"/>
    </row>
    <row r="68" spans="1:26" ht="72" x14ac:dyDescent="0.2">
      <c r="A68" s="89">
        <v>34</v>
      </c>
      <c r="B68" s="90" t="s">
        <v>199</v>
      </c>
      <c r="C68" s="91">
        <v>1</v>
      </c>
      <c r="D68" s="92">
        <v>628.89</v>
      </c>
      <c r="E68" s="93">
        <v>337.21</v>
      </c>
      <c r="F68" s="92">
        <v>291.68</v>
      </c>
      <c r="G68" s="92">
        <v>629</v>
      </c>
      <c r="H68" s="92">
        <v>337</v>
      </c>
      <c r="I68" s="92">
        <v>292</v>
      </c>
      <c r="J68" s="92">
        <v>6426</v>
      </c>
      <c r="K68" s="93">
        <v>4572</v>
      </c>
      <c r="L68" s="93"/>
      <c r="M68" s="93"/>
      <c r="N68" s="93"/>
      <c r="O68" s="93"/>
      <c r="P68" s="93"/>
      <c r="Q68" s="93"/>
      <c r="R68" s="93"/>
      <c r="S68" s="93"/>
      <c r="T68" s="93"/>
      <c r="U68" s="93">
        <v>1854</v>
      </c>
      <c r="V68" s="26"/>
      <c r="W68" s="26"/>
      <c r="X68" s="26"/>
      <c r="Y68" s="26"/>
      <c r="Z68" s="26"/>
    </row>
    <row r="69" spans="1:26" ht="72" x14ac:dyDescent="0.2">
      <c r="A69" s="89">
        <v>35</v>
      </c>
      <c r="B69" s="90" t="s">
        <v>200</v>
      </c>
      <c r="C69" s="91">
        <v>1</v>
      </c>
      <c r="D69" s="92">
        <v>427.45</v>
      </c>
      <c r="E69" s="93">
        <v>176.31</v>
      </c>
      <c r="F69" s="92">
        <v>251.14</v>
      </c>
      <c r="G69" s="92">
        <v>427</v>
      </c>
      <c r="H69" s="92">
        <v>176</v>
      </c>
      <c r="I69" s="92">
        <v>251</v>
      </c>
      <c r="J69" s="92">
        <v>3986</v>
      </c>
      <c r="K69" s="93">
        <v>2390</v>
      </c>
      <c r="L69" s="93"/>
      <c r="M69" s="93"/>
      <c r="N69" s="93"/>
      <c r="O69" s="93"/>
      <c r="P69" s="93"/>
      <c r="Q69" s="93"/>
      <c r="R69" s="93"/>
      <c r="S69" s="93"/>
      <c r="T69" s="93"/>
      <c r="U69" s="93">
        <v>1596</v>
      </c>
      <c r="V69" s="26"/>
      <c r="W69" s="26"/>
      <c r="X69" s="26"/>
      <c r="Y69" s="26"/>
      <c r="Z69" s="26"/>
    </row>
    <row r="70" spans="1:26" ht="84" x14ac:dyDescent="0.2">
      <c r="A70" s="89">
        <v>36</v>
      </c>
      <c r="B70" s="90" t="s">
        <v>201</v>
      </c>
      <c r="C70" s="91" t="s">
        <v>202</v>
      </c>
      <c r="D70" s="92">
        <v>9486.57</v>
      </c>
      <c r="E70" s="93" t="s">
        <v>203</v>
      </c>
      <c r="F70" s="92" t="s">
        <v>204</v>
      </c>
      <c r="G70" s="92">
        <v>11545</v>
      </c>
      <c r="H70" s="92" t="s">
        <v>205</v>
      </c>
      <c r="I70" s="92" t="s">
        <v>206</v>
      </c>
      <c r="J70" s="92">
        <v>29954</v>
      </c>
      <c r="K70" s="93" t="s">
        <v>207</v>
      </c>
      <c r="L70" s="93"/>
      <c r="M70" s="93"/>
      <c r="N70" s="93"/>
      <c r="O70" s="93"/>
      <c r="P70" s="93"/>
      <c r="Q70" s="93"/>
      <c r="R70" s="93"/>
      <c r="S70" s="93"/>
      <c r="T70" s="93"/>
      <c r="U70" s="93" t="s">
        <v>208</v>
      </c>
      <c r="V70" s="26"/>
      <c r="W70" s="26"/>
      <c r="X70" s="26"/>
      <c r="Y70" s="26"/>
      <c r="Z70" s="26"/>
    </row>
    <row r="71" spans="1:26" ht="192" x14ac:dyDescent="0.2">
      <c r="A71" s="89">
        <v>37</v>
      </c>
      <c r="B71" s="90" t="s">
        <v>209</v>
      </c>
      <c r="C71" s="91" t="s">
        <v>210</v>
      </c>
      <c r="D71" s="92">
        <v>6374.47</v>
      </c>
      <c r="E71" s="93" t="s">
        <v>211</v>
      </c>
      <c r="F71" s="92" t="s">
        <v>212</v>
      </c>
      <c r="G71" s="92">
        <v>1505</v>
      </c>
      <c r="H71" s="92" t="s">
        <v>213</v>
      </c>
      <c r="I71" s="92" t="s">
        <v>214</v>
      </c>
      <c r="J71" s="92">
        <v>4367</v>
      </c>
      <c r="K71" s="93" t="s">
        <v>215</v>
      </c>
      <c r="L71" s="93"/>
      <c r="M71" s="93"/>
      <c r="N71" s="93"/>
      <c r="O71" s="93"/>
      <c r="P71" s="93"/>
      <c r="Q71" s="93"/>
      <c r="R71" s="93"/>
      <c r="S71" s="93"/>
      <c r="T71" s="93"/>
      <c r="U71" s="93" t="s">
        <v>216</v>
      </c>
      <c r="V71" s="26"/>
      <c r="W71" s="26"/>
      <c r="X71" s="26"/>
      <c r="Y71" s="26"/>
      <c r="Z71" s="26"/>
    </row>
    <row r="72" spans="1:26" ht="36" x14ac:dyDescent="0.2">
      <c r="A72" s="89">
        <v>38</v>
      </c>
      <c r="B72" s="90" t="s">
        <v>217</v>
      </c>
      <c r="C72" s="91" t="s">
        <v>218</v>
      </c>
      <c r="D72" s="92">
        <v>1180</v>
      </c>
      <c r="E72" s="93" t="s">
        <v>219</v>
      </c>
      <c r="F72" s="92"/>
      <c r="G72" s="92">
        <v>3447</v>
      </c>
      <c r="H72" s="92" t="s">
        <v>220</v>
      </c>
      <c r="I72" s="92"/>
      <c r="J72" s="92">
        <v>38188</v>
      </c>
      <c r="K72" s="93" t="s">
        <v>221</v>
      </c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26"/>
      <c r="W72" s="26"/>
      <c r="X72" s="26"/>
      <c r="Y72" s="26"/>
      <c r="Z72" s="26"/>
    </row>
    <row r="73" spans="1:26" ht="48" x14ac:dyDescent="0.2">
      <c r="A73" s="89">
        <v>39</v>
      </c>
      <c r="B73" s="90" t="s">
        <v>222</v>
      </c>
      <c r="C73" s="91" t="s">
        <v>223</v>
      </c>
      <c r="D73" s="92">
        <v>39779.379999999997</v>
      </c>
      <c r="E73" s="93" t="s">
        <v>224</v>
      </c>
      <c r="F73" s="92"/>
      <c r="G73" s="92">
        <v>20333</v>
      </c>
      <c r="H73" s="92" t="s">
        <v>225</v>
      </c>
      <c r="I73" s="92"/>
      <c r="J73" s="92">
        <v>84872</v>
      </c>
      <c r="K73" s="93" t="s">
        <v>226</v>
      </c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26"/>
      <c r="W73" s="26"/>
      <c r="X73" s="26"/>
      <c r="Y73" s="26"/>
      <c r="Z73" s="26"/>
    </row>
    <row r="74" spans="1:26" ht="48" x14ac:dyDescent="0.2">
      <c r="A74" s="96">
        <v>40</v>
      </c>
      <c r="B74" s="97" t="s">
        <v>168</v>
      </c>
      <c r="C74" s="98" t="s">
        <v>227</v>
      </c>
      <c r="D74" s="99">
        <v>300</v>
      </c>
      <c r="E74" s="100" t="s">
        <v>170</v>
      </c>
      <c r="F74" s="99"/>
      <c r="G74" s="99">
        <v>3724</v>
      </c>
      <c r="H74" s="99" t="s">
        <v>228</v>
      </c>
      <c r="I74" s="99"/>
      <c r="J74" s="99">
        <v>14446</v>
      </c>
      <c r="K74" s="100" t="s">
        <v>229</v>
      </c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26"/>
      <c r="W74" s="26"/>
      <c r="X74" s="26"/>
      <c r="Y74" s="26"/>
      <c r="Z74" s="26"/>
    </row>
    <row r="75" spans="1:26" ht="21" customHeight="1" x14ac:dyDescent="0.2">
      <c r="A75" s="87" t="s">
        <v>230</v>
      </c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26"/>
      <c r="W75" s="26"/>
      <c r="X75" s="26"/>
      <c r="Y75" s="26"/>
      <c r="Z75" s="26"/>
    </row>
    <row r="76" spans="1:26" ht="17.850000000000001" customHeight="1" x14ac:dyDescent="0.2">
      <c r="A76" s="94" t="s">
        <v>231</v>
      </c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26"/>
      <c r="W76" s="26"/>
      <c r="X76" s="26"/>
      <c r="Y76" s="26"/>
      <c r="Z76" s="26"/>
    </row>
    <row r="77" spans="1:26" ht="72" x14ac:dyDescent="0.2">
      <c r="A77" s="89">
        <v>41</v>
      </c>
      <c r="B77" s="90" t="s">
        <v>232</v>
      </c>
      <c r="C77" s="91" t="s">
        <v>233</v>
      </c>
      <c r="D77" s="92">
        <v>1151.8</v>
      </c>
      <c r="E77" s="93" t="s">
        <v>234</v>
      </c>
      <c r="F77" s="92" t="s">
        <v>235</v>
      </c>
      <c r="G77" s="92">
        <v>122</v>
      </c>
      <c r="H77" s="92" t="s">
        <v>236</v>
      </c>
      <c r="I77" s="92" t="s">
        <v>237</v>
      </c>
      <c r="J77" s="92">
        <v>888</v>
      </c>
      <c r="K77" s="93" t="s">
        <v>238</v>
      </c>
      <c r="L77" s="93"/>
      <c r="M77" s="93"/>
      <c r="N77" s="93"/>
      <c r="O77" s="93"/>
      <c r="P77" s="93"/>
      <c r="Q77" s="93"/>
      <c r="R77" s="93"/>
      <c r="S77" s="93"/>
      <c r="T77" s="93"/>
      <c r="U77" s="93" t="s">
        <v>239</v>
      </c>
      <c r="V77" s="26"/>
      <c r="W77" s="26"/>
      <c r="X77" s="26"/>
      <c r="Y77" s="26"/>
      <c r="Z77" s="26"/>
    </row>
    <row r="78" spans="1:26" ht="84" x14ac:dyDescent="0.2">
      <c r="A78" s="89">
        <v>42</v>
      </c>
      <c r="B78" s="90" t="s">
        <v>240</v>
      </c>
      <c r="C78" s="91" t="s">
        <v>241</v>
      </c>
      <c r="D78" s="92">
        <v>30.2</v>
      </c>
      <c r="E78" s="93" t="s">
        <v>242</v>
      </c>
      <c r="F78" s="92"/>
      <c r="G78" s="92">
        <v>323</v>
      </c>
      <c r="H78" s="92" t="s">
        <v>243</v>
      </c>
      <c r="I78" s="92"/>
      <c r="J78" s="92">
        <v>2078</v>
      </c>
      <c r="K78" s="93" t="s">
        <v>244</v>
      </c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26"/>
      <c r="W78" s="26"/>
      <c r="X78" s="26"/>
      <c r="Y78" s="26"/>
      <c r="Z78" s="26"/>
    </row>
    <row r="79" spans="1:26" ht="72" x14ac:dyDescent="0.2">
      <c r="A79" s="89">
        <v>43</v>
      </c>
      <c r="B79" s="90" t="s">
        <v>245</v>
      </c>
      <c r="C79" s="91" t="s">
        <v>246</v>
      </c>
      <c r="D79" s="92">
        <v>292.24</v>
      </c>
      <c r="E79" s="93" t="s">
        <v>247</v>
      </c>
      <c r="F79" s="92" t="s">
        <v>248</v>
      </c>
      <c r="G79" s="92">
        <v>557</v>
      </c>
      <c r="H79" s="92" t="s">
        <v>249</v>
      </c>
      <c r="I79" s="92" t="s">
        <v>250</v>
      </c>
      <c r="J79" s="92">
        <v>2693</v>
      </c>
      <c r="K79" s="93" t="s">
        <v>251</v>
      </c>
      <c r="L79" s="93"/>
      <c r="M79" s="93"/>
      <c r="N79" s="93"/>
      <c r="O79" s="93"/>
      <c r="P79" s="93"/>
      <c r="Q79" s="93"/>
      <c r="R79" s="93"/>
      <c r="S79" s="93"/>
      <c r="T79" s="93"/>
      <c r="U79" s="93" t="s">
        <v>252</v>
      </c>
      <c r="V79" s="26"/>
      <c r="W79" s="26"/>
      <c r="X79" s="26"/>
      <c r="Y79" s="26"/>
      <c r="Z79" s="26"/>
    </row>
    <row r="80" spans="1:26" ht="17.850000000000001" customHeight="1" x14ac:dyDescent="0.2">
      <c r="A80" s="94" t="s">
        <v>253</v>
      </c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26"/>
      <c r="W80" s="26"/>
      <c r="X80" s="26"/>
      <c r="Y80" s="26"/>
      <c r="Z80" s="26"/>
    </row>
    <row r="81" spans="1:26" ht="84" x14ac:dyDescent="0.2">
      <c r="A81" s="89">
        <v>44</v>
      </c>
      <c r="B81" s="90" t="s">
        <v>254</v>
      </c>
      <c r="C81" s="91">
        <v>0.6</v>
      </c>
      <c r="D81" s="92">
        <v>67.3</v>
      </c>
      <c r="E81" s="93" t="s">
        <v>255</v>
      </c>
      <c r="F81" s="92"/>
      <c r="G81" s="92">
        <v>40</v>
      </c>
      <c r="H81" s="92" t="s">
        <v>256</v>
      </c>
      <c r="I81" s="92"/>
      <c r="J81" s="92">
        <v>260</v>
      </c>
      <c r="K81" s="93" t="s">
        <v>257</v>
      </c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26"/>
      <c r="W81" s="26"/>
      <c r="X81" s="26"/>
      <c r="Y81" s="26"/>
      <c r="Z81" s="26"/>
    </row>
    <row r="82" spans="1:26" ht="48" x14ac:dyDescent="0.2">
      <c r="A82" s="89">
        <v>45</v>
      </c>
      <c r="B82" s="90" t="s">
        <v>258</v>
      </c>
      <c r="C82" s="91">
        <v>6.0000000000000001E-3</v>
      </c>
      <c r="D82" s="92">
        <v>2182.5500000000002</v>
      </c>
      <c r="E82" s="93" t="s">
        <v>259</v>
      </c>
      <c r="F82" s="92">
        <v>45.19</v>
      </c>
      <c r="G82" s="92">
        <v>13</v>
      </c>
      <c r="H82" s="92" t="s">
        <v>260</v>
      </c>
      <c r="I82" s="92"/>
      <c r="J82" s="92">
        <v>123</v>
      </c>
      <c r="K82" s="93" t="s">
        <v>261</v>
      </c>
      <c r="L82" s="93"/>
      <c r="M82" s="93"/>
      <c r="N82" s="93"/>
      <c r="O82" s="93"/>
      <c r="P82" s="93"/>
      <c r="Q82" s="93"/>
      <c r="R82" s="93"/>
      <c r="S82" s="93"/>
      <c r="T82" s="93"/>
      <c r="U82" s="93">
        <v>1</v>
      </c>
      <c r="V82" s="26"/>
      <c r="W82" s="26"/>
      <c r="X82" s="26"/>
      <c r="Y82" s="26"/>
      <c r="Z82" s="26"/>
    </row>
    <row r="83" spans="1:26" ht="72" x14ac:dyDescent="0.2">
      <c r="A83" s="89">
        <v>46</v>
      </c>
      <c r="B83" s="90" t="s">
        <v>245</v>
      </c>
      <c r="C83" s="91">
        <v>0.2</v>
      </c>
      <c r="D83" s="92">
        <v>292.24</v>
      </c>
      <c r="E83" s="93" t="s">
        <v>247</v>
      </c>
      <c r="F83" s="92" t="s">
        <v>248</v>
      </c>
      <c r="G83" s="92">
        <v>58</v>
      </c>
      <c r="H83" s="92" t="s">
        <v>262</v>
      </c>
      <c r="I83" s="92" t="s">
        <v>263</v>
      </c>
      <c r="J83" s="92">
        <v>283</v>
      </c>
      <c r="K83" s="93" t="s">
        <v>264</v>
      </c>
      <c r="L83" s="93"/>
      <c r="M83" s="93"/>
      <c r="N83" s="93"/>
      <c r="O83" s="93"/>
      <c r="P83" s="93"/>
      <c r="Q83" s="93"/>
      <c r="R83" s="93"/>
      <c r="S83" s="93"/>
      <c r="T83" s="93"/>
      <c r="U83" s="93" t="s">
        <v>265</v>
      </c>
      <c r="V83" s="26"/>
      <c r="W83" s="26"/>
      <c r="X83" s="26"/>
      <c r="Y83" s="26"/>
      <c r="Z83" s="26"/>
    </row>
    <row r="84" spans="1:26" ht="48" x14ac:dyDescent="0.2">
      <c r="A84" s="89">
        <v>47</v>
      </c>
      <c r="B84" s="90" t="s">
        <v>266</v>
      </c>
      <c r="C84" s="91">
        <v>1</v>
      </c>
      <c r="D84" s="92">
        <v>67.45</v>
      </c>
      <c r="E84" s="93" t="s">
        <v>267</v>
      </c>
      <c r="F84" s="92">
        <v>15.52</v>
      </c>
      <c r="G84" s="92">
        <v>67</v>
      </c>
      <c r="H84" s="92" t="s">
        <v>268</v>
      </c>
      <c r="I84" s="92">
        <v>16</v>
      </c>
      <c r="J84" s="92">
        <v>387</v>
      </c>
      <c r="K84" s="93" t="s">
        <v>269</v>
      </c>
      <c r="L84" s="93"/>
      <c r="M84" s="93"/>
      <c r="N84" s="93"/>
      <c r="O84" s="93"/>
      <c r="P84" s="93"/>
      <c r="Q84" s="93"/>
      <c r="R84" s="93"/>
      <c r="S84" s="93"/>
      <c r="T84" s="93"/>
      <c r="U84" s="93">
        <v>56</v>
      </c>
      <c r="V84" s="26"/>
      <c r="W84" s="26"/>
      <c r="X84" s="26"/>
      <c r="Y84" s="26"/>
      <c r="Z84" s="26"/>
    </row>
    <row r="85" spans="1:26" ht="17.850000000000001" customHeight="1" x14ac:dyDescent="0.2">
      <c r="A85" s="94" t="s">
        <v>270</v>
      </c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26"/>
      <c r="W85" s="26"/>
      <c r="X85" s="26"/>
      <c r="Y85" s="26"/>
      <c r="Z85" s="26"/>
    </row>
    <row r="86" spans="1:26" ht="84" x14ac:dyDescent="0.2">
      <c r="A86" s="89">
        <v>48</v>
      </c>
      <c r="B86" s="90" t="s">
        <v>254</v>
      </c>
      <c r="C86" s="91">
        <v>5</v>
      </c>
      <c r="D86" s="92">
        <v>67.3</v>
      </c>
      <c r="E86" s="93" t="s">
        <v>255</v>
      </c>
      <c r="F86" s="92"/>
      <c r="G86" s="92">
        <v>337</v>
      </c>
      <c r="H86" s="92" t="s">
        <v>271</v>
      </c>
      <c r="I86" s="92"/>
      <c r="J86" s="92">
        <v>2168</v>
      </c>
      <c r="K86" s="93" t="s">
        <v>272</v>
      </c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26"/>
      <c r="W86" s="26"/>
      <c r="X86" s="26"/>
      <c r="Y86" s="26"/>
      <c r="Z86" s="26"/>
    </row>
    <row r="87" spans="1:26" ht="48" x14ac:dyDescent="0.2">
      <c r="A87" s="89">
        <v>49</v>
      </c>
      <c r="B87" s="90" t="s">
        <v>258</v>
      </c>
      <c r="C87" s="91" t="s">
        <v>273</v>
      </c>
      <c r="D87" s="92">
        <v>2182.5500000000002</v>
      </c>
      <c r="E87" s="93" t="s">
        <v>259</v>
      </c>
      <c r="F87" s="92">
        <v>45.19</v>
      </c>
      <c r="G87" s="92">
        <v>109</v>
      </c>
      <c r="H87" s="92" t="s">
        <v>274</v>
      </c>
      <c r="I87" s="92">
        <v>2</v>
      </c>
      <c r="J87" s="92">
        <v>1021</v>
      </c>
      <c r="K87" s="93" t="s">
        <v>275</v>
      </c>
      <c r="L87" s="93"/>
      <c r="M87" s="93"/>
      <c r="N87" s="93"/>
      <c r="O87" s="93"/>
      <c r="P87" s="93"/>
      <c r="Q87" s="93"/>
      <c r="R87" s="93"/>
      <c r="S87" s="93"/>
      <c r="T87" s="93"/>
      <c r="U87" s="93">
        <v>12</v>
      </c>
      <c r="V87" s="26"/>
      <c r="W87" s="26"/>
      <c r="X87" s="26"/>
      <c r="Y87" s="26"/>
      <c r="Z87" s="26"/>
    </row>
    <row r="88" spans="1:26" ht="72" x14ac:dyDescent="0.2">
      <c r="A88" s="89">
        <v>50</v>
      </c>
      <c r="B88" s="90" t="s">
        <v>245</v>
      </c>
      <c r="C88" s="91" t="s">
        <v>276</v>
      </c>
      <c r="D88" s="92">
        <v>292.24</v>
      </c>
      <c r="E88" s="93" t="s">
        <v>247</v>
      </c>
      <c r="F88" s="92" t="s">
        <v>248</v>
      </c>
      <c r="G88" s="92">
        <v>497</v>
      </c>
      <c r="H88" s="92" t="s">
        <v>277</v>
      </c>
      <c r="I88" s="92" t="s">
        <v>278</v>
      </c>
      <c r="J88" s="92">
        <v>2404</v>
      </c>
      <c r="K88" s="93" t="s">
        <v>279</v>
      </c>
      <c r="L88" s="93"/>
      <c r="M88" s="93"/>
      <c r="N88" s="93"/>
      <c r="O88" s="93"/>
      <c r="P88" s="93"/>
      <c r="Q88" s="93"/>
      <c r="R88" s="93"/>
      <c r="S88" s="93"/>
      <c r="T88" s="93"/>
      <c r="U88" s="93" t="s">
        <v>280</v>
      </c>
      <c r="V88" s="26"/>
      <c r="W88" s="26"/>
      <c r="X88" s="26"/>
      <c r="Y88" s="26"/>
      <c r="Z88" s="26"/>
    </row>
    <row r="89" spans="1:26" ht="48" x14ac:dyDescent="0.2">
      <c r="A89" s="89">
        <v>51</v>
      </c>
      <c r="B89" s="90" t="s">
        <v>266</v>
      </c>
      <c r="C89" s="91">
        <v>1</v>
      </c>
      <c r="D89" s="92">
        <v>67.45</v>
      </c>
      <c r="E89" s="93" t="s">
        <v>267</v>
      </c>
      <c r="F89" s="92">
        <v>15.52</v>
      </c>
      <c r="G89" s="92">
        <v>67</v>
      </c>
      <c r="H89" s="92" t="s">
        <v>268</v>
      </c>
      <c r="I89" s="92">
        <v>16</v>
      </c>
      <c r="J89" s="92">
        <v>387</v>
      </c>
      <c r="K89" s="93" t="s">
        <v>269</v>
      </c>
      <c r="L89" s="93"/>
      <c r="M89" s="93"/>
      <c r="N89" s="93"/>
      <c r="O89" s="93"/>
      <c r="P89" s="93"/>
      <c r="Q89" s="93"/>
      <c r="R89" s="93"/>
      <c r="S89" s="93"/>
      <c r="T89" s="93"/>
      <c r="U89" s="93">
        <v>56</v>
      </c>
      <c r="V89" s="26"/>
      <c r="W89" s="26"/>
      <c r="X89" s="26"/>
      <c r="Y89" s="26"/>
      <c r="Z89" s="26"/>
    </row>
    <row r="90" spans="1:26" ht="60" x14ac:dyDescent="0.2">
      <c r="A90" s="89">
        <v>52</v>
      </c>
      <c r="B90" s="90" t="s">
        <v>281</v>
      </c>
      <c r="C90" s="91">
        <v>1</v>
      </c>
      <c r="D90" s="92">
        <v>341.98</v>
      </c>
      <c r="E90" s="93" t="s">
        <v>282</v>
      </c>
      <c r="F90" s="92" t="s">
        <v>283</v>
      </c>
      <c r="G90" s="92">
        <v>342</v>
      </c>
      <c r="H90" s="92" t="s">
        <v>284</v>
      </c>
      <c r="I90" s="92" t="s">
        <v>285</v>
      </c>
      <c r="J90" s="92">
        <v>2159</v>
      </c>
      <c r="K90" s="93" t="s">
        <v>286</v>
      </c>
      <c r="L90" s="93"/>
      <c r="M90" s="93"/>
      <c r="N90" s="93"/>
      <c r="O90" s="93"/>
      <c r="P90" s="93"/>
      <c r="Q90" s="93"/>
      <c r="R90" s="93"/>
      <c r="S90" s="93"/>
      <c r="T90" s="93"/>
      <c r="U90" s="93" t="s">
        <v>287</v>
      </c>
      <c r="V90" s="26"/>
      <c r="W90" s="26"/>
      <c r="X90" s="26"/>
      <c r="Y90" s="26"/>
      <c r="Z90" s="26"/>
    </row>
    <row r="91" spans="1:26" ht="72" x14ac:dyDescent="0.2">
      <c r="A91" s="89">
        <v>53</v>
      </c>
      <c r="B91" s="90" t="s">
        <v>232</v>
      </c>
      <c r="C91" s="91" t="s">
        <v>288</v>
      </c>
      <c r="D91" s="92">
        <v>1151.8</v>
      </c>
      <c r="E91" s="93" t="s">
        <v>234</v>
      </c>
      <c r="F91" s="92" t="s">
        <v>235</v>
      </c>
      <c r="G91" s="92">
        <v>35</v>
      </c>
      <c r="H91" s="92">
        <v>7</v>
      </c>
      <c r="I91" s="92" t="s">
        <v>289</v>
      </c>
      <c r="J91" s="92">
        <v>252</v>
      </c>
      <c r="K91" s="93" t="s">
        <v>290</v>
      </c>
      <c r="L91" s="93"/>
      <c r="M91" s="93"/>
      <c r="N91" s="93"/>
      <c r="O91" s="93"/>
      <c r="P91" s="93"/>
      <c r="Q91" s="93"/>
      <c r="R91" s="93"/>
      <c r="S91" s="93"/>
      <c r="T91" s="93"/>
      <c r="U91" s="93" t="s">
        <v>291</v>
      </c>
      <c r="V91" s="26"/>
      <c r="W91" s="26"/>
      <c r="X91" s="26"/>
      <c r="Y91" s="26"/>
      <c r="Z91" s="26"/>
    </row>
    <row r="92" spans="1:26" ht="84" x14ac:dyDescent="0.2">
      <c r="A92" s="89">
        <v>54</v>
      </c>
      <c r="B92" s="90" t="s">
        <v>292</v>
      </c>
      <c r="C92" s="91" t="s">
        <v>293</v>
      </c>
      <c r="D92" s="92">
        <v>35.200000000000003</v>
      </c>
      <c r="E92" s="93" t="s">
        <v>294</v>
      </c>
      <c r="F92" s="92"/>
      <c r="G92" s="92">
        <v>107</v>
      </c>
      <c r="H92" s="92" t="s">
        <v>295</v>
      </c>
      <c r="I92" s="92"/>
      <c r="J92" s="92">
        <v>393</v>
      </c>
      <c r="K92" s="93" t="s">
        <v>296</v>
      </c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26"/>
      <c r="W92" s="26"/>
      <c r="X92" s="26"/>
      <c r="Y92" s="26"/>
      <c r="Z92" s="26"/>
    </row>
    <row r="93" spans="1:26" ht="72" x14ac:dyDescent="0.2">
      <c r="A93" s="89">
        <v>55</v>
      </c>
      <c r="B93" s="90" t="s">
        <v>245</v>
      </c>
      <c r="C93" s="91" t="s">
        <v>297</v>
      </c>
      <c r="D93" s="92">
        <v>292.24</v>
      </c>
      <c r="E93" s="93" t="s">
        <v>247</v>
      </c>
      <c r="F93" s="92" t="s">
        <v>248</v>
      </c>
      <c r="G93" s="92">
        <v>88</v>
      </c>
      <c r="H93" s="92" t="s">
        <v>298</v>
      </c>
      <c r="I93" s="92" t="s">
        <v>299</v>
      </c>
      <c r="J93" s="92">
        <v>424</v>
      </c>
      <c r="K93" s="93" t="s">
        <v>300</v>
      </c>
      <c r="L93" s="93"/>
      <c r="M93" s="93"/>
      <c r="N93" s="93"/>
      <c r="O93" s="93"/>
      <c r="P93" s="93"/>
      <c r="Q93" s="93"/>
      <c r="R93" s="93"/>
      <c r="S93" s="93"/>
      <c r="T93" s="93"/>
      <c r="U93" s="93" t="s">
        <v>301</v>
      </c>
      <c r="V93" s="26"/>
      <c r="W93" s="26"/>
      <c r="X93" s="26"/>
      <c r="Y93" s="26"/>
      <c r="Z93" s="26"/>
    </row>
    <row r="94" spans="1:26" ht="17.850000000000001" customHeight="1" x14ac:dyDescent="0.2">
      <c r="A94" s="94" t="s">
        <v>302</v>
      </c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26"/>
      <c r="W94" s="26"/>
      <c r="X94" s="26"/>
      <c r="Y94" s="26"/>
      <c r="Z94" s="26"/>
    </row>
    <row r="95" spans="1:26" ht="72" x14ac:dyDescent="0.2">
      <c r="A95" s="89">
        <v>56</v>
      </c>
      <c r="B95" s="90" t="s">
        <v>303</v>
      </c>
      <c r="C95" s="91" t="s">
        <v>304</v>
      </c>
      <c r="D95" s="92">
        <v>2012.34</v>
      </c>
      <c r="E95" s="93" t="s">
        <v>305</v>
      </c>
      <c r="F95" s="92" t="s">
        <v>306</v>
      </c>
      <c r="G95" s="92">
        <v>155</v>
      </c>
      <c r="H95" s="92" t="s">
        <v>307</v>
      </c>
      <c r="I95" s="92" t="s">
        <v>308</v>
      </c>
      <c r="J95" s="92">
        <v>1001</v>
      </c>
      <c r="K95" s="93" t="s">
        <v>309</v>
      </c>
      <c r="L95" s="93"/>
      <c r="M95" s="93"/>
      <c r="N95" s="93"/>
      <c r="O95" s="93"/>
      <c r="P95" s="93"/>
      <c r="Q95" s="93"/>
      <c r="R95" s="93"/>
      <c r="S95" s="93"/>
      <c r="T95" s="93"/>
      <c r="U95" s="93" t="s">
        <v>310</v>
      </c>
      <c r="V95" s="26"/>
      <c r="W95" s="26"/>
      <c r="X95" s="26"/>
      <c r="Y95" s="26"/>
      <c r="Z95" s="26"/>
    </row>
    <row r="96" spans="1:26" ht="84" x14ac:dyDescent="0.2">
      <c r="A96" s="89">
        <v>57</v>
      </c>
      <c r="B96" s="90" t="s">
        <v>240</v>
      </c>
      <c r="C96" s="91" t="s">
        <v>311</v>
      </c>
      <c r="D96" s="92">
        <v>30.2</v>
      </c>
      <c r="E96" s="93" t="s">
        <v>242</v>
      </c>
      <c r="F96" s="92"/>
      <c r="G96" s="92">
        <v>220</v>
      </c>
      <c r="H96" s="92" t="s">
        <v>312</v>
      </c>
      <c r="I96" s="92"/>
      <c r="J96" s="92">
        <v>1414</v>
      </c>
      <c r="K96" s="93" t="s">
        <v>313</v>
      </c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26"/>
      <c r="W96" s="26"/>
      <c r="X96" s="26"/>
      <c r="Y96" s="26"/>
      <c r="Z96" s="26"/>
    </row>
    <row r="97" spans="1:26" ht="84" x14ac:dyDescent="0.2">
      <c r="A97" s="89">
        <v>58</v>
      </c>
      <c r="B97" s="90" t="s">
        <v>314</v>
      </c>
      <c r="C97" s="91" t="s">
        <v>315</v>
      </c>
      <c r="D97" s="92">
        <v>45.5</v>
      </c>
      <c r="E97" s="93" t="s">
        <v>316</v>
      </c>
      <c r="F97" s="92"/>
      <c r="G97" s="92">
        <v>23</v>
      </c>
      <c r="H97" s="92" t="s">
        <v>317</v>
      </c>
      <c r="I97" s="92"/>
      <c r="J97" s="92">
        <v>85</v>
      </c>
      <c r="K97" s="93" t="s">
        <v>318</v>
      </c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26"/>
      <c r="W97" s="26"/>
      <c r="X97" s="26"/>
      <c r="Y97" s="26"/>
      <c r="Z97" s="26"/>
    </row>
    <row r="98" spans="1:26" ht="48" x14ac:dyDescent="0.2">
      <c r="A98" s="89">
        <v>59</v>
      </c>
      <c r="B98" s="90" t="s">
        <v>319</v>
      </c>
      <c r="C98" s="91" t="s">
        <v>320</v>
      </c>
      <c r="D98" s="92">
        <v>339.13</v>
      </c>
      <c r="E98" s="93" t="s">
        <v>321</v>
      </c>
      <c r="F98" s="92" t="s">
        <v>322</v>
      </c>
      <c r="G98" s="92">
        <v>5</v>
      </c>
      <c r="H98" s="92" t="s">
        <v>323</v>
      </c>
      <c r="I98" s="92"/>
      <c r="J98" s="92">
        <v>26</v>
      </c>
      <c r="K98" s="93" t="s">
        <v>107</v>
      </c>
      <c r="L98" s="93"/>
      <c r="M98" s="93"/>
      <c r="N98" s="93"/>
      <c r="O98" s="93"/>
      <c r="P98" s="93"/>
      <c r="Q98" s="93"/>
      <c r="R98" s="93"/>
      <c r="S98" s="93"/>
      <c r="T98" s="93"/>
      <c r="U98" s="93">
        <v>1</v>
      </c>
      <c r="V98" s="26"/>
      <c r="W98" s="26"/>
      <c r="X98" s="26"/>
      <c r="Y98" s="26"/>
      <c r="Z98" s="26"/>
    </row>
    <row r="99" spans="1:26" ht="48" x14ac:dyDescent="0.2">
      <c r="A99" s="89">
        <v>60</v>
      </c>
      <c r="B99" s="90" t="s">
        <v>324</v>
      </c>
      <c r="C99" s="91" t="s">
        <v>320</v>
      </c>
      <c r="D99" s="92">
        <v>443.6</v>
      </c>
      <c r="E99" s="93" t="s">
        <v>325</v>
      </c>
      <c r="F99" s="92" t="s">
        <v>326</v>
      </c>
      <c r="G99" s="92">
        <v>6</v>
      </c>
      <c r="H99" s="92" t="s">
        <v>327</v>
      </c>
      <c r="I99" s="92"/>
      <c r="J99" s="92">
        <v>27</v>
      </c>
      <c r="K99" s="93" t="s">
        <v>328</v>
      </c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26"/>
      <c r="W99" s="26"/>
      <c r="X99" s="26"/>
      <c r="Y99" s="26"/>
      <c r="Z99" s="26"/>
    </row>
    <row r="100" spans="1:26" ht="48" x14ac:dyDescent="0.2">
      <c r="A100" s="89">
        <v>61</v>
      </c>
      <c r="B100" s="90" t="s">
        <v>329</v>
      </c>
      <c r="C100" s="91" t="s">
        <v>330</v>
      </c>
      <c r="D100" s="92">
        <v>3659.44</v>
      </c>
      <c r="E100" s="93" t="s">
        <v>331</v>
      </c>
      <c r="F100" s="92">
        <v>430.27</v>
      </c>
      <c r="G100" s="92">
        <v>37</v>
      </c>
      <c r="H100" s="92" t="s">
        <v>332</v>
      </c>
      <c r="I100" s="92">
        <v>4</v>
      </c>
      <c r="J100" s="92">
        <v>398</v>
      </c>
      <c r="K100" s="93" t="s">
        <v>333</v>
      </c>
      <c r="L100" s="93"/>
      <c r="M100" s="93"/>
      <c r="N100" s="93"/>
      <c r="O100" s="93"/>
      <c r="P100" s="93"/>
      <c r="Q100" s="93"/>
      <c r="R100" s="93"/>
      <c r="S100" s="93"/>
      <c r="T100" s="93"/>
      <c r="U100" s="93">
        <v>25</v>
      </c>
      <c r="V100" s="26"/>
      <c r="W100" s="26"/>
      <c r="X100" s="26"/>
      <c r="Y100" s="26"/>
      <c r="Z100" s="26"/>
    </row>
    <row r="101" spans="1:26" ht="96" x14ac:dyDescent="0.2">
      <c r="A101" s="89">
        <v>62</v>
      </c>
      <c r="B101" s="90" t="s">
        <v>334</v>
      </c>
      <c r="C101" s="91">
        <v>1</v>
      </c>
      <c r="D101" s="92">
        <v>211.83</v>
      </c>
      <c r="E101" s="93" t="s">
        <v>335</v>
      </c>
      <c r="F101" s="92">
        <v>101.25</v>
      </c>
      <c r="G101" s="92">
        <v>212</v>
      </c>
      <c r="H101" s="92" t="s">
        <v>336</v>
      </c>
      <c r="I101" s="92">
        <v>101</v>
      </c>
      <c r="J101" s="92">
        <v>1581</v>
      </c>
      <c r="K101" s="93" t="s">
        <v>337</v>
      </c>
      <c r="L101" s="93"/>
      <c r="M101" s="93"/>
      <c r="N101" s="93"/>
      <c r="O101" s="93"/>
      <c r="P101" s="93"/>
      <c r="Q101" s="93"/>
      <c r="R101" s="93"/>
      <c r="S101" s="93"/>
      <c r="T101" s="93"/>
      <c r="U101" s="93">
        <v>363</v>
      </c>
      <c r="V101" s="26"/>
      <c r="W101" s="26"/>
      <c r="X101" s="26"/>
      <c r="Y101" s="26"/>
      <c r="Z101" s="26"/>
    </row>
    <row r="102" spans="1:26" ht="60" x14ac:dyDescent="0.2">
      <c r="A102" s="89">
        <v>63</v>
      </c>
      <c r="B102" s="90" t="s">
        <v>338</v>
      </c>
      <c r="C102" s="91">
        <v>1</v>
      </c>
      <c r="D102" s="92">
        <v>486</v>
      </c>
      <c r="E102" s="93" t="s">
        <v>339</v>
      </c>
      <c r="F102" s="92"/>
      <c r="G102" s="92">
        <v>486</v>
      </c>
      <c r="H102" s="92" t="s">
        <v>339</v>
      </c>
      <c r="I102" s="92"/>
      <c r="J102" s="92">
        <v>3042</v>
      </c>
      <c r="K102" s="93" t="s">
        <v>340</v>
      </c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26"/>
      <c r="W102" s="26"/>
      <c r="X102" s="26"/>
      <c r="Y102" s="26"/>
      <c r="Z102" s="26"/>
    </row>
    <row r="103" spans="1:26" ht="72" x14ac:dyDescent="0.2">
      <c r="A103" s="89">
        <v>64</v>
      </c>
      <c r="B103" s="90" t="s">
        <v>341</v>
      </c>
      <c r="C103" s="91">
        <v>2</v>
      </c>
      <c r="D103" s="92">
        <v>34.409999999999997</v>
      </c>
      <c r="E103" s="93" t="s">
        <v>342</v>
      </c>
      <c r="F103" s="92" t="s">
        <v>343</v>
      </c>
      <c r="G103" s="92">
        <v>69</v>
      </c>
      <c r="H103" s="92" t="s">
        <v>344</v>
      </c>
      <c r="I103" s="92" t="s">
        <v>345</v>
      </c>
      <c r="J103" s="92">
        <v>516</v>
      </c>
      <c r="K103" s="93" t="s">
        <v>346</v>
      </c>
      <c r="L103" s="93"/>
      <c r="M103" s="93"/>
      <c r="N103" s="93"/>
      <c r="O103" s="93"/>
      <c r="P103" s="93"/>
      <c r="Q103" s="93"/>
      <c r="R103" s="93"/>
      <c r="S103" s="93"/>
      <c r="T103" s="93"/>
      <c r="U103" s="93" t="s">
        <v>347</v>
      </c>
      <c r="V103" s="26"/>
      <c r="W103" s="26"/>
      <c r="X103" s="26"/>
      <c r="Y103" s="26"/>
      <c r="Z103" s="26"/>
    </row>
    <row r="104" spans="1:26" ht="60" x14ac:dyDescent="0.2">
      <c r="A104" s="89">
        <v>65</v>
      </c>
      <c r="B104" s="90" t="s">
        <v>348</v>
      </c>
      <c r="C104" s="91">
        <v>1</v>
      </c>
      <c r="D104" s="92">
        <v>211.17</v>
      </c>
      <c r="E104" s="93" t="s">
        <v>349</v>
      </c>
      <c r="F104" s="92"/>
      <c r="G104" s="92">
        <v>211</v>
      </c>
      <c r="H104" s="92" t="s">
        <v>350</v>
      </c>
      <c r="I104" s="92"/>
      <c r="J104" s="92">
        <v>1465</v>
      </c>
      <c r="K104" s="93" t="s">
        <v>351</v>
      </c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26"/>
      <c r="W104" s="26"/>
      <c r="X104" s="26"/>
      <c r="Y104" s="26"/>
      <c r="Z104" s="26"/>
    </row>
    <row r="105" spans="1:26" ht="72" x14ac:dyDescent="0.2">
      <c r="A105" s="96">
        <v>66</v>
      </c>
      <c r="B105" s="97" t="s">
        <v>352</v>
      </c>
      <c r="C105" s="98" t="s">
        <v>353</v>
      </c>
      <c r="D105" s="99">
        <v>31686.43</v>
      </c>
      <c r="E105" s="100" t="s">
        <v>354</v>
      </c>
      <c r="F105" s="99" t="s">
        <v>355</v>
      </c>
      <c r="G105" s="99">
        <v>152</v>
      </c>
      <c r="H105" s="99" t="s">
        <v>356</v>
      </c>
      <c r="I105" s="99" t="s">
        <v>357</v>
      </c>
      <c r="J105" s="99">
        <v>1312</v>
      </c>
      <c r="K105" s="100" t="s">
        <v>358</v>
      </c>
      <c r="L105" s="100"/>
      <c r="M105" s="100"/>
      <c r="N105" s="100"/>
      <c r="O105" s="100"/>
      <c r="P105" s="100"/>
      <c r="Q105" s="100"/>
      <c r="R105" s="100"/>
      <c r="S105" s="100"/>
      <c r="T105" s="100"/>
      <c r="U105" s="100" t="s">
        <v>359</v>
      </c>
      <c r="V105" s="26"/>
      <c r="W105" s="26"/>
      <c r="X105" s="26"/>
      <c r="Y105" s="26"/>
      <c r="Z105" s="26"/>
    </row>
    <row r="106" spans="1:26" ht="21" customHeight="1" x14ac:dyDescent="0.2">
      <c r="A106" s="87" t="s">
        <v>360</v>
      </c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26"/>
      <c r="W106" s="26"/>
      <c r="X106" s="26"/>
      <c r="Y106" s="26"/>
      <c r="Z106" s="26"/>
    </row>
    <row r="107" spans="1:26" ht="48" x14ac:dyDescent="0.2">
      <c r="A107" s="89">
        <v>67</v>
      </c>
      <c r="B107" s="90" t="s">
        <v>361</v>
      </c>
      <c r="C107" s="91">
        <v>8</v>
      </c>
      <c r="D107" s="92">
        <v>179.07</v>
      </c>
      <c r="E107" s="93">
        <v>179.07</v>
      </c>
      <c r="F107" s="92"/>
      <c r="G107" s="92">
        <v>1433</v>
      </c>
      <c r="H107" s="92">
        <v>1433</v>
      </c>
      <c r="I107" s="92"/>
      <c r="J107" s="92">
        <v>8968</v>
      </c>
      <c r="K107" s="93">
        <v>8968</v>
      </c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26"/>
      <c r="W107" s="26"/>
      <c r="X107" s="26"/>
      <c r="Y107" s="26"/>
      <c r="Z107" s="26"/>
    </row>
    <row r="108" spans="1:26" ht="48" x14ac:dyDescent="0.2">
      <c r="A108" s="89">
        <v>68</v>
      </c>
      <c r="B108" s="90" t="s">
        <v>362</v>
      </c>
      <c r="C108" s="91">
        <v>1</v>
      </c>
      <c r="D108" s="92">
        <v>112.46</v>
      </c>
      <c r="E108" s="93">
        <v>112.46</v>
      </c>
      <c r="F108" s="92"/>
      <c r="G108" s="92">
        <v>112</v>
      </c>
      <c r="H108" s="92">
        <v>112</v>
      </c>
      <c r="I108" s="92"/>
      <c r="J108" s="92">
        <v>704</v>
      </c>
      <c r="K108" s="93">
        <v>704</v>
      </c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26"/>
      <c r="W108" s="26"/>
      <c r="X108" s="26"/>
      <c r="Y108" s="26"/>
      <c r="Z108" s="26"/>
    </row>
    <row r="109" spans="1:26" ht="60" x14ac:dyDescent="0.2">
      <c r="A109" s="89">
        <v>69</v>
      </c>
      <c r="B109" s="90" t="s">
        <v>363</v>
      </c>
      <c r="C109" s="91">
        <v>2</v>
      </c>
      <c r="D109" s="92">
        <v>171.39</v>
      </c>
      <c r="E109" s="93">
        <v>171.39</v>
      </c>
      <c r="F109" s="92"/>
      <c r="G109" s="92">
        <v>343</v>
      </c>
      <c r="H109" s="92">
        <v>343</v>
      </c>
      <c r="I109" s="92"/>
      <c r="J109" s="92">
        <v>2146</v>
      </c>
      <c r="K109" s="93">
        <v>2146</v>
      </c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26"/>
      <c r="W109" s="26"/>
      <c r="X109" s="26"/>
      <c r="Y109" s="26"/>
      <c r="Z109" s="26"/>
    </row>
    <row r="110" spans="1:26" ht="60" x14ac:dyDescent="0.2">
      <c r="A110" s="89">
        <v>70</v>
      </c>
      <c r="B110" s="90" t="s">
        <v>364</v>
      </c>
      <c r="C110" s="91">
        <v>24</v>
      </c>
      <c r="D110" s="92">
        <v>1.43</v>
      </c>
      <c r="E110" s="93" t="s">
        <v>365</v>
      </c>
      <c r="F110" s="92"/>
      <c r="G110" s="92">
        <v>34</v>
      </c>
      <c r="H110" s="92">
        <v>34</v>
      </c>
      <c r="I110" s="92"/>
      <c r="J110" s="92">
        <v>456</v>
      </c>
      <c r="K110" s="93">
        <v>456</v>
      </c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26"/>
      <c r="W110" s="26"/>
      <c r="X110" s="26"/>
      <c r="Y110" s="26"/>
      <c r="Z110" s="26"/>
    </row>
    <row r="111" spans="1:26" ht="48" x14ac:dyDescent="0.2">
      <c r="A111" s="89">
        <v>71</v>
      </c>
      <c r="B111" s="90" t="s">
        <v>366</v>
      </c>
      <c r="C111" s="91">
        <v>10.58</v>
      </c>
      <c r="D111" s="92">
        <v>23.8</v>
      </c>
      <c r="E111" s="93">
        <v>23.8</v>
      </c>
      <c r="F111" s="92"/>
      <c r="G111" s="92">
        <v>252</v>
      </c>
      <c r="H111" s="92">
        <v>252</v>
      </c>
      <c r="I111" s="92"/>
      <c r="J111" s="92">
        <v>1576</v>
      </c>
      <c r="K111" s="93">
        <v>1576</v>
      </c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26"/>
      <c r="W111" s="26"/>
      <c r="X111" s="26"/>
      <c r="Y111" s="26"/>
      <c r="Z111" s="26"/>
    </row>
    <row r="112" spans="1:26" ht="72" x14ac:dyDescent="0.2">
      <c r="A112" s="89">
        <v>72</v>
      </c>
      <c r="B112" s="90" t="s">
        <v>367</v>
      </c>
      <c r="C112" s="91" t="s">
        <v>368</v>
      </c>
      <c r="D112" s="92">
        <v>25.08</v>
      </c>
      <c r="E112" s="93">
        <v>25.08</v>
      </c>
      <c r="F112" s="92"/>
      <c r="G112" s="92"/>
      <c r="H112" s="92"/>
      <c r="I112" s="92"/>
      <c r="J112" s="92">
        <v>6</v>
      </c>
      <c r="K112" s="93">
        <v>6</v>
      </c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26"/>
      <c r="W112" s="26"/>
      <c r="X112" s="26"/>
      <c r="Y112" s="26"/>
      <c r="Z112" s="26"/>
    </row>
    <row r="113" spans="1:26" ht="72" x14ac:dyDescent="0.2">
      <c r="A113" s="89">
        <v>73</v>
      </c>
      <c r="B113" s="90" t="s">
        <v>369</v>
      </c>
      <c r="C113" s="91">
        <v>1</v>
      </c>
      <c r="D113" s="92">
        <v>108.63</v>
      </c>
      <c r="E113" s="93" t="s">
        <v>370</v>
      </c>
      <c r="F113" s="92">
        <v>52.17</v>
      </c>
      <c r="G113" s="92">
        <v>109</v>
      </c>
      <c r="H113" s="92" t="s">
        <v>371</v>
      </c>
      <c r="I113" s="92">
        <v>52</v>
      </c>
      <c r="J113" s="92">
        <v>789</v>
      </c>
      <c r="K113" s="93" t="s">
        <v>372</v>
      </c>
      <c r="L113" s="93"/>
      <c r="M113" s="93"/>
      <c r="N113" s="93"/>
      <c r="O113" s="93"/>
      <c r="P113" s="93"/>
      <c r="Q113" s="93"/>
      <c r="R113" s="93"/>
      <c r="S113" s="93"/>
      <c r="T113" s="93"/>
      <c r="U113" s="93">
        <v>202</v>
      </c>
      <c r="V113" s="26"/>
      <c r="W113" s="26"/>
      <c r="X113" s="26"/>
      <c r="Y113" s="26"/>
      <c r="Z113" s="26"/>
    </row>
    <row r="114" spans="1:26" ht="60" x14ac:dyDescent="0.2">
      <c r="A114" s="89">
        <v>74</v>
      </c>
      <c r="B114" s="90" t="s">
        <v>373</v>
      </c>
      <c r="C114" s="91" t="s">
        <v>374</v>
      </c>
      <c r="D114" s="92">
        <v>17.54</v>
      </c>
      <c r="E114" s="93">
        <v>4.99</v>
      </c>
      <c r="F114" s="92" t="s">
        <v>375</v>
      </c>
      <c r="G114" s="92">
        <v>25</v>
      </c>
      <c r="H114" s="92">
        <v>7</v>
      </c>
      <c r="I114" s="92" t="s">
        <v>376</v>
      </c>
      <c r="J114" s="92">
        <v>227</v>
      </c>
      <c r="K114" s="93">
        <v>98</v>
      </c>
      <c r="L114" s="93"/>
      <c r="M114" s="93"/>
      <c r="N114" s="93"/>
      <c r="O114" s="93"/>
      <c r="P114" s="93"/>
      <c r="Q114" s="93"/>
      <c r="R114" s="93"/>
      <c r="S114" s="93"/>
      <c r="T114" s="93"/>
      <c r="U114" s="93" t="s">
        <v>377</v>
      </c>
      <c r="V114" s="26"/>
      <c r="W114" s="26"/>
      <c r="X114" s="26"/>
      <c r="Y114" s="26"/>
      <c r="Z114" s="26"/>
    </row>
    <row r="115" spans="1:26" ht="72" x14ac:dyDescent="0.2">
      <c r="A115" s="89">
        <v>75</v>
      </c>
      <c r="B115" s="90" t="s">
        <v>378</v>
      </c>
      <c r="C115" s="91" t="s">
        <v>374</v>
      </c>
      <c r="D115" s="92">
        <v>6.04</v>
      </c>
      <c r="E115" s="93">
        <v>0.97</v>
      </c>
      <c r="F115" s="92" t="s">
        <v>379</v>
      </c>
      <c r="G115" s="92">
        <v>9</v>
      </c>
      <c r="H115" s="92">
        <v>1</v>
      </c>
      <c r="I115" s="92" t="s">
        <v>380</v>
      </c>
      <c r="J115" s="92">
        <v>70</v>
      </c>
      <c r="K115" s="93">
        <v>19</v>
      </c>
      <c r="L115" s="93"/>
      <c r="M115" s="93"/>
      <c r="N115" s="93"/>
      <c r="O115" s="93"/>
      <c r="P115" s="93"/>
      <c r="Q115" s="93"/>
      <c r="R115" s="93"/>
      <c r="S115" s="93"/>
      <c r="T115" s="93"/>
      <c r="U115" s="93" t="s">
        <v>381</v>
      </c>
      <c r="V115" s="26"/>
      <c r="W115" s="26"/>
      <c r="X115" s="26"/>
      <c r="Y115" s="26"/>
      <c r="Z115" s="26"/>
    </row>
    <row r="116" spans="1:26" ht="72" x14ac:dyDescent="0.2">
      <c r="A116" s="96">
        <v>76</v>
      </c>
      <c r="B116" s="97" t="s">
        <v>382</v>
      </c>
      <c r="C116" s="98">
        <v>1</v>
      </c>
      <c r="D116" s="99">
        <v>968.45</v>
      </c>
      <c r="E116" s="100">
        <v>170.24</v>
      </c>
      <c r="F116" s="99" t="s">
        <v>383</v>
      </c>
      <c r="G116" s="99">
        <v>968</v>
      </c>
      <c r="H116" s="99">
        <v>170</v>
      </c>
      <c r="I116" s="99" t="s">
        <v>384</v>
      </c>
      <c r="J116" s="99">
        <v>7881</v>
      </c>
      <c r="K116" s="100">
        <v>2308</v>
      </c>
      <c r="L116" s="100"/>
      <c r="M116" s="100"/>
      <c r="N116" s="100"/>
      <c r="O116" s="100"/>
      <c r="P116" s="100"/>
      <c r="Q116" s="100"/>
      <c r="R116" s="100"/>
      <c r="S116" s="100"/>
      <c r="T116" s="100"/>
      <c r="U116" s="100" t="s">
        <v>385</v>
      </c>
      <c r="V116" s="26"/>
      <c r="W116" s="26"/>
      <c r="X116" s="26"/>
      <c r="Y116" s="26"/>
      <c r="Z116" s="26"/>
    </row>
    <row r="117" spans="1:26" ht="21" customHeight="1" x14ac:dyDescent="0.2">
      <c r="A117" s="87" t="s">
        <v>386</v>
      </c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26"/>
      <c r="W117" s="26"/>
      <c r="X117" s="26"/>
      <c r="Y117" s="26"/>
      <c r="Z117" s="26"/>
    </row>
    <row r="118" spans="1:26" ht="17.850000000000001" customHeight="1" x14ac:dyDescent="0.2">
      <c r="A118" s="94" t="s">
        <v>387</v>
      </c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26"/>
      <c r="W118" s="26"/>
      <c r="X118" s="26"/>
      <c r="Y118" s="26"/>
      <c r="Z118" s="26"/>
    </row>
    <row r="119" spans="1:26" ht="48" x14ac:dyDescent="0.2">
      <c r="A119" s="89">
        <v>77</v>
      </c>
      <c r="B119" s="90" t="s">
        <v>388</v>
      </c>
      <c r="C119" s="91" t="s">
        <v>389</v>
      </c>
      <c r="D119" s="92">
        <v>5022.6099999999997</v>
      </c>
      <c r="E119" s="93">
        <v>1889.7</v>
      </c>
      <c r="F119" s="92" t="s">
        <v>390</v>
      </c>
      <c r="G119" s="92">
        <v>247</v>
      </c>
      <c r="H119" s="92">
        <v>93</v>
      </c>
      <c r="I119" s="92" t="s">
        <v>391</v>
      </c>
      <c r="J119" s="92">
        <v>2335</v>
      </c>
      <c r="K119" s="93">
        <v>1260</v>
      </c>
      <c r="L119" s="93"/>
      <c r="M119" s="93"/>
      <c r="N119" s="93"/>
      <c r="O119" s="93"/>
      <c r="P119" s="93"/>
      <c r="Q119" s="93"/>
      <c r="R119" s="93"/>
      <c r="S119" s="93"/>
      <c r="T119" s="93"/>
      <c r="U119" s="93" t="s">
        <v>392</v>
      </c>
      <c r="V119" s="26"/>
      <c r="W119" s="26"/>
      <c r="X119" s="26"/>
      <c r="Y119" s="26"/>
      <c r="Z119" s="26"/>
    </row>
    <row r="120" spans="1:26" ht="48" x14ac:dyDescent="0.2">
      <c r="A120" s="89">
        <v>78</v>
      </c>
      <c r="B120" s="90" t="s">
        <v>393</v>
      </c>
      <c r="C120" s="91" t="s">
        <v>394</v>
      </c>
      <c r="D120" s="92">
        <v>872.77</v>
      </c>
      <c r="E120" s="93">
        <v>172.25</v>
      </c>
      <c r="F120" s="92" t="s">
        <v>395</v>
      </c>
      <c r="G120" s="92">
        <v>29</v>
      </c>
      <c r="H120" s="92">
        <v>6</v>
      </c>
      <c r="I120" s="92" t="s">
        <v>396</v>
      </c>
      <c r="J120" s="92">
        <v>241</v>
      </c>
      <c r="K120" s="93">
        <v>77</v>
      </c>
      <c r="L120" s="93"/>
      <c r="M120" s="93"/>
      <c r="N120" s="93"/>
      <c r="O120" s="93"/>
      <c r="P120" s="93"/>
      <c r="Q120" s="93"/>
      <c r="R120" s="93"/>
      <c r="S120" s="93"/>
      <c r="T120" s="93"/>
      <c r="U120" s="93" t="s">
        <v>397</v>
      </c>
      <c r="V120" s="26"/>
      <c r="W120" s="26"/>
      <c r="X120" s="26"/>
      <c r="Y120" s="26"/>
      <c r="Z120" s="26"/>
    </row>
    <row r="121" spans="1:26" ht="48" x14ac:dyDescent="0.2">
      <c r="A121" s="89">
        <v>79</v>
      </c>
      <c r="B121" s="90" t="s">
        <v>398</v>
      </c>
      <c r="C121" s="91" t="s">
        <v>399</v>
      </c>
      <c r="D121" s="92">
        <v>601.35</v>
      </c>
      <c r="E121" s="93">
        <v>130.35</v>
      </c>
      <c r="F121" s="92" t="s">
        <v>400</v>
      </c>
      <c r="G121" s="92">
        <v>197</v>
      </c>
      <c r="H121" s="92">
        <v>43</v>
      </c>
      <c r="I121" s="92" t="s">
        <v>401</v>
      </c>
      <c r="J121" s="92">
        <v>1679</v>
      </c>
      <c r="K121" s="93">
        <v>580</v>
      </c>
      <c r="L121" s="93"/>
      <c r="M121" s="93"/>
      <c r="N121" s="93"/>
      <c r="O121" s="93"/>
      <c r="P121" s="93"/>
      <c r="Q121" s="93"/>
      <c r="R121" s="93"/>
      <c r="S121" s="93"/>
      <c r="T121" s="93"/>
      <c r="U121" s="93" t="s">
        <v>402</v>
      </c>
      <c r="V121" s="26"/>
      <c r="W121" s="26"/>
      <c r="X121" s="26"/>
      <c r="Y121" s="26"/>
      <c r="Z121" s="26"/>
    </row>
    <row r="122" spans="1:26" ht="84" x14ac:dyDescent="0.2">
      <c r="A122" s="89">
        <v>80</v>
      </c>
      <c r="B122" s="90" t="s">
        <v>403</v>
      </c>
      <c r="C122" s="91" t="s">
        <v>404</v>
      </c>
      <c r="D122" s="92">
        <v>2674.67</v>
      </c>
      <c r="E122" s="93" t="s">
        <v>405</v>
      </c>
      <c r="F122" s="92" t="s">
        <v>406</v>
      </c>
      <c r="G122" s="92">
        <v>439</v>
      </c>
      <c r="H122" s="92" t="s">
        <v>299</v>
      </c>
      <c r="I122" s="92" t="s">
        <v>407</v>
      </c>
      <c r="J122" s="92">
        <v>2609</v>
      </c>
      <c r="K122" s="93" t="s">
        <v>408</v>
      </c>
      <c r="L122" s="93"/>
      <c r="M122" s="93"/>
      <c r="N122" s="93"/>
      <c r="O122" s="93"/>
      <c r="P122" s="93"/>
      <c r="Q122" s="93"/>
      <c r="R122" s="93"/>
      <c r="S122" s="93"/>
      <c r="T122" s="93"/>
      <c r="U122" s="93" t="s">
        <v>409</v>
      </c>
      <c r="V122" s="26"/>
      <c r="W122" s="26"/>
      <c r="X122" s="26"/>
      <c r="Y122" s="26"/>
      <c r="Z122" s="26"/>
    </row>
    <row r="123" spans="1:26" ht="36" x14ac:dyDescent="0.2">
      <c r="A123" s="89">
        <v>81</v>
      </c>
      <c r="B123" s="90" t="s">
        <v>410</v>
      </c>
      <c r="C123" s="91" t="s">
        <v>411</v>
      </c>
      <c r="D123" s="92">
        <v>116</v>
      </c>
      <c r="E123" s="93" t="s">
        <v>412</v>
      </c>
      <c r="F123" s="92"/>
      <c r="G123" s="92">
        <v>2093</v>
      </c>
      <c r="H123" s="92" t="s">
        <v>413</v>
      </c>
      <c r="I123" s="92"/>
      <c r="J123" s="92">
        <v>6715</v>
      </c>
      <c r="K123" s="93" t="s">
        <v>414</v>
      </c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26"/>
      <c r="W123" s="26"/>
      <c r="X123" s="26"/>
      <c r="Y123" s="26"/>
      <c r="Z123" s="26"/>
    </row>
    <row r="124" spans="1:26" ht="96" x14ac:dyDescent="0.2">
      <c r="A124" s="89">
        <v>82</v>
      </c>
      <c r="B124" s="90" t="s">
        <v>415</v>
      </c>
      <c r="C124" s="91" t="s">
        <v>416</v>
      </c>
      <c r="D124" s="92">
        <v>28045.35</v>
      </c>
      <c r="E124" s="93" t="s">
        <v>417</v>
      </c>
      <c r="F124" s="92" t="s">
        <v>418</v>
      </c>
      <c r="G124" s="92">
        <v>1150</v>
      </c>
      <c r="H124" s="92" t="s">
        <v>419</v>
      </c>
      <c r="I124" s="92" t="s">
        <v>420</v>
      </c>
      <c r="J124" s="92">
        <v>5616</v>
      </c>
      <c r="K124" s="93" t="s">
        <v>421</v>
      </c>
      <c r="L124" s="93"/>
      <c r="M124" s="93"/>
      <c r="N124" s="93"/>
      <c r="O124" s="93"/>
      <c r="P124" s="93"/>
      <c r="Q124" s="93"/>
      <c r="R124" s="93"/>
      <c r="S124" s="93"/>
      <c r="T124" s="93"/>
      <c r="U124" s="93" t="s">
        <v>422</v>
      </c>
      <c r="V124" s="26"/>
      <c r="W124" s="26"/>
      <c r="X124" s="26"/>
      <c r="Y124" s="26"/>
      <c r="Z124" s="26"/>
    </row>
    <row r="125" spans="1:26" ht="96" x14ac:dyDescent="0.2">
      <c r="A125" s="89">
        <v>83</v>
      </c>
      <c r="B125" s="90" t="s">
        <v>423</v>
      </c>
      <c r="C125" s="91" t="s">
        <v>416</v>
      </c>
      <c r="D125" s="92">
        <v>32367.22</v>
      </c>
      <c r="E125" s="93" t="s">
        <v>424</v>
      </c>
      <c r="F125" s="92" t="s">
        <v>425</v>
      </c>
      <c r="G125" s="92">
        <v>1327</v>
      </c>
      <c r="H125" s="92" t="s">
        <v>426</v>
      </c>
      <c r="I125" s="92" t="s">
        <v>427</v>
      </c>
      <c r="J125" s="92">
        <v>6640</v>
      </c>
      <c r="K125" s="93" t="s">
        <v>428</v>
      </c>
      <c r="L125" s="93"/>
      <c r="M125" s="93"/>
      <c r="N125" s="93"/>
      <c r="O125" s="93"/>
      <c r="P125" s="93"/>
      <c r="Q125" s="93"/>
      <c r="R125" s="93"/>
      <c r="S125" s="93"/>
      <c r="T125" s="93"/>
      <c r="U125" s="93" t="s">
        <v>429</v>
      </c>
      <c r="V125" s="26"/>
      <c r="W125" s="26"/>
      <c r="X125" s="26"/>
      <c r="Y125" s="26"/>
      <c r="Z125" s="26"/>
    </row>
    <row r="126" spans="1:26" ht="72" x14ac:dyDescent="0.2">
      <c r="A126" s="89">
        <v>84</v>
      </c>
      <c r="B126" s="90" t="s">
        <v>430</v>
      </c>
      <c r="C126" s="91" t="s">
        <v>431</v>
      </c>
      <c r="D126" s="92">
        <v>1855.1</v>
      </c>
      <c r="E126" s="93" t="s">
        <v>432</v>
      </c>
      <c r="F126" s="92" t="s">
        <v>433</v>
      </c>
      <c r="G126" s="92">
        <v>380</v>
      </c>
      <c r="H126" s="92" t="s">
        <v>434</v>
      </c>
      <c r="I126" s="92" t="s">
        <v>435</v>
      </c>
      <c r="J126" s="92">
        <v>1797</v>
      </c>
      <c r="K126" s="93" t="s">
        <v>436</v>
      </c>
      <c r="L126" s="93"/>
      <c r="M126" s="93"/>
      <c r="N126" s="93"/>
      <c r="O126" s="93"/>
      <c r="P126" s="93"/>
      <c r="Q126" s="93"/>
      <c r="R126" s="93"/>
      <c r="S126" s="93"/>
      <c r="T126" s="93"/>
      <c r="U126" s="93" t="s">
        <v>437</v>
      </c>
      <c r="V126" s="26"/>
      <c r="W126" s="26"/>
      <c r="X126" s="26"/>
      <c r="Y126" s="26"/>
      <c r="Z126" s="26"/>
    </row>
    <row r="127" spans="1:26" ht="60" x14ac:dyDescent="0.2">
      <c r="A127" s="89">
        <v>85</v>
      </c>
      <c r="B127" s="90" t="s">
        <v>438</v>
      </c>
      <c r="C127" s="91" t="s">
        <v>416</v>
      </c>
      <c r="D127" s="92">
        <v>34167</v>
      </c>
      <c r="E127" s="93" t="s">
        <v>439</v>
      </c>
      <c r="F127" s="92" t="s">
        <v>440</v>
      </c>
      <c r="G127" s="92">
        <v>1401</v>
      </c>
      <c r="H127" s="92" t="s">
        <v>441</v>
      </c>
      <c r="I127" s="92" t="s">
        <v>442</v>
      </c>
      <c r="J127" s="92">
        <v>7028</v>
      </c>
      <c r="K127" s="93" t="s">
        <v>443</v>
      </c>
      <c r="L127" s="93"/>
      <c r="M127" s="93"/>
      <c r="N127" s="93"/>
      <c r="O127" s="93"/>
      <c r="P127" s="93"/>
      <c r="Q127" s="93"/>
      <c r="R127" s="93"/>
      <c r="S127" s="93"/>
      <c r="T127" s="93"/>
      <c r="U127" s="93" t="s">
        <v>444</v>
      </c>
      <c r="V127" s="26"/>
      <c r="W127" s="26"/>
      <c r="X127" s="26"/>
      <c r="Y127" s="26"/>
      <c r="Z127" s="26"/>
    </row>
    <row r="128" spans="1:26" ht="72" x14ac:dyDescent="0.2">
      <c r="A128" s="89">
        <v>86</v>
      </c>
      <c r="B128" s="90" t="s">
        <v>445</v>
      </c>
      <c r="C128" s="91" t="s">
        <v>416</v>
      </c>
      <c r="D128" s="92">
        <v>3061.91</v>
      </c>
      <c r="E128" s="93" t="s">
        <v>446</v>
      </c>
      <c r="F128" s="92" t="s">
        <v>447</v>
      </c>
      <c r="G128" s="92">
        <v>126</v>
      </c>
      <c r="H128" s="92" t="s">
        <v>448</v>
      </c>
      <c r="I128" s="92" t="s">
        <v>449</v>
      </c>
      <c r="J128" s="92">
        <v>942</v>
      </c>
      <c r="K128" s="93" t="s">
        <v>450</v>
      </c>
      <c r="L128" s="93"/>
      <c r="M128" s="93"/>
      <c r="N128" s="93"/>
      <c r="O128" s="93"/>
      <c r="P128" s="93"/>
      <c r="Q128" s="93"/>
      <c r="R128" s="93"/>
      <c r="S128" s="93"/>
      <c r="T128" s="93"/>
      <c r="U128" s="93" t="s">
        <v>451</v>
      </c>
      <c r="V128" s="26"/>
      <c r="W128" s="26"/>
      <c r="X128" s="26"/>
      <c r="Y128" s="26"/>
      <c r="Z128" s="26"/>
    </row>
    <row r="129" spans="1:26" ht="60" x14ac:dyDescent="0.2">
      <c r="A129" s="89">
        <v>87</v>
      </c>
      <c r="B129" s="90" t="s">
        <v>452</v>
      </c>
      <c r="C129" s="91" t="s">
        <v>453</v>
      </c>
      <c r="D129" s="92">
        <v>8.7200000000000006</v>
      </c>
      <c r="E129" s="93" t="s">
        <v>454</v>
      </c>
      <c r="F129" s="92">
        <v>3.39</v>
      </c>
      <c r="G129" s="92">
        <v>2</v>
      </c>
      <c r="H129" s="92" t="s">
        <v>196</v>
      </c>
      <c r="I129" s="92">
        <v>1</v>
      </c>
      <c r="J129" s="92">
        <v>12</v>
      </c>
      <c r="K129" s="93" t="s">
        <v>455</v>
      </c>
      <c r="L129" s="93"/>
      <c r="M129" s="93"/>
      <c r="N129" s="93"/>
      <c r="O129" s="93"/>
      <c r="P129" s="93"/>
      <c r="Q129" s="93"/>
      <c r="R129" s="93"/>
      <c r="S129" s="93"/>
      <c r="T129" s="93"/>
      <c r="U129" s="93">
        <v>3</v>
      </c>
      <c r="V129" s="26"/>
      <c r="W129" s="26"/>
      <c r="X129" s="26"/>
      <c r="Y129" s="26"/>
      <c r="Z129" s="26"/>
    </row>
    <row r="130" spans="1:26" ht="84" x14ac:dyDescent="0.2">
      <c r="A130" s="89">
        <v>88</v>
      </c>
      <c r="B130" s="90" t="s">
        <v>456</v>
      </c>
      <c r="C130" s="91" t="s">
        <v>416</v>
      </c>
      <c r="D130" s="92">
        <v>3218.43</v>
      </c>
      <c r="E130" s="93" t="s">
        <v>457</v>
      </c>
      <c r="F130" s="92" t="s">
        <v>458</v>
      </c>
      <c r="G130" s="92">
        <v>132</v>
      </c>
      <c r="H130" s="92" t="s">
        <v>459</v>
      </c>
      <c r="I130" s="92" t="s">
        <v>449</v>
      </c>
      <c r="J130" s="92">
        <v>989</v>
      </c>
      <c r="K130" s="93" t="s">
        <v>460</v>
      </c>
      <c r="L130" s="93"/>
      <c r="M130" s="93"/>
      <c r="N130" s="93"/>
      <c r="O130" s="93"/>
      <c r="P130" s="93"/>
      <c r="Q130" s="93"/>
      <c r="R130" s="93"/>
      <c r="S130" s="93"/>
      <c r="T130" s="93"/>
      <c r="U130" s="93" t="s">
        <v>461</v>
      </c>
      <c r="V130" s="26"/>
      <c r="W130" s="26"/>
      <c r="X130" s="26"/>
      <c r="Y130" s="26"/>
      <c r="Z130" s="26"/>
    </row>
    <row r="131" spans="1:26" ht="60" x14ac:dyDescent="0.2">
      <c r="A131" s="89">
        <v>89</v>
      </c>
      <c r="B131" s="90" t="s">
        <v>462</v>
      </c>
      <c r="C131" s="91" t="s">
        <v>463</v>
      </c>
      <c r="D131" s="92">
        <v>8.92</v>
      </c>
      <c r="E131" s="93" t="s">
        <v>454</v>
      </c>
      <c r="F131" s="92">
        <v>3.59</v>
      </c>
      <c r="G131" s="92">
        <v>1</v>
      </c>
      <c r="H131" s="92" t="s">
        <v>196</v>
      </c>
      <c r="I131" s="92"/>
      <c r="J131" s="92">
        <v>4</v>
      </c>
      <c r="K131" s="93" t="s">
        <v>147</v>
      </c>
      <c r="L131" s="93"/>
      <c r="M131" s="93"/>
      <c r="N131" s="93"/>
      <c r="O131" s="93"/>
      <c r="P131" s="93"/>
      <c r="Q131" s="93"/>
      <c r="R131" s="93"/>
      <c r="S131" s="93"/>
      <c r="T131" s="93"/>
      <c r="U131" s="93">
        <v>1</v>
      </c>
      <c r="V131" s="26"/>
      <c r="W131" s="26"/>
      <c r="X131" s="26"/>
      <c r="Y131" s="26"/>
      <c r="Z131" s="26"/>
    </row>
    <row r="132" spans="1:26" ht="84" x14ac:dyDescent="0.2">
      <c r="A132" s="89">
        <v>90</v>
      </c>
      <c r="B132" s="90" t="s">
        <v>464</v>
      </c>
      <c r="C132" s="91" t="s">
        <v>465</v>
      </c>
      <c r="D132" s="92">
        <v>564</v>
      </c>
      <c r="E132" s="93" t="s">
        <v>466</v>
      </c>
      <c r="F132" s="92"/>
      <c r="G132" s="92">
        <v>6543</v>
      </c>
      <c r="H132" s="92" t="s">
        <v>467</v>
      </c>
      <c r="I132" s="92"/>
      <c r="J132" s="92">
        <v>31374</v>
      </c>
      <c r="K132" s="93" t="s">
        <v>468</v>
      </c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26"/>
      <c r="W132" s="26"/>
      <c r="X132" s="26"/>
      <c r="Y132" s="26"/>
      <c r="Z132" s="26"/>
    </row>
    <row r="133" spans="1:26" ht="60" x14ac:dyDescent="0.2">
      <c r="A133" s="89">
        <v>91</v>
      </c>
      <c r="B133" s="90" t="s">
        <v>469</v>
      </c>
      <c r="C133" s="91" t="s">
        <v>470</v>
      </c>
      <c r="D133" s="92">
        <v>4.12</v>
      </c>
      <c r="E133" s="93"/>
      <c r="F133" s="92">
        <v>4.12</v>
      </c>
      <c r="G133" s="92">
        <v>253</v>
      </c>
      <c r="H133" s="92"/>
      <c r="I133" s="92">
        <v>253</v>
      </c>
      <c r="J133" s="92">
        <v>1867</v>
      </c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>
        <v>1867</v>
      </c>
      <c r="V133" s="26"/>
      <c r="W133" s="26"/>
      <c r="X133" s="26"/>
      <c r="Y133" s="26"/>
      <c r="Z133" s="26"/>
    </row>
    <row r="134" spans="1:26" ht="144" x14ac:dyDescent="0.2">
      <c r="A134" s="96">
        <v>92</v>
      </c>
      <c r="B134" s="97" t="s">
        <v>471</v>
      </c>
      <c r="C134" s="98" t="s">
        <v>470</v>
      </c>
      <c r="D134" s="99">
        <v>10.4</v>
      </c>
      <c r="E134" s="100"/>
      <c r="F134" s="99">
        <v>10.4</v>
      </c>
      <c r="G134" s="99">
        <v>637</v>
      </c>
      <c r="H134" s="99"/>
      <c r="I134" s="99">
        <v>637</v>
      </c>
      <c r="J134" s="99">
        <v>3843</v>
      </c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>
        <v>3843</v>
      </c>
      <c r="V134" s="26"/>
      <c r="W134" s="26"/>
      <c r="X134" s="26"/>
      <c r="Y134" s="26"/>
      <c r="Z134" s="26"/>
    </row>
    <row r="135" spans="1:26" ht="36" x14ac:dyDescent="0.2">
      <c r="A135" s="101" t="s">
        <v>472</v>
      </c>
      <c r="B135" s="102"/>
      <c r="C135" s="102"/>
      <c r="D135" s="102"/>
      <c r="E135" s="102"/>
      <c r="F135" s="102"/>
      <c r="G135" s="103">
        <v>74056</v>
      </c>
      <c r="H135" s="103" t="s">
        <v>473</v>
      </c>
      <c r="I135" s="103" t="s">
        <v>474</v>
      </c>
      <c r="J135" s="103">
        <v>354808</v>
      </c>
      <c r="K135" s="103" t="s">
        <v>475</v>
      </c>
      <c r="L135" s="103"/>
      <c r="M135" s="103"/>
      <c r="N135" s="103"/>
      <c r="O135" s="103"/>
      <c r="P135" s="103"/>
      <c r="Q135" s="103"/>
      <c r="R135" s="103"/>
      <c r="S135" s="103"/>
      <c r="T135" s="103"/>
      <c r="U135" s="103" t="s">
        <v>476</v>
      </c>
      <c r="V135" s="26"/>
      <c r="W135" s="26"/>
      <c r="X135" s="26"/>
      <c r="Y135" s="26"/>
      <c r="Z135" s="26"/>
    </row>
    <row r="136" spans="1:26" x14ac:dyDescent="0.2">
      <c r="A136" s="101" t="s">
        <v>477</v>
      </c>
      <c r="B136" s="102"/>
      <c r="C136" s="102"/>
      <c r="D136" s="102"/>
      <c r="E136" s="102"/>
      <c r="F136" s="102"/>
      <c r="G136" s="103"/>
      <c r="H136" s="103"/>
      <c r="I136" s="103"/>
      <c r="J136" s="103">
        <v>354810</v>
      </c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26"/>
      <c r="W136" s="26"/>
      <c r="X136" s="26"/>
      <c r="Y136" s="26"/>
      <c r="Z136" s="26"/>
    </row>
    <row r="137" spans="1:26" x14ac:dyDescent="0.2">
      <c r="A137" s="101" t="s">
        <v>478</v>
      </c>
      <c r="B137" s="102"/>
      <c r="C137" s="102"/>
      <c r="D137" s="102"/>
      <c r="E137" s="102"/>
      <c r="F137" s="102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26"/>
      <c r="W137" s="26"/>
      <c r="X137" s="26"/>
      <c r="Y137" s="26"/>
      <c r="Z137" s="26"/>
    </row>
    <row r="138" spans="1:26" ht="36" x14ac:dyDescent="0.2">
      <c r="A138" s="101" t="s">
        <v>479</v>
      </c>
      <c r="B138" s="102"/>
      <c r="C138" s="102"/>
      <c r="D138" s="102"/>
      <c r="E138" s="102"/>
      <c r="F138" s="102"/>
      <c r="G138" s="103"/>
      <c r="H138" s="103"/>
      <c r="I138" s="103"/>
      <c r="J138" s="103">
        <v>2</v>
      </c>
      <c r="K138" s="103" t="s">
        <v>480</v>
      </c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26"/>
      <c r="W138" s="26"/>
      <c r="X138" s="26"/>
      <c r="Y138" s="26"/>
      <c r="Z138" s="26"/>
    </row>
    <row r="139" spans="1:26" x14ac:dyDescent="0.2">
      <c r="A139" s="101" t="s">
        <v>481</v>
      </c>
      <c r="B139" s="102"/>
      <c r="C139" s="102"/>
      <c r="D139" s="102"/>
      <c r="E139" s="102"/>
      <c r="F139" s="102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26"/>
      <c r="W139" s="26"/>
      <c r="X139" s="26"/>
      <c r="Y139" s="26"/>
      <c r="Z139" s="26"/>
    </row>
    <row r="140" spans="1:26" x14ac:dyDescent="0.2">
      <c r="A140" s="101" t="s">
        <v>482</v>
      </c>
      <c r="B140" s="102"/>
      <c r="C140" s="102"/>
      <c r="D140" s="102"/>
      <c r="E140" s="102"/>
      <c r="F140" s="102"/>
      <c r="G140" s="103">
        <v>5895</v>
      </c>
      <c r="H140" s="103"/>
      <c r="I140" s="103"/>
      <c r="J140" s="103">
        <v>64344</v>
      </c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26"/>
      <c r="W140" s="26"/>
      <c r="X140" s="26"/>
      <c r="Y140" s="26"/>
      <c r="Z140" s="26"/>
    </row>
    <row r="141" spans="1:26" x14ac:dyDescent="0.2">
      <c r="A141" s="101" t="s">
        <v>483</v>
      </c>
      <c r="B141" s="102"/>
      <c r="C141" s="102"/>
      <c r="D141" s="102"/>
      <c r="E141" s="102"/>
      <c r="F141" s="102"/>
      <c r="G141" s="103">
        <v>49853</v>
      </c>
      <c r="H141" s="103"/>
      <c r="I141" s="103"/>
      <c r="J141" s="103">
        <v>230338</v>
      </c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26"/>
      <c r="W141" s="26"/>
      <c r="X141" s="26"/>
      <c r="Y141" s="26"/>
      <c r="Z141" s="26"/>
    </row>
    <row r="142" spans="1:26" x14ac:dyDescent="0.2">
      <c r="A142" s="101" t="s">
        <v>484</v>
      </c>
      <c r="B142" s="102"/>
      <c r="C142" s="102"/>
      <c r="D142" s="102"/>
      <c r="E142" s="102"/>
      <c r="F142" s="102"/>
      <c r="G142" s="103">
        <v>18994</v>
      </c>
      <c r="H142" s="103"/>
      <c r="I142" s="103"/>
      <c r="J142" s="103">
        <v>69446</v>
      </c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26"/>
      <c r="W142" s="26"/>
      <c r="X142" s="26"/>
      <c r="Y142" s="26"/>
      <c r="Z142" s="26"/>
    </row>
    <row r="143" spans="1:26" x14ac:dyDescent="0.2">
      <c r="A143" s="104" t="s">
        <v>485</v>
      </c>
      <c r="B143" s="105"/>
      <c r="C143" s="105"/>
      <c r="D143" s="105"/>
      <c r="E143" s="105"/>
      <c r="F143" s="105"/>
      <c r="G143" s="106">
        <v>4041</v>
      </c>
      <c r="H143" s="106"/>
      <c r="I143" s="106"/>
      <c r="J143" s="106">
        <v>46597</v>
      </c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26"/>
      <c r="W143" s="26"/>
      <c r="X143" s="26"/>
      <c r="Y143" s="26"/>
      <c r="Z143" s="26"/>
    </row>
    <row r="144" spans="1:26" x14ac:dyDescent="0.2">
      <c r="A144" s="104" t="s">
        <v>486</v>
      </c>
      <c r="B144" s="105"/>
      <c r="C144" s="105"/>
      <c r="D144" s="105"/>
      <c r="E144" s="105"/>
      <c r="F144" s="105"/>
      <c r="G144" s="106">
        <v>2370</v>
      </c>
      <c r="H144" s="106"/>
      <c r="I144" s="106"/>
      <c r="J144" s="106">
        <v>25717</v>
      </c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26"/>
      <c r="W144" s="26"/>
      <c r="X144" s="26"/>
      <c r="Y144" s="26"/>
      <c r="Z144" s="26"/>
    </row>
    <row r="145" spans="1:26" x14ac:dyDescent="0.2">
      <c r="A145" s="104" t="s">
        <v>487</v>
      </c>
      <c r="B145" s="105"/>
      <c r="C145" s="105"/>
      <c r="D145" s="105"/>
      <c r="E145" s="105"/>
      <c r="F145" s="105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26"/>
      <c r="W145" s="26"/>
      <c r="X145" s="26"/>
      <c r="Y145" s="26"/>
      <c r="Z145" s="26"/>
    </row>
    <row r="146" spans="1:26" x14ac:dyDescent="0.2">
      <c r="A146" s="101" t="s">
        <v>488</v>
      </c>
      <c r="B146" s="102"/>
      <c r="C146" s="102"/>
      <c r="D146" s="102"/>
      <c r="E146" s="102"/>
      <c r="F146" s="102"/>
      <c r="G146" s="103">
        <v>80418</v>
      </c>
      <c r="H146" s="103"/>
      <c r="I146" s="103"/>
      <c r="J146" s="103">
        <v>426594</v>
      </c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26"/>
      <c r="W146" s="26"/>
      <c r="X146" s="26"/>
      <c r="Y146" s="26"/>
      <c r="Z146" s="26"/>
    </row>
    <row r="147" spans="1:26" x14ac:dyDescent="0.2">
      <c r="A147" s="101" t="s">
        <v>489</v>
      </c>
      <c r="B147" s="102"/>
      <c r="C147" s="102"/>
      <c r="D147" s="102"/>
      <c r="E147" s="102"/>
      <c r="F147" s="102"/>
      <c r="G147" s="103">
        <v>49</v>
      </c>
      <c r="H147" s="103"/>
      <c r="I147" s="103"/>
      <c r="J147" s="103">
        <v>530</v>
      </c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26"/>
      <c r="W147" s="26"/>
      <c r="X147" s="26"/>
      <c r="Y147" s="26"/>
      <c r="Z147" s="26"/>
    </row>
    <row r="148" spans="1:26" x14ac:dyDescent="0.2">
      <c r="A148" s="101" t="s">
        <v>490</v>
      </c>
      <c r="B148" s="102"/>
      <c r="C148" s="102"/>
      <c r="D148" s="102"/>
      <c r="E148" s="102"/>
      <c r="F148" s="102"/>
      <c r="G148" s="103">
        <v>80467</v>
      </c>
      <c r="H148" s="103"/>
      <c r="I148" s="103"/>
      <c r="J148" s="103">
        <v>427124</v>
      </c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26"/>
      <c r="W148" s="26"/>
      <c r="X148" s="26"/>
      <c r="Y148" s="26"/>
      <c r="Z148" s="26"/>
    </row>
    <row r="149" spans="1:26" x14ac:dyDescent="0.2">
      <c r="A149" s="104" t="s">
        <v>491</v>
      </c>
      <c r="B149" s="105"/>
      <c r="C149" s="105"/>
      <c r="D149" s="105"/>
      <c r="E149" s="105"/>
      <c r="F149" s="105"/>
      <c r="G149" s="106">
        <v>80467</v>
      </c>
      <c r="H149" s="106"/>
      <c r="I149" s="106"/>
      <c r="J149" s="106">
        <v>427124</v>
      </c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26"/>
      <c r="W149" s="26"/>
      <c r="X149" s="26"/>
      <c r="Y149" s="26"/>
      <c r="Z149" s="26"/>
    </row>
    <row r="150" spans="1:26" x14ac:dyDescent="0.2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6"/>
      <c r="W150" s="26"/>
      <c r="X150" s="26"/>
      <c r="Y150" s="26"/>
      <c r="Z150" s="26"/>
    </row>
    <row r="151" spans="1:26" x14ac:dyDescent="0.2">
      <c r="A151" s="27"/>
      <c r="B151" s="53" t="s">
        <v>37</v>
      </c>
      <c r="C151" s="54"/>
      <c r="D151" s="55"/>
      <c r="E151" s="55"/>
      <c r="F151" s="54"/>
      <c r="G151" s="56">
        <f>IF(ISBLANK(X20),"",ROUND(Y20/X20,2)*100)</f>
        <v>69</v>
      </c>
      <c r="H151" s="4"/>
      <c r="I151" s="4"/>
      <c r="J151" s="56">
        <f>IF(ISBLANK(X21),"",ROUND(Y21/X21,2)*100)</f>
        <v>72</v>
      </c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26"/>
      <c r="W151" s="26"/>
      <c r="X151" s="26"/>
      <c r="Y151" s="26"/>
      <c r="Z151" s="26"/>
    </row>
    <row r="152" spans="1:26" x14ac:dyDescent="0.2">
      <c r="A152" s="27"/>
      <c r="B152" s="53" t="s">
        <v>38</v>
      </c>
      <c r="C152" s="54"/>
      <c r="D152" s="55"/>
      <c r="E152" s="55"/>
      <c r="F152" s="54"/>
      <c r="G152" s="20">
        <f>IF(ISBLANK(X20),"",ROUND(Z20/X20,2)*100)</f>
        <v>40</v>
      </c>
      <c r="H152" s="6"/>
      <c r="I152" s="6"/>
      <c r="J152" s="20">
        <f>IF(ISBLANK(X21),"",ROUND(Z21/X21,2)*100)</f>
        <v>40</v>
      </c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26"/>
      <c r="W152" s="26"/>
      <c r="X152" s="26"/>
      <c r="Y152" s="26"/>
      <c r="Z152" s="26"/>
    </row>
    <row r="153" spans="1:26" x14ac:dyDescent="0.2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26"/>
      <c r="W153" s="26"/>
      <c r="X153" s="26"/>
      <c r="Y153" s="26"/>
      <c r="Z153" s="26"/>
    </row>
    <row r="154" spans="1:26" x14ac:dyDescent="0.2">
      <c r="A154" s="59" t="s">
        <v>46</v>
      </c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x14ac:dyDescent="0.2">
      <c r="A155" s="28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x14ac:dyDescent="0.2">
      <c r="A156" s="59" t="s">
        <v>47</v>
      </c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x14ac:dyDescent="0.2">
      <c r="A157" s="21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6"/>
      <c r="W157" s="6"/>
      <c r="X157" s="6"/>
      <c r="Y157" s="6"/>
      <c r="Z157" s="6"/>
    </row>
    <row r="158" spans="1:26" x14ac:dyDescent="0.2">
      <c r="V158" s="28"/>
      <c r="W158" s="28"/>
      <c r="X158" s="28"/>
      <c r="Y158" s="28"/>
      <c r="Z158" s="28"/>
    </row>
  </sheetData>
  <mergeCells count="53">
    <mergeCell ref="A146:F146"/>
    <mergeCell ref="A147:F147"/>
    <mergeCell ref="A148:F148"/>
    <mergeCell ref="A149:F149"/>
    <mergeCell ref="A140:F140"/>
    <mergeCell ref="A141:F141"/>
    <mergeCell ref="A142:F142"/>
    <mergeCell ref="A143:F143"/>
    <mergeCell ref="A144:F144"/>
    <mergeCell ref="A145:F145"/>
    <mergeCell ref="A118:U118"/>
    <mergeCell ref="A135:F135"/>
    <mergeCell ref="A136:F136"/>
    <mergeCell ref="A137:F137"/>
    <mergeCell ref="A138:F138"/>
    <mergeCell ref="A139:F139"/>
    <mergeCell ref="A76:U76"/>
    <mergeCell ref="A80:U80"/>
    <mergeCell ref="A85:U85"/>
    <mergeCell ref="A94:U94"/>
    <mergeCell ref="A106:U106"/>
    <mergeCell ref="A117:U117"/>
    <mergeCell ref="A30:U30"/>
    <mergeCell ref="A46:U46"/>
    <mergeCell ref="A57:U57"/>
    <mergeCell ref="A58:U58"/>
    <mergeCell ref="A67:U67"/>
    <mergeCell ref="A75:U75"/>
    <mergeCell ref="J18:K18"/>
    <mergeCell ref="J19:K19"/>
    <mergeCell ref="A11:U11"/>
    <mergeCell ref="A12:U12"/>
    <mergeCell ref="A13:U13"/>
    <mergeCell ref="A14:U14"/>
    <mergeCell ref="J16:U16"/>
    <mergeCell ref="G17:H17"/>
    <mergeCell ref="A26:A28"/>
    <mergeCell ref="B26:B28"/>
    <mergeCell ref="C26:C28"/>
    <mergeCell ref="D26:F26"/>
    <mergeCell ref="D27:D28"/>
    <mergeCell ref="J26:U26"/>
    <mergeCell ref="G27:G28"/>
    <mergeCell ref="G21:H21"/>
    <mergeCell ref="J21:K21"/>
    <mergeCell ref="J27:J28"/>
    <mergeCell ref="G26:I26"/>
    <mergeCell ref="G16:I16"/>
    <mergeCell ref="G20:H20"/>
    <mergeCell ref="J17:K17"/>
    <mergeCell ref="J20:K20"/>
    <mergeCell ref="G18:H18"/>
    <mergeCell ref="G19:H19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209"/>
  <sheetViews>
    <sheetView showGridLines="0" topLeftCell="A15" workbookViewId="0">
      <selection activeCell="D18" sqref="D18"/>
    </sheetView>
  </sheetViews>
  <sheetFormatPr defaultRowHeight="12.75" x14ac:dyDescent="0.2"/>
  <cols>
    <col min="1" max="1" width="6" style="1" customWidth="1"/>
    <col min="2" max="2" width="16" style="1" customWidth="1"/>
    <col min="3" max="3" width="33.5703125" style="1" customWidth="1"/>
    <col min="4" max="6" width="11.5703125" style="1" customWidth="1"/>
    <col min="7" max="7" width="12.7109375" style="1" customWidth="1"/>
    <col min="8" max="10" width="11.5703125" style="1" customWidth="1"/>
    <col min="11" max="11" width="12.7109375" style="1" customWidth="1"/>
    <col min="12" max="12" width="12.7109375" style="1" hidden="1" customWidth="1"/>
    <col min="13" max="13" width="11.28515625" style="1" customWidth="1"/>
    <col min="14" max="14" width="15.28515625" style="1" customWidth="1"/>
    <col min="15" max="16" width="0" style="1" hidden="1" customWidth="1"/>
    <col min="17" max="16384" width="9.140625" style="1"/>
  </cols>
  <sheetData>
    <row r="2" spans="1:23" s="7" customFormat="1" x14ac:dyDescent="0.2">
      <c r="A2" s="8" t="s">
        <v>41</v>
      </c>
      <c r="B2" s="6"/>
      <c r="C2" s="6"/>
      <c r="D2" s="6"/>
      <c r="L2" s="31"/>
    </row>
    <row r="3" spans="1:23" s="7" customFormat="1" x14ac:dyDescent="0.2">
      <c r="A3" s="5"/>
      <c r="B3" s="6"/>
      <c r="C3" s="6"/>
      <c r="D3" s="6"/>
      <c r="L3" s="31"/>
    </row>
    <row r="4" spans="1:23" s="7" customFormat="1" x14ac:dyDescent="0.2">
      <c r="A4" s="8" t="s">
        <v>42</v>
      </c>
      <c r="B4" s="6"/>
      <c r="C4" s="6"/>
      <c r="D4" s="6"/>
      <c r="L4" s="31"/>
    </row>
    <row r="5" spans="1:23" s="7" customFormat="1" ht="15" x14ac:dyDescent="0.25">
      <c r="A5" s="70" t="s">
        <v>492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29"/>
      <c r="P5" s="29"/>
      <c r="Q5" s="29"/>
      <c r="R5" s="29"/>
      <c r="S5" s="29"/>
      <c r="T5" s="29"/>
      <c r="U5" s="29"/>
      <c r="V5" s="29"/>
      <c r="W5" s="29"/>
    </row>
    <row r="6" spans="1:23" s="7" customFormat="1" ht="12" x14ac:dyDescent="0.2">
      <c r="A6" s="71" t="s">
        <v>31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30"/>
      <c r="P6" s="30"/>
      <c r="Q6" s="30"/>
      <c r="R6" s="30"/>
      <c r="S6" s="30"/>
      <c r="T6" s="30"/>
      <c r="U6" s="30"/>
      <c r="V6" s="30"/>
      <c r="W6" s="30"/>
    </row>
    <row r="7" spans="1:23" s="7" customFormat="1" ht="12" x14ac:dyDescent="0.2">
      <c r="A7" s="71" t="s">
        <v>44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30"/>
      <c r="P7" s="30"/>
      <c r="Q7" s="30"/>
      <c r="R7" s="30"/>
      <c r="S7" s="30"/>
      <c r="T7" s="30"/>
      <c r="U7" s="30"/>
      <c r="V7" s="30"/>
      <c r="W7" s="30"/>
    </row>
    <row r="8" spans="1:23" s="7" customFormat="1" ht="12" x14ac:dyDescent="0.2">
      <c r="A8" s="72" t="s">
        <v>45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8"/>
      <c r="P8" s="8"/>
      <c r="Q8" s="8"/>
      <c r="R8" s="8"/>
      <c r="S8" s="8"/>
      <c r="T8" s="8"/>
      <c r="U8" s="8"/>
      <c r="V8" s="8"/>
      <c r="W8" s="8"/>
    </row>
    <row r="9" spans="1:23" s="7" customFormat="1" x14ac:dyDescent="0.2">
      <c r="L9" s="31"/>
    </row>
    <row r="10" spans="1:23" s="7" customFormat="1" ht="12.75" customHeight="1" x14ac:dyDescent="0.2">
      <c r="G10" s="73" t="s">
        <v>17</v>
      </c>
      <c r="H10" s="74"/>
      <c r="I10" s="74"/>
      <c r="J10" s="73" t="s">
        <v>18</v>
      </c>
      <c r="K10" s="74"/>
      <c r="L10" s="74"/>
      <c r="M10" s="75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7" customFormat="1" x14ac:dyDescent="0.2">
      <c r="D11" s="5" t="s">
        <v>2</v>
      </c>
      <c r="G11" s="60">
        <f>80467/1000</f>
        <v>80.466999999999999</v>
      </c>
      <c r="H11" s="61"/>
      <c r="I11" s="33" t="s">
        <v>3</v>
      </c>
      <c r="J11" s="62">
        <f>427124/1000</f>
        <v>427.12400000000002</v>
      </c>
      <c r="K11" s="63"/>
      <c r="L11" s="34"/>
      <c r="M11" s="9" t="s">
        <v>3</v>
      </c>
      <c r="N11" s="35"/>
      <c r="O11" s="35"/>
      <c r="P11" s="35"/>
      <c r="Q11" s="35"/>
      <c r="R11" s="35"/>
      <c r="S11" s="35"/>
      <c r="T11" s="35"/>
      <c r="U11" s="35"/>
      <c r="V11" s="35"/>
      <c r="W11" s="36"/>
    </row>
    <row r="12" spans="1:23" s="7" customFormat="1" x14ac:dyDescent="0.2">
      <c r="D12" s="11" t="s">
        <v>33</v>
      </c>
      <c r="F12" s="12"/>
      <c r="G12" s="60">
        <f>0/1000</f>
        <v>0</v>
      </c>
      <c r="H12" s="61"/>
      <c r="I12" s="9" t="s">
        <v>3</v>
      </c>
      <c r="J12" s="62">
        <f>0/1000</f>
        <v>0</v>
      </c>
      <c r="K12" s="63"/>
      <c r="L12" s="34"/>
      <c r="M12" s="9" t="s">
        <v>3</v>
      </c>
      <c r="N12" s="35"/>
      <c r="O12" s="35"/>
      <c r="P12" s="35"/>
      <c r="Q12" s="35"/>
      <c r="R12" s="35"/>
      <c r="S12" s="35"/>
      <c r="T12" s="35"/>
    </row>
    <row r="13" spans="1:23" s="7" customFormat="1" x14ac:dyDescent="0.2">
      <c r="D13" s="11" t="s">
        <v>34</v>
      </c>
      <c r="F13" s="12"/>
      <c r="G13" s="60">
        <f>49/1000</f>
        <v>4.9000000000000002E-2</v>
      </c>
      <c r="H13" s="61"/>
      <c r="I13" s="9" t="s">
        <v>3</v>
      </c>
      <c r="J13" s="62">
        <f>530/1000</f>
        <v>0.53</v>
      </c>
      <c r="K13" s="63"/>
      <c r="L13" s="34"/>
      <c r="M13" s="9" t="s">
        <v>3</v>
      </c>
      <c r="N13" s="35"/>
      <c r="O13" s="35"/>
      <c r="P13" s="35"/>
      <c r="Q13" s="35"/>
      <c r="R13" s="35"/>
      <c r="S13" s="35"/>
      <c r="T13" s="35"/>
    </row>
    <row r="14" spans="1:23" s="7" customFormat="1" x14ac:dyDescent="0.2">
      <c r="D14" s="5" t="s">
        <v>4</v>
      </c>
      <c r="G14" s="60">
        <f>(O14+O15)/1000</f>
        <v>0.33150000000000002</v>
      </c>
      <c r="H14" s="61"/>
      <c r="I14" s="33" t="s">
        <v>5</v>
      </c>
      <c r="J14" s="62">
        <f>(P14+P15)/1000</f>
        <v>0.33150000000000002</v>
      </c>
      <c r="K14" s="63"/>
      <c r="L14" s="13">
        <v>5209</v>
      </c>
      <c r="M14" s="9" t="s">
        <v>5</v>
      </c>
      <c r="N14" s="35"/>
      <c r="O14" s="13">
        <v>278.89</v>
      </c>
      <c r="P14" s="14">
        <v>278.89</v>
      </c>
      <c r="Q14" s="35"/>
      <c r="R14" s="35"/>
      <c r="S14" s="35"/>
      <c r="T14" s="35"/>
      <c r="U14" s="35"/>
      <c r="V14" s="35"/>
      <c r="W14" s="36"/>
    </row>
    <row r="15" spans="1:23" s="7" customFormat="1" x14ac:dyDescent="0.2">
      <c r="D15" s="5" t="s">
        <v>6</v>
      </c>
      <c r="G15" s="60">
        <f>5895/1000</f>
        <v>5.8949999999999996</v>
      </c>
      <c r="H15" s="61"/>
      <c r="I15" s="33" t="s">
        <v>3</v>
      </c>
      <c r="J15" s="62">
        <f>64344/1000</f>
        <v>64.343999999999994</v>
      </c>
      <c r="K15" s="63"/>
      <c r="L15" s="14">
        <v>55026</v>
      </c>
      <c r="M15" s="9" t="s">
        <v>3</v>
      </c>
      <c r="N15" s="35"/>
      <c r="O15" s="13">
        <v>52.61</v>
      </c>
      <c r="P15" s="14">
        <v>52.61</v>
      </c>
      <c r="Q15" s="35"/>
      <c r="R15" s="35"/>
      <c r="S15" s="35"/>
      <c r="T15" s="35"/>
      <c r="U15" s="35"/>
      <c r="V15" s="35"/>
      <c r="W15" s="36"/>
    </row>
    <row r="16" spans="1:23" s="7" customFormat="1" x14ac:dyDescent="0.2">
      <c r="F16" s="6"/>
      <c r="G16" s="15"/>
      <c r="H16" s="15"/>
      <c r="I16" s="16"/>
      <c r="J16" s="17"/>
      <c r="K16" s="37"/>
      <c r="L16" s="13">
        <v>686</v>
      </c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</row>
    <row r="17" spans="1:23" s="7" customFormat="1" x14ac:dyDescent="0.2">
      <c r="B17" s="6"/>
      <c r="C17" s="6"/>
      <c r="D17" s="6"/>
      <c r="F17" s="12"/>
      <c r="G17" s="18"/>
      <c r="H17" s="18"/>
      <c r="I17" s="19"/>
      <c r="J17" s="20"/>
      <c r="K17" s="20"/>
      <c r="L17" s="14">
        <v>9318</v>
      </c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19"/>
    </row>
    <row r="18" spans="1:23" s="7" customFormat="1" ht="12" x14ac:dyDescent="0.2">
      <c r="A18" s="5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  <c r="D18" s="7" t="s">
        <v>1115</v>
      </c>
    </row>
    <row r="19" spans="1:23" s="7" customFormat="1" ht="13.5" thickBot="1" x14ac:dyDescent="0.25">
      <c r="A19" s="21"/>
      <c r="L19" s="31"/>
    </row>
    <row r="20" spans="1:23" s="23" customFormat="1" ht="23.25" customHeight="1" thickBot="1" x14ac:dyDescent="0.25">
      <c r="A20" s="76" t="s">
        <v>7</v>
      </c>
      <c r="B20" s="76" t="s">
        <v>0</v>
      </c>
      <c r="C20" s="76" t="s">
        <v>19</v>
      </c>
      <c r="D20" s="39" t="s">
        <v>20</v>
      </c>
      <c r="E20" s="76" t="s">
        <v>21</v>
      </c>
      <c r="F20" s="80" t="s">
        <v>22</v>
      </c>
      <c r="G20" s="81"/>
      <c r="H20" s="80" t="s">
        <v>23</v>
      </c>
      <c r="I20" s="84"/>
      <c r="J20" s="84"/>
      <c r="K20" s="81"/>
      <c r="L20" s="40"/>
      <c r="M20" s="76" t="s">
        <v>24</v>
      </c>
      <c r="N20" s="76" t="s">
        <v>25</v>
      </c>
    </row>
    <row r="21" spans="1:23" s="23" customFormat="1" ht="19.5" customHeight="1" thickBot="1" x14ac:dyDescent="0.25">
      <c r="A21" s="77"/>
      <c r="B21" s="77"/>
      <c r="C21" s="77"/>
      <c r="D21" s="76" t="s">
        <v>30</v>
      </c>
      <c r="E21" s="77"/>
      <c r="F21" s="82"/>
      <c r="G21" s="83"/>
      <c r="H21" s="78" t="s">
        <v>26</v>
      </c>
      <c r="I21" s="79"/>
      <c r="J21" s="78" t="s">
        <v>27</v>
      </c>
      <c r="K21" s="79"/>
      <c r="L21" s="41"/>
      <c r="M21" s="77"/>
      <c r="N21" s="77"/>
    </row>
    <row r="22" spans="1:23" s="23" customFormat="1" ht="19.5" customHeight="1" x14ac:dyDescent="0.2">
      <c r="A22" s="77"/>
      <c r="B22" s="77"/>
      <c r="C22" s="77"/>
      <c r="D22" s="77"/>
      <c r="E22" s="77"/>
      <c r="F22" s="107" t="s">
        <v>28</v>
      </c>
      <c r="G22" s="107" t="s">
        <v>29</v>
      </c>
      <c r="H22" s="107" t="s">
        <v>28</v>
      </c>
      <c r="I22" s="107" t="s">
        <v>29</v>
      </c>
      <c r="J22" s="107" t="s">
        <v>28</v>
      </c>
      <c r="K22" s="107" t="s">
        <v>29</v>
      </c>
      <c r="L22" s="41"/>
      <c r="M22" s="77"/>
      <c r="N22" s="77"/>
    </row>
    <row r="23" spans="1:23" x14ac:dyDescent="0.2">
      <c r="A23" s="108">
        <v>1</v>
      </c>
      <c r="B23" s="108">
        <v>2</v>
      </c>
      <c r="C23" s="108">
        <v>3</v>
      </c>
      <c r="D23" s="108">
        <v>4</v>
      </c>
      <c r="E23" s="108">
        <v>5</v>
      </c>
      <c r="F23" s="108">
        <v>6</v>
      </c>
      <c r="G23" s="108">
        <v>7</v>
      </c>
      <c r="H23" s="108">
        <v>8</v>
      </c>
      <c r="I23" s="108">
        <v>9</v>
      </c>
      <c r="J23" s="108">
        <v>10</v>
      </c>
      <c r="K23" s="108">
        <v>11</v>
      </c>
      <c r="L23" s="109"/>
      <c r="M23" s="108">
        <v>12</v>
      </c>
      <c r="N23" s="108">
        <v>13</v>
      </c>
    </row>
    <row r="24" spans="1:23" s="6" customFormat="1" ht="17.850000000000001" customHeight="1" x14ac:dyDescent="0.2">
      <c r="A24" s="110" t="s">
        <v>493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</row>
    <row r="25" spans="1:23" s="6" customFormat="1" ht="17.850000000000001" customHeight="1" x14ac:dyDescent="0.2">
      <c r="A25" s="110" t="s">
        <v>494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</row>
    <row r="26" spans="1:23" ht="24" x14ac:dyDescent="0.2">
      <c r="A26" s="111">
        <v>1</v>
      </c>
      <c r="B26" s="112" t="s">
        <v>495</v>
      </c>
      <c r="C26" s="90" t="s">
        <v>496</v>
      </c>
      <c r="D26" s="113" t="s">
        <v>497</v>
      </c>
      <c r="E26" s="114">
        <v>32.94</v>
      </c>
      <c r="F26" s="92" t="s">
        <v>498</v>
      </c>
      <c r="G26" s="92">
        <v>312.27</v>
      </c>
      <c r="H26" s="115"/>
      <c r="I26" s="115"/>
      <c r="J26" s="92" t="s">
        <v>499</v>
      </c>
      <c r="K26" s="92">
        <v>4236.08</v>
      </c>
      <c r="L26" s="116"/>
      <c r="M26" s="115">
        <f>IF(ISNUMBER(K26/G26),IF(NOT(K26/G26=0),K26/G26, " "), " ")</f>
        <v>13.565440163960675</v>
      </c>
      <c r="N26" s="113"/>
    </row>
    <row r="27" spans="1:23" s="6" customFormat="1" ht="24" x14ac:dyDescent="0.2">
      <c r="A27" s="111">
        <v>2</v>
      </c>
      <c r="B27" s="112" t="s">
        <v>500</v>
      </c>
      <c r="C27" s="90" t="s">
        <v>501</v>
      </c>
      <c r="D27" s="113" t="s">
        <v>497</v>
      </c>
      <c r="E27" s="114">
        <v>91.99</v>
      </c>
      <c r="F27" s="92" t="s">
        <v>502</v>
      </c>
      <c r="G27" s="92">
        <v>907.01</v>
      </c>
      <c r="H27" s="115"/>
      <c r="I27" s="115"/>
      <c r="J27" s="92" t="s">
        <v>503</v>
      </c>
      <c r="K27" s="92">
        <v>12299.97</v>
      </c>
      <c r="L27" s="116"/>
      <c r="M27" s="115">
        <f>IF(ISNUMBER(K27/G27),IF(NOT(K27/G27=0),K27/G27, " "), " ")</f>
        <v>13.56100814764997</v>
      </c>
      <c r="N27" s="113"/>
    </row>
    <row r="28" spans="1:23" s="6" customFormat="1" ht="24" x14ac:dyDescent="0.2">
      <c r="A28" s="111">
        <v>3</v>
      </c>
      <c r="B28" s="112" t="s">
        <v>504</v>
      </c>
      <c r="C28" s="90" t="s">
        <v>505</v>
      </c>
      <c r="D28" s="113" t="s">
        <v>506</v>
      </c>
      <c r="E28" s="114">
        <v>2.58</v>
      </c>
      <c r="F28" s="92" t="s">
        <v>507</v>
      </c>
      <c r="G28" s="92">
        <v>26.16</v>
      </c>
      <c r="H28" s="115"/>
      <c r="I28" s="115"/>
      <c r="J28" s="92" t="s">
        <v>508</v>
      </c>
      <c r="K28" s="92">
        <v>354.75</v>
      </c>
      <c r="L28" s="116"/>
      <c r="M28" s="115">
        <f>IF(ISNUMBER(K28/G28),IF(NOT(K28/G28=0),K28/G28, " "), " ")</f>
        <v>13.560779816513762</v>
      </c>
      <c r="N28" s="113"/>
    </row>
    <row r="29" spans="1:23" s="6" customFormat="1" ht="24" x14ac:dyDescent="0.2">
      <c r="A29" s="111">
        <v>4</v>
      </c>
      <c r="B29" s="112" t="s">
        <v>509</v>
      </c>
      <c r="C29" s="90" t="s">
        <v>510</v>
      </c>
      <c r="D29" s="113" t="s">
        <v>497</v>
      </c>
      <c r="E29" s="114">
        <v>5.07</v>
      </c>
      <c r="F29" s="92" t="s">
        <v>511</v>
      </c>
      <c r="G29" s="92">
        <v>52.37</v>
      </c>
      <c r="H29" s="115"/>
      <c r="I29" s="115"/>
      <c r="J29" s="92" t="s">
        <v>512</v>
      </c>
      <c r="K29" s="92">
        <v>710.5</v>
      </c>
      <c r="L29" s="116"/>
      <c r="M29" s="115">
        <f>IF(ISNUMBER(K29/G29),IF(NOT(K29/G29=0),K29/G29, " "), " ")</f>
        <v>13.566927630322704</v>
      </c>
      <c r="N29" s="113"/>
    </row>
    <row r="30" spans="1:23" s="6" customFormat="1" ht="24" x14ac:dyDescent="0.2">
      <c r="A30" s="111">
        <v>5</v>
      </c>
      <c r="B30" s="112" t="s">
        <v>513</v>
      </c>
      <c r="C30" s="90" t="s">
        <v>514</v>
      </c>
      <c r="D30" s="113" t="s">
        <v>506</v>
      </c>
      <c r="E30" s="114">
        <v>2.63</v>
      </c>
      <c r="F30" s="92" t="s">
        <v>515</v>
      </c>
      <c r="G30" s="92">
        <v>27.4</v>
      </c>
      <c r="H30" s="115"/>
      <c r="I30" s="115"/>
      <c r="J30" s="92" t="s">
        <v>516</v>
      </c>
      <c r="K30" s="92">
        <v>371.59</v>
      </c>
      <c r="L30" s="116"/>
      <c r="M30" s="115">
        <f>IF(ISNUMBER(K30/G30),IF(NOT(K30/G30=0),K30/G30, " "), " ")</f>
        <v>13.561678832116788</v>
      </c>
      <c r="N30" s="113"/>
    </row>
    <row r="31" spans="1:23" ht="24" x14ac:dyDescent="0.2">
      <c r="A31" s="111">
        <v>6</v>
      </c>
      <c r="B31" s="112" t="s">
        <v>517</v>
      </c>
      <c r="C31" s="90" t="s">
        <v>518</v>
      </c>
      <c r="D31" s="113" t="s">
        <v>506</v>
      </c>
      <c r="E31" s="114">
        <v>8.85</v>
      </c>
      <c r="F31" s="92" t="s">
        <v>519</v>
      </c>
      <c r="G31" s="92">
        <v>93.01</v>
      </c>
      <c r="H31" s="115"/>
      <c r="I31" s="115"/>
      <c r="J31" s="92" t="s">
        <v>520</v>
      </c>
      <c r="K31" s="92">
        <v>1260.5899999999999</v>
      </c>
      <c r="L31" s="116"/>
      <c r="M31" s="115">
        <f>IF(ISNUMBER(K31/G31),IF(NOT(K31/G31=0),K31/G31, " "), " ")</f>
        <v>13.553273841522415</v>
      </c>
      <c r="N31" s="113"/>
    </row>
    <row r="32" spans="1:23" ht="24" x14ac:dyDescent="0.2">
      <c r="A32" s="111">
        <v>7</v>
      </c>
      <c r="B32" s="112" t="s">
        <v>521</v>
      </c>
      <c r="C32" s="90" t="s">
        <v>522</v>
      </c>
      <c r="D32" s="113" t="s">
        <v>497</v>
      </c>
      <c r="E32" s="114">
        <v>1.68</v>
      </c>
      <c r="F32" s="92" t="s">
        <v>523</v>
      </c>
      <c r="G32" s="92">
        <v>17.96</v>
      </c>
      <c r="H32" s="115"/>
      <c r="I32" s="115"/>
      <c r="J32" s="92" t="s">
        <v>524</v>
      </c>
      <c r="K32" s="92">
        <v>243.47</v>
      </c>
      <c r="L32" s="116"/>
      <c r="M32" s="115">
        <f>IF(ISNUMBER(K32/G32),IF(NOT(K32/G32=0),K32/G32, " "), " ")</f>
        <v>13.556236080178174</v>
      </c>
      <c r="N32" s="113"/>
    </row>
    <row r="33" spans="1:14" ht="24" x14ac:dyDescent="0.2">
      <c r="A33" s="111">
        <v>8</v>
      </c>
      <c r="B33" s="112" t="s">
        <v>525</v>
      </c>
      <c r="C33" s="90" t="s">
        <v>526</v>
      </c>
      <c r="D33" s="113" t="s">
        <v>497</v>
      </c>
      <c r="E33" s="114">
        <v>20.350000000000001</v>
      </c>
      <c r="F33" s="92" t="s">
        <v>527</v>
      </c>
      <c r="G33" s="92">
        <v>219.39</v>
      </c>
      <c r="H33" s="115"/>
      <c r="I33" s="115"/>
      <c r="J33" s="92" t="s">
        <v>528</v>
      </c>
      <c r="K33" s="92">
        <v>2975.98</v>
      </c>
      <c r="L33" s="116"/>
      <c r="M33" s="115">
        <f>IF(ISNUMBER(K33/G33),IF(NOT(K33/G33=0),K33/G33, " "), " ")</f>
        <v>13.564793290487261</v>
      </c>
      <c r="N33" s="113"/>
    </row>
    <row r="34" spans="1:14" ht="24" x14ac:dyDescent="0.2">
      <c r="A34" s="111">
        <v>9</v>
      </c>
      <c r="B34" s="112" t="s">
        <v>529</v>
      </c>
      <c r="C34" s="90" t="s">
        <v>530</v>
      </c>
      <c r="D34" s="113" t="s">
        <v>497</v>
      </c>
      <c r="E34" s="114">
        <v>0.04</v>
      </c>
      <c r="F34" s="92" t="s">
        <v>531</v>
      </c>
      <c r="G34" s="92">
        <v>0.44</v>
      </c>
      <c r="H34" s="115"/>
      <c r="I34" s="115"/>
      <c r="J34" s="92" t="s">
        <v>532</v>
      </c>
      <c r="K34" s="92">
        <v>5.99</v>
      </c>
      <c r="L34" s="116"/>
      <c r="M34" s="115">
        <f>IF(ISNUMBER(K34/G34),IF(NOT(K34/G34=0),K34/G34, " "), " ")</f>
        <v>13.613636363636363</v>
      </c>
      <c r="N34" s="113"/>
    </row>
    <row r="35" spans="1:14" ht="24" x14ac:dyDescent="0.2">
      <c r="A35" s="111">
        <v>10</v>
      </c>
      <c r="B35" s="112" t="s">
        <v>533</v>
      </c>
      <c r="C35" s="90" t="s">
        <v>534</v>
      </c>
      <c r="D35" s="113" t="s">
        <v>497</v>
      </c>
      <c r="E35" s="114">
        <v>0.04</v>
      </c>
      <c r="F35" s="92" t="s">
        <v>535</v>
      </c>
      <c r="G35" s="92">
        <v>0.45</v>
      </c>
      <c r="H35" s="115"/>
      <c r="I35" s="115"/>
      <c r="J35" s="92" t="s">
        <v>536</v>
      </c>
      <c r="K35" s="92">
        <v>6.07</v>
      </c>
      <c r="L35" s="116"/>
      <c r="M35" s="115">
        <f>IF(ISNUMBER(K35/G35),IF(NOT(K35/G35=0),K35/G35, " "), " ")</f>
        <v>13.488888888888889</v>
      </c>
      <c r="N35" s="113"/>
    </row>
    <row r="36" spans="1:14" ht="24" x14ac:dyDescent="0.2">
      <c r="A36" s="111">
        <v>11</v>
      </c>
      <c r="B36" s="112" t="s">
        <v>537</v>
      </c>
      <c r="C36" s="90" t="s">
        <v>538</v>
      </c>
      <c r="D36" s="113" t="s">
        <v>497</v>
      </c>
      <c r="E36" s="114">
        <v>5.94</v>
      </c>
      <c r="F36" s="92" t="s">
        <v>539</v>
      </c>
      <c r="G36" s="92">
        <v>67.36</v>
      </c>
      <c r="H36" s="115"/>
      <c r="I36" s="115"/>
      <c r="J36" s="92" t="s">
        <v>540</v>
      </c>
      <c r="K36" s="92">
        <v>913.7</v>
      </c>
      <c r="L36" s="116"/>
      <c r="M36" s="115">
        <f>IF(ISNUMBER(K36/G36),IF(NOT(K36/G36=0),K36/G36, " "), " ")</f>
        <v>13.564429928741093</v>
      </c>
      <c r="N36" s="113"/>
    </row>
    <row r="37" spans="1:14" ht="24" x14ac:dyDescent="0.2">
      <c r="A37" s="111">
        <v>12</v>
      </c>
      <c r="B37" s="112" t="s">
        <v>541</v>
      </c>
      <c r="C37" s="90" t="s">
        <v>542</v>
      </c>
      <c r="D37" s="113" t="s">
        <v>497</v>
      </c>
      <c r="E37" s="114">
        <v>8.4600000000000009</v>
      </c>
      <c r="F37" s="92" t="s">
        <v>543</v>
      </c>
      <c r="G37" s="92">
        <v>97.03</v>
      </c>
      <c r="H37" s="115"/>
      <c r="I37" s="115"/>
      <c r="J37" s="92" t="s">
        <v>544</v>
      </c>
      <c r="K37" s="92">
        <v>1315.27</v>
      </c>
      <c r="L37" s="116"/>
      <c r="M37" s="115">
        <f>IF(ISNUMBER(K37/G37),IF(NOT(K37/G37=0),K37/G37, " "), " ")</f>
        <v>13.555292177677007</v>
      </c>
      <c r="N37" s="113"/>
    </row>
    <row r="38" spans="1:14" ht="24" x14ac:dyDescent="0.2">
      <c r="A38" s="111">
        <v>13</v>
      </c>
      <c r="B38" s="112" t="s">
        <v>545</v>
      </c>
      <c r="C38" s="90" t="s">
        <v>546</v>
      </c>
      <c r="D38" s="113" t="s">
        <v>497</v>
      </c>
      <c r="E38" s="114">
        <v>1.54</v>
      </c>
      <c r="F38" s="92" t="s">
        <v>547</v>
      </c>
      <c r="G38" s="92">
        <v>18.309999999999999</v>
      </c>
      <c r="H38" s="115"/>
      <c r="I38" s="115"/>
      <c r="J38" s="92" t="s">
        <v>548</v>
      </c>
      <c r="K38" s="92">
        <v>248.31</v>
      </c>
      <c r="L38" s="116"/>
      <c r="M38" s="115">
        <f>IF(ISNUMBER(K38/G38),IF(NOT(K38/G38=0),K38/G38, " "), " ")</f>
        <v>13.561441835062809</v>
      </c>
      <c r="N38" s="113"/>
    </row>
    <row r="39" spans="1:14" ht="24" x14ac:dyDescent="0.2">
      <c r="A39" s="111">
        <v>14</v>
      </c>
      <c r="B39" s="112" t="s">
        <v>549</v>
      </c>
      <c r="C39" s="90" t="s">
        <v>550</v>
      </c>
      <c r="D39" s="113" t="s">
        <v>497</v>
      </c>
      <c r="E39" s="114">
        <v>26.38</v>
      </c>
      <c r="F39" s="92" t="s">
        <v>551</v>
      </c>
      <c r="G39" s="92">
        <v>320.77</v>
      </c>
      <c r="H39" s="115"/>
      <c r="I39" s="115"/>
      <c r="J39" s="92" t="s">
        <v>552</v>
      </c>
      <c r="K39" s="92">
        <v>4349.2700000000004</v>
      </c>
      <c r="L39" s="116"/>
      <c r="M39" s="115">
        <f>IF(ISNUMBER(K39/G39),IF(NOT(K39/G39=0),K39/G39, " "), " ")</f>
        <v>13.558842784549679</v>
      </c>
      <c r="N39" s="113"/>
    </row>
    <row r="40" spans="1:14" ht="24" x14ac:dyDescent="0.2">
      <c r="A40" s="111">
        <v>15</v>
      </c>
      <c r="B40" s="112" t="s">
        <v>549</v>
      </c>
      <c r="C40" s="90" t="s">
        <v>553</v>
      </c>
      <c r="D40" s="113" t="s">
        <v>497</v>
      </c>
      <c r="E40" s="114">
        <v>0.65</v>
      </c>
      <c r="F40" s="92" t="s">
        <v>551</v>
      </c>
      <c r="G40" s="92">
        <v>7.9</v>
      </c>
      <c r="H40" s="115"/>
      <c r="I40" s="115"/>
      <c r="J40" s="92" t="s">
        <v>552</v>
      </c>
      <c r="K40" s="92">
        <v>107.17</v>
      </c>
      <c r="L40" s="116"/>
      <c r="M40" s="115">
        <f>IF(ISNUMBER(K40/G40),IF(NOT(K40/G40=0),K40/G40, " "), " ")</f>
        <v>13.565822784810127</v>
      </c>
      <c r="N40" s="113"/>
    </row>
    <row r="41" spans="1:14" ht="24" x14ac:dyDescent="0.2">
      <c r="A41" s="111">
        <v>16</v>
      </c>
      <c r="B41" s="112" t="s">
        <v>549</v>
      </c>
      <c r="C41" s="90" t="s">
        <v>554</v>
      </c>
      <c r="D41" s="113" t="s">
        <v>497</v>
      </c>
      <c r="E41" s="114">
        <v>25.73</v>
      </c>
      <c r="F41" s="92" t="s">
        <v>551</v>
      </c>
      <c r="G41" s="92">
        <v>312.87</v>
      </c>
      <c r="H41" s="115"/>
      <c r="I41" s="115"/>
      <c r="J41" s="92" t="s">
        <v>552</v>
      </c>
      <c r="K41" s="92">
        <v>4242.1000000000004</v>
      </c>
      <c r="L41" s="116"/>
      <c r="M41" s="115">
        <f>IF(ISNUMBER(K41/G41),IF(NOT(K41/G41=0),K41/G41, " "), " ")</f>
        <v>13.55866653881804</v>
      </c>
      <c r="N41" s="113"/>
    </row>
    <row r="42" spans="1:14" ht="24" x14ac:dyDescent="0.2">
      <c r="A42" s="111">
        <v>17</v>
      </c>
      <c r="B42" s="112" t="s">
        <v>555</v>
      </c>
      <c r="C42" s="90" t="s">
        <v>556</v>
      </c>
      <c r="D42" s="113" t="s">
        <v>506</v>
      </c>
      <c r="E42" s="114">
        <v>14.06</v>
      </c>
      <c r="F42" s="92" t="s">
        <v>557</v>
      </c>
      <c r="G42" s="92">
        <v>176.31</v>
      </c>
      <c r="H42" s="115"/>
      <c r="I42" s="115"/>
      <c r="J42" s="92" t="s">
        <v>558</v>
      </c>
      <c r="K42" s="92">
        <v>2389.92</v>
      </c>
      <c r="L42" s="116"/>
      <c r="M42" s="115">
        <f>IF(ISNUMBER(K42/G42),IF(NOT(K42/G42=0),K42/G42, " "), " ")</f>
        <v>13.555215245873745</v>
      </c>
      <c r="N42" s="113"/>
    </row>
    <row r="43" spans="1:14" ht="24" x14ac:dyDescent="0.2">
      <c r="A43" s="111">
        <v>18</v>
      </c>
      <c r="B43" s="112" t="s">
        <v>559</v>
      </c>
      <c r="C43" s="90" t="s">
        <v>550</v>
      </c>
      <c r="D43" s="113" t="s">
        <v>497</v>
      </c>
      <c r="E43" s="114">
        <v>29.7</v>
      </c>
      <c r="F43" s="92" t="s">
        <v>560</v>
      </c>
      <c r="G43" s="92">
        <v>377.79</v>
      </c>
      <c r="H43" s="115"/>
      <c r="I43" s="115"/>
      <c r="J43" s="92" t="s">
        <v>561</v>
      </c>
      <c r="K43" s="92">
        <v>5121.76</v>
      </c>
      <c r="L43" s="116"/>
      <c r="M43" s="115">
        <f>IF(ISNUMBER(K43/G43),IF(NOT(K43/G43=0),K43/G43, " "), " ")</f>
        <v>13.55716138595516</v>
      </c>
      <c r="N43" s="113"/>
    </row>
    <row r="44" spans="1:14" ht="24" x14ac:dyDescent="0.2">
      <c r="A44" s="111">
        <v>19</v>
      </c>
      <c r="B44" s="112" t="s">
        <v>559</v>
      </c>
      <c r="C44" s="90" t="s">
        <v>562</v>
      </c>
      <c r="D44" s="113" t="s">
        <v>497</v>
      </c>
      <c r="E44" s="114">
        <v>0.03</v>
      </c>
      <c r="F44" s="92" t="s">
        <v>560</v>
      </c>
      <c r="G44" s="92">
        <v>0.38</v>
      </c>
      <c r="H44" s="115"/>
      <c r="I44" s="115"/>
      <c r="J44" s="92" t="s">
        <v>561</v>
      </c>
      <c r="K44" s="92">
        <v>5.17</v>
      </c>
      <c r="L44" s="116"/>
      <c r="M44" s="115">
        <f>IF(ISNUMBER(K44/G44),IF(NOT(K44/G44=0),K44/G44, " "), " ")</f>
        <v>13.605263157894736</v>
      </c>
      <c r="N44" s="113"/>
    </row>
    <row r="45" spans="1:14" ht="24" x14ac:dyDescent="0.2">
      <c r="A45" s="111">
        <v>20</v>
      </c>
      <c r="B45" s="112" t="s">
        <v>559</v>
      </c>
      <c r="C45" s="90" t="s">
        <v>563</v>
      </c>
      <c r="D45" s="113" t="s">
        <v>506</v>
      </c>
      <c r="E45" s="114">
        <v>29.67</v>
      </c>
      <c r="F45" s="92" t="s">
        <v>560</v>
      </c>
      <c r="G45" s="92">
        <v>377.41</v>
      </c>
      <c r="H45" s="115"/>
      <c r="I45" s="115"/>
      <c r="J45" s="92" t="s">
        <v>561</v>
      </c>
      <c r="K45" s="92">
        <v>5116.59</v>
      </c>
      <c r="L45" s="116"/>
      <c r="M45" s="115">
        <f>IF(ISNUMBER(K45/G45),IF(NOT(K45/G45=0),K45/G45, " "), " ")</f>
        <v>13.557112954081767</v>
      </c>
      <c r="N45" s="113"/>
    </row>
    <row r="46" spans="1:14" ht="24" x14ac:dyDescent="0.2">
      <c r="A46" s="111">
        <v>21</v>
      </c>
      <c r="B46" s="112" t="s">
        <v>564</v>
      </c>
      <c r="C46" s="90" t="s">
        <v>565</v>
      </c>
      <c r="D46" s="113" t="s">
        <v>506</v>
      </c>
      <c r="E46" s="114">
        <v>18.04</v>
      </c>
      <c r="F46" s="92" t="s">
        <v>566</v>
      </c>
      <c r="G46" s="92">
        <v>236.14</v>
      </c>
      <c r="H46" s="115"/>
      <c r="I46" s="115"/>
      <c r="J46" s="92" t="s">
        <v>567</v>
      </c>
      <c r="K46" s="92">
        <v>3200.29</v>
      </c>
      <c r="L46" s="116"/>
      <c r="M46" s="115">
        <f>IF(ISNUMBER(K46/G46),IF(NOT(K46/G46=0),K46/G46, " "), " ")</f>
        <v>13.552511222156349</v>
      </c>
      <c r="N46" s="113"/>
    </row>
    <row r="47" spans="1:14" ht="24" x14ac:dyDescent="0.2">
      <c r="A47" s="111">
        <v>22</v>
      </c>
      <c r="B47" s="112" t="s">
        <v>568</v>
      </c>
      <c r="C47" s="90" t="s">
        <v>569</v>
      </c>
      <c r="D47" s="113" t="s">
        <v>497</v>
      </c>
      <c r="E47" s="114">
        <v>0.13</v>
      </c>
      <c r="F47" s="92" t="s">
        <v>570</v>
      </c>
      <c r="G47" s="92">
        <v>1.75</v>
      </c>
      <c r="H47" s="115"/>
      <c r="I47" s="115"/>
      <c r="J47" s="92" t="s">
        <v>571</v>
      </c>
      <c r="K47" s="92">
        <v>23.73</v>
      </c>
      <c r="L47" s="116"/>
      <c r="M47" s="115">
        <f>IF(ISNUMBER(K47/G47),IF(NOT(K47/G47=0),K47/G47, " "), " ")</f>
        <v>13.56</v>
      </c>
      <c r="N47" s="113"/>
    </row>
    <row r="48" spans="1:14" ht="24" x14ac:dyDescent="0.2">
      <c r="A48" s="111">
        <v>23</v>
      </c>
      <c r="B48" s="112" t="s">
        <v>572</v>
      </c>
      <c r="C48" s="90" t="s">
        <v>550</v>
      </c>
      <c r="D48" s="113" t="s">
        <v>497</v>
      </c>
      <c r="E48" s="114">
        <v>8.4600000000000009</v>
      </c>
      <c r="F48" s="92" t="s">
        <v>573</v>
      </c>
      <c r="G48" s="92">
        <v>118.61</v>
      </c>
      <c r="H48" s="115"/>
      <c r="I48" s="115"/>
      <c r="J48" s="92" t="s">
        <v>574</v>
      </c>
      <c r="K48" s="92">
        <v>1608.16</v>
      </c>
      <c r="L48" s="116"/>
      <c r="M48" s="115">
        <f>IF(ISNUMBER(K48/G48),IF(NOT(K48/G48=0),K48/G48, " "), " ")</f>
        <v>13.558384621869996</v>
      </c>
      <c r="N48" s="113"/>
    </row>
    <row r="49" spans="1:14" ht="24" x14ac:dyDescent="0.2">
      <c r="A49" s="111">
        <v>24</v>
      </c>
      <c r="B49" s="112" t="s">
        <v>572</v>
      </c>
      <c r="C49" s="90" t="s">
        <v>575</v>
      </c>
      <c r="D49" s="113" t="s">
        <v>497</v>
      </c>
      <c r="E49" s="114">
        <v>2.4</v>
      </c>
      <c r="F49" s="92" t="s">
        <v>573</v>
      </c>
      <c r="G49" s="92">
        <v>33.65</v>
      </c>
      <c r="H49" s="115"/>
      <c r="I49" s="115"/>
      <c r="J49" s="92" t="s">
        <v>574</v>
      </c>
      <c r="K49" s="92">
        <v>456.22</v>
      </c>
      <c r="L49" s="116"/>
      <c r="M49" s="115">
        <f>IF(ISNUMBER(K49/G49),IF(NOT(K49/G49=0),K49/G49, " "), " ")</f>
        <v>13.557800891530462</v>
      </c>
      <c r="N49" s="113"/>
    </row>
    <row r="50" spans="1:14" ht="24" x14ac:dyDescent="0.2">
      <c r="A50" s="111">
        <v>25</v>
      </c>
      <c r="B50" s="112" t="s">
        <v>572</v>
      </c>
      <c r="C50" s="90" t="s">
        <v>576</v>
      </c>
      <c r="D50" s="113" t="s">
        <v>497</v>
      </c>
      <c r="E50" s="114">
        <v>6.06</v>
      </c>
      <c r="F50" s="92" t="s">
        <v>573</v>
      </c>
      <c r="G50" s="92">
        <v>84.96</v>
      </c>
      <c r="H50" s="115"/>
      <c r="I50" s="115"/>
      <c r="J50" s="92" t="s">
        <v>574</v>
      </c>
      <c r="K50" s="92">
        <v>1151.94</v>
      </c>
      <c r="L50" s="116"/>
      <c r="M50" s="115">
        <f>IF(ISNUMBER(K50/G50),IF(NOT(K50/G50=0),K50/G50, " "), " ")</f>
        <v>13.558615819209042</v>
      </c>
      <c r="N50" s="113"/>
    </row>
    <row r="51" spans="1:14" ht="24" x14ac:dyDescent="0.2">
      <c r="A51" s="111">
        <v>26</v>
      </c>
      <c r="B51" s="112">
        <v>2</v>
      </c>
      <c r="C51" s="90" t="s">
        <v>577</v>
      </c>
      <c r="D51" s="113" t="s">
        <v>497</v>
      </c>
      <c r="E51" s="114">
        <v>52.6</v>
      </c>
      <c r="F51" s="92" t="s">
        <v>578</v>
      </c>
      <c r="G51" s="92"/>
      <c r="H51" s="115"/>
      <c r="I51" s="115"/>
      <c r="J51" s="92" t="s">
        <v>578</v>
      </c>
      <c r="K51" s="92"/>
      <c r="L51" s="116"/>
      <c r="M51" s="115" t="str">
        <f>IF(ISNUMBER(K51/G51),IF(NOT(K51/G51=0),K51/G51, " "), " ")</f>
        <v xml:space="preserve"> </v>
      </c>
      <c r="N51" s="113"/>
    </row>
    <row r="52" spans="1:14" ht="24" x14ac:dyDescent="0.2">
      <c r="A52" s="111">
        <v>27</v>
      </c>
      <c r="B52" s="112" t="s">
        <v>579</v>
      </c>
      <c r="C52" s="90" t="s">
        <v>580</v>
      </c>
      <c r="D52" s="113" t="s">
        <v>581</v>
      </c>
      <c r="E52" s="114">
        <v>1</v>
      </c>
      <c r="F52" s="92" t="s">
        <v>582</v>
      </c>
      <c r="G52" s="92">
        <v>112.46</v>
      </c>
      <c r="H52" s="115"/>
      <c r="I52" s="115"/>
      <c r="J52" s="92" t="s">
        <v>583</v>
      </c>
      <c r="K52" s="92">
        <v>704</v>
      </c>
      <c r="L52" s="116"/>
      <c r="M52" s="115">
        <f>IF(ISNUMBER(K52/G52),IF(NOT(K52/G52=0),K52/G52, " "), " ")</f>
        <v>6.2600035568202035</v>
      </c>
      <c r="N52" s="113"/>
    </row>
    <row r="53" spans="1:14" ht="36" x14ac:dyDescent="0.2">
      <c r="A53" s="111">
        <v>28</v>
      </c>
      <c r="B53" s="112" t="s">
        <v>584</v>
      </c>
      <c r="C53" s="90" t="s">
        <v>585</v>
      </c>
      <c r="D53" s="113" t="s">
        <v>581</v>
      </c>
      <c r="E53" s="114">
        <v>8</v>
      </c>
      <c r="F53" s="92" t="s">
        <v>586</v>
      </c>
      <c r="G53" s="92">
        <v>1432.56</v>
      </c>
      <c r="H53" s="115"/>
      <c r="I53" s="115"/>
      <c r="J53" s="92" t="s">
        <v>587</v>
      </c>
      <c r="K53" s="92">
        <v>8968</v>
      </c>
      <c r="L53" s="116"/>
      <c r="M53" s="115">
        <f>IF(ISNUMBER(K53/G53),IF(NOT(K53/G53=0),K53/G53, " "), " ")</f>
        <v>6.2601217401016367</v>
      </c>
      <c r="N53" s="113"/>
    </row>
    <row r="54" spans="1:14" ht="24" x14ac:dyDescent="0.2">
      <c r="A54" s="111">
        <v>29</v>
      </c>
      <c r="B54" s="112" t="s">
        <v>588</v>
      </c>
      <c r="C54" s="90" t="s">
        <v>589</v>
      </c>
      <c r="D54" s="113" t="s">
        <v>590</v>
      </c>
      <c r="E54" s="114">
        <v>10.58</v>
      </c>
      <c r="F54" s="92" t="s">
        <v>591</v>
      </c>
      <c r="G54" s="92">
        <v>251.8</v>
      </c>
      <c r="H54" s="115"/>
      <c r="I54" s="115"/>
      <c r="J54" s="92" t="s">
        <v>592</v>
      </c>
      <c r="K54" s="92">
        <v>1576.42</v>
      </c>
      <c r="L54" s="116"/>
      <c r="M54" s="115">
        <f>IF(ISNUMBER(K54/G54),IF(NOT(K54/G54=0),K54/G54, " "), " ")</f>
        <v>6.2606036536934075</v>
      </c>
      <c r="N54" s="113"/>
    </row>
    <row r="55" spans="1:14" ht="36" x14ac:dyDescent="0.2">
      <c r="A55" s="111">
        <v>30</v>
      </c>
      <c r="B55" s="112" t="s">
        <v>593</v>
      </c>
      <c r="C55" s="90" t="s">
        <v>594</v>
      </c>
      <c r="D55" s="113" t="s">
        <v>581</v>
      </c>
      <c r="E55" s="114">
        <v>2</v>
      </c>
      <c r="F55" s="92" t="s">
        <v>595</v>
      </c>
      <c r="G55" s="92">
        <v>342.78</v>
      </c>
      <c r="H55" s="115"/>
      <c r="I55" s="115"/>
      <c r="J55" s="92" t="s">
        <v>596</v>
      </c>
      <c r="K55" s="92">
        <v>2145.7600000000002</v>
      </c>
      <c r="L55" s="116"/>
      <c r="M55" s="115">
        <f>IF(ISNUMBER(K55/G55),IF(NOT(K55/G55=0),K55/G55, " "), " ")</f>
        <v>6.2598751385728466</v>
      </c>
      <c r="N55" s="113"/>
    </row>
    <row r="56" spans="1:14" ht="24" x14ac:dyDescent="0.2">
      <c r="A56" s="117"/>
      <c r="B56" s="118" t="s">
        <v>597</v>
      </c>
      <c r="C56" s="119" t="s">
        <v>598</v>
      </c>
      <c r="D56" s="120" t="s">
        <v>599</v>
      </c>
      <c r="E56" s="121"/>
      <c r="F56" s="122" t="s">
        <v>578</v>
      </c>
      <c r="G56" s="122">
        <v>5209</v>
      </c>
      <c r="H56" s="123"/>
      <c r="I56" s="123"/>
      <c r="J56" s="122" t="s">
        <v>578</v>
      </c>
      <c r="K56" s="122">
        <v>55026</v>
      </c>
      <c r="L56" s="124"/>
      <c r="M56" s="123">
        <f>IF(ISNUMBER(K56/G56),IF(NOT(K56/G56=0),K56/G56, " "), " ")</f>
        <v>10.563639854098675</v>
      </c>
      <c r="N56" s="120"/>
    </row>
    <row r="57" spans="1:14" ht="17.850000000000001" customHeight="1" x14ac:dyDescent="0.2">
      <c r="A57" s="110" t="s">
        <v>600</v>
      </c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</row>
    <row r="58" spans="1:14" ht="36" x14ac:dyDescent="0.2">
      <c r="A58" s="111">
        <v>32</v>
      </c>
      <c r="B58" s="112">
        <v>10201</v>
      </c>
      <c r="C58" s="90" t="s">
        <v>601</v>
      </c>
      <c r="D58" s="113" t="s">
        <v>602</v>
      </c>
      <c r="E58" s="114">
        <v>4.18</v>
      </c>
      <c r="F58" s="92" t="s">
        <v>603</v>
      </c>
      <c r="G58" s="92">
        <v>17.559999999999999</v>
      </c>
      <c r="H58" s="115"/>
      <c r="I58" s="115"/>
      <c r="J58" s="92" t="s">
        <v>604</v>
      </c>
      <c r="K58" s="92">
        <v>66.88</v>
      </c>
      <c r="L58" s="116"/>
      <c r="M58" s="115">
        <f>IF(ISNUMBER(K58/G58),IF(NOT(K58/G58=0),K58/G58, " "), " ")</f>
        <v>3.8086560364464694</v>
      </c>
      <c r="N58" s="113" t="s">
        <v>605</v>
      </c>
    </row>
    <row r="59" spans="1:14" ht="36" x14ac:dyDescent="0.2">
      <c r="A59" s="111">
        <v>33</v>
      </c>
      <c r="B59" s="112">
        <v>10311</v>
      </c>
      <c r="C59" s="90" t="s">
        <v>606</v>
      </c>
      <c r="D59" s="113" t="s">
        <v>602</v>
      </c>
      <c r="E59" s="114">
        <v>0.55000000000000004</v>
      </c>
      <c r="F59" s="92" t="s">
        <v>607</v>
      </c>
      <c r="G59" s="92">
        <v>41.3</v>
      </c>
      <c r="H59" s="115"/>
      <c r="I59" s="115"/>
      <c r="J59" s="92" t="s">
        <v>608</v>
      </c>
      <c r="K59" s="92">
        <v>336.6</v>
      </c>
      <c r="L59" s="116"/>
      <c r="M59" s="115">
        <f>IF(ISNUMBER(K59/G59),IF(NOT(K59/G59=0),K59/G59, " "), " ")</f>
        <v>8.1501210653753038</v>
      </c>
      <c r="N59" s="113" t="s">
        <v>605</v>
      </c>
    </row>
    <row r="60" spans="1:14" ht="36" x14ac:dyDescent="0.2">
      <c r="A60" s="111">
        <v>34</v>
      </c>
      <c r="B60" s="112">
        <v>20403</v>
      </c>
      <c r="C60" s="90" t="s">
        <v>609</v>
      </c>
      <c r="D60" s="113" t="s">
        <v>602</v>
      </c>
      <c r="E60" s="114">
        <v>0.01</v>
      </c>
      <c r="F60" s="92" t="s">
        <v>610</v>
      </c>
      <c r="G60" s="92">
        <v>1.22</v>
      </c>
      <c r="H60" s="115"/>
      <c r="I60" s="115"/>
      <c r="J60" s="92" t="s">
        <v>611</v>
      </c>
      <c r="K60" s="92">
        <v>7.61</v>
      </c>
      <c r="L60" s="116"/>
      <c r="M60" s="115">
        <f>IF(ISNUMBER(K60/G60),IF(NOT(K60/G60=0),K60/G60, " "), " ")</f>
        <v>6.2377049180327875</v>
      </c>
      <c r="N60" s="113" t="s">
        <v>605</v>
      </c>
    </row>
    <row r="61" spans="1:14" ht="36" x14ac:dyDescent="0.2">
      <c r="A61" s="111">
        <v>35</v>
      </c>
      <c r="B61" s="112">
        <v>21141</v>
      </c>
      <c r="C61" s="90" t="s">
        <v>612</v>
      </c>
      <c r="D61" s="113" t="s">
        <v>602</v>
      </c>
      <c r="E61" s="114">
        <v>1.2</v>
      </c>
      <c r="F61" s="92" t="s">
        <v>613</v>
      </c>
      <c r="G61" s="92">
        <v>160.88999999999999</v>
      </c>
      <c r="H61" s="115"/>
      <c r="I61" s="115"/>
      <c r="J61" s="92" t="s">
        <v>614</v>
      </c>
      <c r="K61" s="92">
        <v>961.2</v>
      </c>
      <c r="L61" s="116"/>
      <c r="M61" s="115">
        <f>IF(ISNUMBER(K61/G61),IF(NOT(K61/G61=0),K61/G61, " "), " ")</f>
        <v>5.9742681335073664</v>
      </c>
      <c r="N61" s="113" t="s">
        <v>605</v>
      </c>
    </row>
    <row r="62" spans="1:14" ht="36" x14ac:dyDescent="0.2">
      <c r="A62" s="111">
        <v>36</v>
      </c>
      <c r="B62" s="112">
        <v>21143</v>
      </c>
      <c r="C62" s="90" t="s">
        <v>615</v>
      </c>
      <c r="D62" s="113" t="s">
        <v>602</v>
      </c>
      <c r="E62" s="114">
        <v>2.02</v>
      </c>
      <c r="F62" s="92" t="s">
        <v>616</v>
      </c>
      <c r="G62" s="92">
        <v>357.76</v>
      </c>
      <c r="H62" s="115"/>
      <c r="I62" s="115"/>
      <c r="J62" s="92" t="s">
        <v>617</v>
      </c>
      <c r="K62" s="92">
        <v>2078.58</v>
      </c>
      <c r="L62" s="116"/>
      <c r="M62" s="115">
        <f>IF(ISNUMBER(K62/G62),IF(NOT(K62/G62=0),K62/G62, " "), " ")</f>
        <v>5.8099843470483004</v>
      </c>
      <c r="N62" s="113" t="s">
        <v>605</v>
      </c>
    </row>
    <row r="63" spans="1:14" ht="36" x14ac:dyDescent="0.2">
      <c r="A63" s="111">
        <v>37</v>
      </c>
      <c r="B63" s="112">
        <v>21243</v>
      </c>
      <c r="C63" s="90" t="s">
        <v>618</v>
      </c>
      <c r="D63" s="113" t="s">
        <v>602</v>
      </c>
      <c r="E63" s="114">
        <v>0.13</v>
      </c>
      <c r="F63" s="92" t="s">
        <v>619</v>
      </c>
      <c r="G63" s="92">
        <v>13.95</v>
      </c>
      <c r="H63" s="115"/>
      <c r="I63" s="115"/>
      <c r="J63" s="92" t="s">
        <v>620</v>
      </c>
      <c r="K63" s="92">
        <v>84.63</v>
      </c>
      <c r="L63" s="116"/>
      <c r="M63" s="115">
        <f>IF(ISNUMBER(K63/G63),IF(NOT(K63/G63=0),K63/G63, " "), " ")</f>
        <v>6.0666666666666664</v>
      </c>
      <c r="N63" s="113" t="s">
        <v>605</v>
      </c>
    </row>
    <row r="64" spans="1:14" ht="36" x14ac:dyDescent="0.2">
      <c r="A64" s="111">
        <v>38</v>
      </c>
      <c r="B64" s="112">
        <v>21244</v>
      </c>
      <c r="C64" s="90" t="s">
        <v>621</v>
      </c>
      <c r="D64" s="113" t="s">
        <v>602</v>
      </c>
      <c r="E64" s="114">
        <v>0.01</v>
      </c>
      <c r="F64" s="92" t="s">
        <v>622</v>
      </c>
      <c r="G64" s="92">
        <v>1.37</v>
      </c>
      <c r="H64" s="115"/>
      <c r="I64" s="115"/>
      <c r="J64" s="92" t="s">
        <v>623</v>
      </c>
      <c r="K64" s="92">
        <v>8.56</v>
      </c>
      <c r="L64" s="116"/>
      <c r="M64" s="115">
        <f>IF(ISNUMBER(K64/G64),IF(NOT(K64/G64=0),K64/G64, " "), " ")</f>
        <v>6.2481751824817513</v>
      </c>
      <c r="N64" s="113" t="s">
        <v>605</v>
      </c>
    </row>
    <row r="65" spans="1:14" ht="36" x14ac:dyDescent="0.2">
      <c r="A65" s="111">
        <v>39</v>
      </c>
      <c r="B65" s="112">
        <v>30101</v>
      </c>
      <c r="C65" s="90" t="s">
        <v>624</v>
      </c>
      <c r="D65" s="113" t="s">
        <v>602</v>
      </c>
      <c r="E65" s="114">
        <v>1.63</v>
      </c>
      <c r="F65" s="92" t="s">
        <v>625</v>
      </c>
      <c r="G65" s="92">
        <v>181.82</v>
      </c>
      <c r="H65" s="115"/>
      <c r="I65" s="115"/>
      <c r="J65" s="92" t="s">
        <v>626</v>
      </c>
      <c r="K65" s="92">
        <v>862.27</v>
      </c>
      <c r="L65" s="116"/>
      <c r="M65" s="115">
        <f>IF(ISNUMBER(K65/G65),IF(NOT(K65/G65=0),K65/G65, " "), " ")</f>
        <v>4.7424375756242441</v>
      </c>
      <c r="N65" s="113" t="s">
        <v>605</v>
      </c>
    </row>
    <row r="66" spans="1:14" ht="36" x14ac:dyDescent="0.2">
      <c r="A66" s="111">
        <v>40</v>
      </c>
      <c r="B66" s="112">
        <v>30303</v>
      </c>
      <c r="C66" s="90" t="s">
        <v>627</v>
      </c>
      <c r="D66" s="113" t="s">
        <v>602</v>
      </c>
      <c r="E66" s="114">
        <v>1.46</v>
      </c>
      <c r="F66" s="92" t="s">
        <v>628</v>
      </c>
      <c r="G66" s="92">
        <v>1.55</v>
      </c>
      <c r="H66" s="115"/>
      <c r="I66" s="115"/>
      <c r="J66" s="92" t="s">
        <v>629</v>
      </c>
      <c r="K66" s="92">
        <v>7.3</v>
      </c>
      <c r="L66" s="116"/>
      <c r="M66" s="115">
        <f>IF(ISNUMBER(K66/G66),IF(NOT(K66/G66=0),K66/G66, " "), " ")</f>
        <v>4.7096774193548381</v>
      </c>
      <c r="N66" s="113" t="s">
        <v>605</v>
      </c>
    </row>
    <row r="67" spans="1:14" ht="36" x14ac:dyDescent="0.2">
      <c r="A67" s="111">
        <v>41</v>
      </c>
      <c r="B67" s="112">
        <v>31901</v>
      </c>
      <c r="C67" s="90" t="s">
        <v>630</v>
      </c>
      <c r="D67" s="113" t="s">
        <v>602</v>
      </c>
      <c r="E67" s="114">
        <v>0.77</v>
      </c>
      <c r="F67" s="92" t="s">
        <v>631</v>
      </c>
      <c r="G67" s="92">
        <v>1.05</v>
      </c>
      <c r="H67" s="115"/>
      <c r="I67" s="115"/>
      <c r="J67" s="92" t="s">
        <v>629</v>
      </c>
      <c r="K67" s="92">
        <v>3.85</v>
      </c>
      <c r="L67" s="116"/>
      <c r="M67" s="115">
        <f>IF(ISNUMBER(K67/G67),IF(NOT(K67/G67=0),K67/G67, " "), " ")</f>
        <v>3.6666666666666665</v>
      </c>
      <c r="N67" s="113" t="s">
        <v>632</v>
      </c>
    </row>
    <row r="68" spans="1:14" ht="36" x14ac:dyDescent="0.2">
      <c r="A68" s="111">
        <v>42</v>
      </c>
      <c r="B68" s="112">
        <v>40102</v>
      </c>
      <c r="C68" s="90" t="s">
        <v>633</v>
      </c>
      <c r="D68" s="113" t="s">
        <v>602</v>
      </c>
      <c r="E68" s="114">
        <v>1.8</v>
      </c>
      <c r="F68" s="92" t="s">
        <v>634</v>
      </c>
      <c r="G68" s="92">
        <v>56.09</v>
      </c>
      <c r="H68" s="115"/>
      <c r="I68" s="115"/>
      <c r="J68" s="92" t="s">
        <v>635</v>
      </c>
      <c r="K68" s="92">
        <v>439.2</v>
      </c>
      <c r="L68" s="116"/>
      <c r="M68" s="115">
        <f>IF(ISNUMBER(K68/G68),IF(NOT(K68/G68=0),K68/G68, " "), " ")</f>
        <v>7.8302727758958808</v>
      </c>
      <c r="N68" s="113" t="s">
        <v>605</v>
      </c>
    </row>
    <row r="69" spans="1:14" ht="36" x14ac:dyDescent="0.2">
      <c r="A69" s="111">
        <v>43</v>
      </c>
      <c r="B69" s="112">
        <v>40202</v>
      </c>
      <c r="C69" s="90" t="s">
        <v>636</v>
      </c>
      <c r="D69" s="113" t="s">
        <v>602</v>
      </c>
      <c r="E69" s="114">
        <v>4.7</v>
      </c>
      <c r="F69" s="92" t="s">
        <v>637</v>
      </c>
      <c r="G69" s="92">
        <v>162.75</v>
      </c>
      <c r="H69" s="115"/>
      <c r="I69" s="115"/>
      <c r="J69" s="92" t="s">
        <v>638</v>
      </c>
      <c r="K69" s="92">
        <v>512.29999999999995</v>
      </c>
      <c r="L69" s="116"/>
      <c r="M69" s="115">
        <f>IF(ISNUMBER(K69/G69),IF(NOT(K69/G69=0),K69/G69, " "), " ")</f>
        <v>3.1477726574500764</v>
      </c>
      <c r="N69" s="113" t="s">
        <v>605</v>
      </c>
    </row>
    <row r="70" spans="1:14" ht="36" x14ac:dyDescent="0.2">
      <c r="A70" s="111">
        <v>44</v>
      </c>
      <c r="B70" s="112">
        <v>40502</v>
      </c>
      <c r="C70" s="90" t="s">
        <v>639</v>
      </c>
      <c r="D70" s="113" t="s">
        <v>602</v>
      </c>
      <c r="E70" s="114">
        <v>0.55000000000000004</v>
      </c>
      <c r="F70" s="92" t="s">
        <v>640</v>
      </c>
      <c r="G70" s="92">
        <v>4.3099999999999996</v>
      </c>
      <c r="H70" s="115"/>
      <c r="I70" s="115"/>
      <c r="J70" s="92" t="s">
        <v>641</v>
      </c>
      <c r="K70" s="92">
        <v>25.3</v>
      </c>
      <c r="L70" s="116"/>
      <c r="M70" s="115">
        <f>IF(ISNUMBER(K70/G70),IF(NOT(K70/G70=0),K70/G70, " "), " ")</f>
        <v>5.870069605568446</v>
      </c>
      <c r="N70" s="113" t="s">
        <v>605</v>
      </c>
    </row>
    <row r="71" spans="1:14" ht="36" x14ac:dyDescent="0.2">
      <c r="A71" s="111">
        <v>45</v>
      </c>
      <c r="B71" s="112">
        <v>40504</v>
      </c>
      <c r="C71" s="90" t="s">
        <v>642</v>
      </c>
      <c r="D71" s="113" t="s">
        <v>602</v>
      </c>
      <c r="E71" s="114">
        <v>1.5</v>
      </c>
      <c r="F71" s="92" t="s">
        <v>643</v>
      </c>
      <c r="G71" s="92">
        <v>1.93</v>
      </c>
      <c r="H71" s="115"/>
      <c r="I71" s="115"/>
      <c r="J71" s="92" t="s">
        <v>629</v>
      </c>
      <c r="K71" s="92">
        <v>7.5</v>
      </c>
      <c r="L71" s="116"/>
      <c r="M71" s="115">
        <f>IF(ISNUMBER(K71/G71),IF(NOT(K71/G71=0),K71/G71, " "), " ")</f>
        <v>3.8860103626943006</v>
      </c>
      <c r="N71" s="113" t="s">
        <v>605</v>
      </c>
    </row>
    <row r="72" spans="1:14" ht="48" x14ac:dyDescent="0.2">
      <c r="A72" s="111">
        <v>46</v>
      </c>
      <c r="B72" s="112">
        <v>50101</v>
      </c>
      <c r="C72" s="90" t="s">
        <v>644</v>
      </c>
      <c r="D72" s="113" t="s">
        <v>602</v>
      </c>
      <c r="E72" s="114">
        <v>11.53</v>
      </c>
      <c r="F72" s="92" t="s">
        <v>645</v>
      </c>
      <c r="G72" s="92">
        <v>723.52</v>
      </c>
      <c r="H72" s="115"/>
      <c r="I72" s="115"/>
      <c r="J72" s="92" t="s">
        <v>646</v>
      </c>
      <c r="K72" s="92">
        <v>5153.91</v>
      </c>
      <c r="L72" s="116"/>
      <c r="M72" s="115">
        <f>IF(ISNUMBER(K72/G72),IF(NOT(K72/G72=0),K72/G72, " "), " ")</f>
        <v>7.1233829057938962</v>
      </c>
      <c r="N72" s="113" t="s">
        <v>605</v>
      </c>
    </row>
    <row r="73" spans="1:14" ht="48" x14ac:dyDescent="0.2">
      <c r="A73" s="111">
        <v>47</v>
      </c>
      <c r="B73" s="112">
        <v>60247</v>
      </c>
      <c r="C73" s="90" t="s">
        <v>647</v>
      </c>
      <c r="D73" s="113" t="s">
        <v>602</v>
      </c>
      <c r="E73" s="114">
        <v>1.48</v>
      </c>
      <c r="F73" s="92" t="s">
        <v>648</v>
      </c>
      <c r="G73" s="92">
        <v>182.2</v>
      </c>
      <c r="H73" s="115"/>
      <c r="I73" s="115"/>
      <c r="J73" s="92" t="s">
        <v>649</v>
      </c>
      <c r="K73" s="92">
        <v>1124.8</v>
      </c>
      <c r="L73" s="116"/>
      <c r="M73" s="115">
        <f>IF(ISNUMBER(K73/G73),IF(NOT(K73/G73=0),K73/G73, " "), " ")</f>
        <v>6.1734357848518115</v>
      </c>
      <c r="N73" s="113" t="s">
        <v>605</v>
      </c>
    </row>
    <row r="74" spans="1:14" ht="48" x14ac:dyDescent="0.2">
      <c r="A74" s="111">
        <v>48</v>
      </c>
      <c r="B74" s="112">
        <v>60338</v>
      </c>
      <c r="C74" s="90" t="s">
        <v>650</v>
      </c>
      <c r="D74" s="113" t="s">
        <v>602</v>
      </c>
      <c r="E74" s="114">
        <v>0.01</v>
      </c>
      <c r="F74" s="92" t="s">
        <v>651</v>
      </c>
      <c r="G74" s="92">
        <v>1.05</v>
      </c>
      <c r="H74" s="115"/>
      <c r="I74" s="115"/>
      <c r="J74" s="92" t="s">
        <v>652</v>
      </c>
      <c r="K74" s="92">
        <v>6.15</v>
      </c>
      <c r="L74" s="116"/>
      <c r="M74" s="115">
        <f>IF(ISNUMBER(K74/G74),IF(NOT(K74/G74=0),K74/G74, " "), " ")</f>
        <v>5.8571428571428577</v>
      </c>
      <c r="N74" s="113" t="s">
        <v>605</v>
      </c>
    </row>
    <row r="75" spans="1:14" ht="36" x14ac:dyDescent="0.2">
      <c r="A75" s="111">
        <v>49</v>
      </c>
      <c r="B75" s="112">
        <v>70149</v>
      </c>
      <c r="C75" s="90" t="s">
        <v>653</v>
      </c>
      <c r="D75" s="113" t="s">
        <v>602</v>
      </c>
      <c r="E75" s="114">
        <v>0.38</v>
      </c>
      <c r="F75" s="92" t="s">
        <v>654</v>
      </c>
      <c r="G75" s="92">
        <v>33.42</v>
      </c>
      <c r="H75" s="115"/>
      <c r="I75" s="115"/>
      <c r="J75" s="92" t="s">
        <v>655</v>
      </c>
      <c r="K75" s="92">
        <v>274.74</v>
      </c>
      <c r="L75" s="116"/>
      <c r="M75" s="115">
        <f>IF(ISNUMBER(K75/G75),IF(NOT(K75/G75=0),K75/G75, " "), " ")</f>
        <v>8.2208258527827649</v>
      </c>
      <c r="N75" s="113" t="s">
        <v>605</v>
      </c>
    </row>
    <row r="76" spans="1:14" ht="24" x14ac:dyDescent="0.2">
      <c r="A76" s="111">
        <v>50</v>
      </c>
      <c r="B76" s="112">
        <v>91400</v>
      </c>
      <c r="C76" s="90" t="s">
        <v>656</v>
      </c>
      <c r="D76" s="113" t="s">
        <v>602</v>
      </c>
      <c r="E76" s="114">
        <v>0.55000000000000004</v>
      </c>
      <c r="F76" s="92" t="s">
        <v>657</v>
      </c>
      <c r="G76" s="92">
        <v>4.2</v>
      </c>
      <c r="H76" s="115"/>
      <c r="I76" s="115"/>
      <c r="J76" s="92" t="s">
        <v>658</v>
      </c>
      <c r="K76" s="92">
        <v>16.09</v>
      </c>
      <c r="L76" s="116"/>
      <c r="M76" s="115">
        <f>IF(ISNUMBER(K76/G76),IF(NOT(K76/G76=0),K76/G76, " "), " ")</f>
        <v>3.8309523809523807</v>
      </c>
      <c r="N76" s="113" t="s">
        <v>659</v>
      </c>
    </row>
    <row r="77" spans="1:14" ht="36" x14ac:dyDescent="0.2">
      <c r="A77" s="111">
        <v>51</v>
      </c>
      <c r="B77" s="112">
        <v>111100</v>
      </c>
      <c r="C77" s="90" t="s">
        <v>660</v>
      </c>
      <c r="D77" s="113" t="s">
        <v>602</v>
      </c>
      <c r="E77" s="114">
        <v>0.09</v>
      </c>
      <c r="F77" s="92" t="s">
        <v>661</v>
      </c>
      <c r="G77" s="92">
        <v>0.18</v>
      </c>
      <c r="H77" s="115"/>
      <c r="I77" s="115"/>
      <c r="J77" s="92" t="s">
        <v>662</v>
      </c>
      <c r="K77" s="92">
        <v>0.99</v>
      </c>
      <c r="L77" s="116"/>
      <c r="M77" s="115">
        <f>IF(ISNUMBER(K77/G77),IF(NOT(K77/G77=0),K77/G77, " "), " ")</f>
        <v>5.5</v>
      </c>
      <c r="N77" s="113" t="s">
        <v>605</v>
      </c>
    </row>
    <row r="78" spans="1:14" ht="36" x14ac:dyDescent="0.2">
      <c r="A78" s="111">
        <v>52</v>
      </c>
      <c r="B78" s="112">
        <v>120102</v>
      </c>
      <c r="C78" s="90" t="s">
        <v>663</v>
      </c>
      <c r="D78" s="113" t="s">
        <v>602</v>
      </c>
      <c r="E78" s="114">
        <v>0.1</v>
      </c>
      <c r="F78" s="92" t="s">
        <v>664</v>
      </c>
      <c r="G78" s="92">
        <v>13.29</v>
      </c>
      <c r="H78" s="115"/>
      <c r="I78" s="115"/>
      <c r="J78" s="92" t="s">
        <v>665</v>
      </c>
      <c r="K78" s="92">
        <v>94.9</v>
      </c>
      <c r="L78" s="116"/>
      <c r="M78" s="115">
        <f>IF(ISNUMBER(K78/G78),IF(NOT(K78/G78=0),K78/G78, " "), " ")</f>
        <v>7.1407072987208435</v>
      </c>
      <c r="N78" s="113" t="s">
        <v>605</v>
      </c>
    </row>
    <row r="79" spans="1:14" ht="36" x14ac:dyDescent="0.2">
      <c r="A79" s="111">
        <v>53</v>
      </c>
      <c r="B79" s="112">
        <v>120202</v>
      </c>
      <c r="C79" s="90" t="s">
        <v>666</v>
      </c>
      <c r="D79" s="113" t="s">
        <v>602</v>
      </c>
      <c r="E79" s="114">
        <v>1.28</v>
      </c>
      <c r="F79" s="92" t="s">
        <v>667</v>
      </c>
      <c r="G79" s="92">
        <v>198.15</v>
      </c>
      <c r="H79" s="115"/>
      <c r="I79" s="115"/>
      <c r="J79" s="92" t="s">
        <v>668</v>
      </c>
      <c r="K79" s="92">
        <v>1402.88</v>
      </c>
      <c r="L79" s="116"/>
      <c r="M79" s="115">
        <f>IF(ISNUMBER(K79/G79),IF(NOT(K79/G79=0),K79/G79, " "), " ")</f>
        <v>7.0798889730002523</v>
      </c>
      <c r="N79" s="113" t="s">
        <v>605</v>
      </c>
    </row>
    <row r="80" spans="1:14" ht="24" x14ac:dyDescent="0.2">
      <c r="A80" s="111">
        <v>54</v>
      </c>
      <c r="B80" s="112">
        <v>120500</v>
      </c>
      <c r="C80" s="90" t="s">
        <v>669</v>
      </c>
      <c r="D80" s="113" t="s">
        <v>602</v>
      </c>
      <c r="E80" s="114">
        <v>0.17</v>
      </c>
      <c r="F80" s="92" t="s">
        <v>670</v>
      </c>
      <c r="G80" s="92">
        <v>3.4</v>
      </c>
      <c r="H80" s="115"/>
      <c r="I80" s="115"/>
      <c r="J80" s="92" t="s">
        <v>671</v>
      </c>
      <c r="K80" s="92">
        <v>12.63</v>
      </c>
      <c r="L80" s="116"/>
      <c r="M80" s="115">
        <f>IF(ISNUMBER(K80/G80),IF(NOT(K80/G80=0),K80/G80, " "), " ")</f>
        <v>3.7147058823529413</v>
      </c>
      <c r="N80" s="113" t="s">
        <v>659</v>
      </c>
    </row>
    <row r="81" spans="1:14" ht="36" x14ac:dyDescent="0.2">
      <c r="A81" s="111">
        <v>55</v>
      </c>
      <c r="B81" s="112">
        <v>120906</v>
      </c>
      <c r="C81" s="90" t="s">
        <v>672</v>
      </c>
      <c r="D81" s="113" t="s">
        <v>602</v>
      </c>
      <c r="E81" s="114">
        <v>1.41</v>
      </c>
      <c r="F81" s="92" t="s">
        <v>673</v>
      </c>
      <c r="G81" s="92">
        <v>117.84</v>
      </c>
      <c r="H81" s="115"/>
      <c r="I81" s="115"/>
      <c r="J81" s="92" t="s">
        <v>674</v>
      </c>
      <c r="K81" s="92">
        <v>868.56</v>
      </c>
      <c r="L81" s="116"/>
      <c r="M81" s="115">
        <f>IF(ISNUMBER(K81/G81),IF(NOT(K81/G81=0),K81/G81, " "), " ")</f>
        <v>7.3706720977596731</v>
      </c>
      <c r="N81" s="113" t="s">
        <v>605</v>
      </c>
    </row>
    <row r="82" spans="1:14" ht="36" x14ac:dyDescent="0.2">
      <c r="A82" s="111">
        <v>56</v>
      </c>
      <c r="B82" s="112">
        <v>120907</v>
      </c>
      <c r="C82" s="90" t="s">
        <v>675</v>
      </c>
      <c r="D82" s="113" t="s">
        <v>602</v>
      </c>
      <c r="E82" s="114">
        <v>3.24</v>
      </c>
      <c r="F82" s="92" t="s">
        <v>676</v>
      </c>
      <c r="G82" s="92">
        <v>407.11</v>
      </c>
      <c r="H82" s="115"/>
      <c r="I82" s="115"/>
      <c r="J82" s="92" t="s">
        <v>677</v>
      </c>
      <c r="K82" s="92">
        <v>2682.72</v>
      </c>
      <c r="L82" s="116"/>
      <c r="M82" s="115">
        <f>IF(ISNUMBER(K82/G82),IF(NOT(K82/G82=0),K82/G82, " "), " ")</f>
        <v>6.5896686399253266</v>
      </c>
      <c r="N82" s="113" t="s">
        <v>605</v>
      </c>
    </row>
    <row r="83" spans="1:14" ht="36" x14ac:dyDescent="0.2">
      <c r="A83" s="111">
        <v>57</v>
      </c>
      <c r="B83" s="112">
        <v>120911</v>
      </c>
      <c r="C83" s="90" t="s">
        <v>678</v>
      </c>
      <c r="D83" s="113" t="s">
        <v>602</v>
      </c>
      <c r="E83" s="114">
        <v>1.1599999999999999</v>
      </c>
      <c r="F83" s="92" t="s">
        <v>679</v>
      </c>
      <c r="G83" s="92">
        <v>251.96</v>
      </c>
      <c r="H83" s="115"/>
      <c r="I83" s="115"/>
      <c r="J83" s="92" t="s">
        <v>680</v>
      </c>
      <c r="K83" s="92">
        <v>1343.28</v>
      </c>
      <c r="L83" s="116"/>
      <c r="M83" s="115">
        <f>IF(ISNUMBER(K83/G83),IF(NOT(K83/G83=0),K83/G83, " "), " ")</f>
        <v>5.331322432132084</v>
      </c>
      <c r="N83" s="113" t="s">
        <v>605</v>
      </c>
    </row>
    <row r="84" spans="1:14" ht="36" x14ac:dyDescent="0.2">
      <c r="A84" s="111">
        <v>58</v>
      </c>
      <c r="B84" s="112">
        <v>121011</v>
      </c>
      <c r="C84" s="90" t="s">
        <v>681</v>
      </c>
      <c r="D84" s="113" t="s">
        <v>602</v>
      </c>
      <c r="E84" s="114">
        <v>4.8</v>
      </c>
      <c r="F84" s="92" t="s">
        <v>682</v>
      </c>
      <c r="G84" s="92">
        <v>154.75</v>
      </c>
      <c r="H84" s="115"/>
      <c r="I84" s="115"/>
      <c r="J84" s="92" t="s">
        <v>683</v>
      </c>
      <c r="K84" s="92">
        <v>542.4</v>
      </c>
      <c r="L84" s="116"/>
      <c r="M84" s="115">
        <f>IF(ISNUMBER(K84/G84),IF(NOT(K84/G84=0),K84/G84, " "), " ")</f>
        <v>3.5050080775444266</v>
      </c>
      <c r="N84" s="113" t="s">
        <v>605</v>
      </c>
    </row>
    <row r="85" spans="1:14" ht="36" x14ac:dyDescent="0.2">
      <c r="A85" s="111">
        <v>59</v>
      </c>
      <c r="B85" s="112">
        <v>121601</v>
      </c>
      <c r="C85" s="90" t="s">
        <v>684</v>
      </c>
      <c r="D85" s="113" t="s">
        <v>602</v>
      </c>
      <c r="E85" s="114">
        <v>1.43</v>
      </c>
      <c r="F85" s="92" t="s">
        <v>685</v>
      </c>
      <c r="G85" s="92">
        <v>173.13</v>
      </c>
      <c r="H85" s="115"/>
      <c r="I85" s="115"/>
      <c r="J85" s="92" t="s">
        <v>686</v>
      </c>
      <c r="K85" s="92">
        <v>1041.04</v>
      </c>
      <c r="L85" s="116"/>
      <c r="M85" s="115">
        <f>IF(ISNUMBER(K85/G85),IF(NOT(K85/G85=0),K85/G85, " "), " ")</f>
        <v>6.0130537746202277</v>
      </c>
      <c r="N85" s="113" t="s">
        <v>605</v>
      </c>
    </row>
    <row r="86" spans="1:14" ht="24" x14ac:dyDescent="0.2">
      <c r="A86" s="111">
        <v>60</v>
      </c>
      <c r="B86" s="112">
        <v>121803</v>
      </c>
      <c r="C86" s="90" t="s">
        <v>687</v>
      </c>
      <c r="D86" s="113" t="s">
        <v>602</v>
      </c>
      <c r="E86" s="114">
        <v>0.08</v>
      </c>
      <c r="F86" s="92" t="s">
        <v>688</v>
      </c>
      <c r="G86" s="92">
        <v>18.64</v>
      </c>
      <c r="H86" s="115"/>
      <c r="I86" s="115"/>
      <c r="J86" s="92" t="s">
        <v>689</v>
      </c>
      <c r="K86" s="92">
        <v>69.099999999999994</v>
      </c>
      <c r="L86" s="116"/>
      <c r="M86" s="115">
        <f>IF(ISNUMBER(K86/G86),IF(NOT(K86/G86=0),K86/G86, " "), " ")</f>
        <v>3.7070815450643773</v>
      </c>
      <c r="N86" s="113" t="s">
        <v>659</v>
      </c>
    </row>
    <row r="87" spans="1:14" ht="36" x14ac:dyDescent="0.2">
      <c r="A87" s="111">
        <v>61</v>
      </c>
      <c r="B87" s="112">
        <v>122000</v>
      </c>
      <c r="C87" s="90" t="s">
        <v>690</v>
      </c>
      <c r="D87" s="113" t="s">
        <v>602</v>
      </c>
      <c r="E87" s="114">
        <v>0.26</v>
      </c>
      <c r="F87" s="92" t="s">
        <v>691</v>
      </c>
      <c r="G87" s="92">
        <v>52.72</v>
      </c>
      <c r="H87" s="115"/>
      <c r="I87" s="115"/>
      <c r="J87" s="92" t="s">
        <v>692</v>
      </c>
      <c r="K87" s="92">
        <v>302.12</v>
      </c>
      <c r="L87" s="116"/>
      <c r="M87" s="115">
        <f>IF(ISNUMBER(K87/G87),IF(NOT(K87/G87=0),K87/G87, " "), " ")</f>
        <v>5.7306525037936273</v>
      </c>
      <c r="N87" s="113" t="s">
        <v>605</v>
      </c>
    </row>
    <row r="88" spans="1:14" ht="36" x14ac:dyDescent="0.2">
      <c r="A88" s="111">
        <v>62</v>
      </c>
      <c r="B88" s="112">
        <v>122301</v>
      </c>
      <c r="C88" s="90" t="s">
        <v>693</v>
      </c>
      <c r="D88" s="113" t="s">
        <v>602</v>
      </c>
      <c r="E88" s="114">
        <v>0.02</v>
      </c>
      <c r="F88" s="92" t="s">
        <v>694</v>
      </c>
      <c r="G88" s="92">
        <v>1.76</v>
      </c>
      <c r="H88" s="115"/>
      <c r="I88" s="115"/>
      <c r="J88" s="92" t="s">
        <v>695</v>
      </c>
      <c r="K88" s="92">
        <v>12.22</v>
      </c>
      <c r="L88" s="116"/>
      <c r="M88" s="115">
        <f>IF(ISNUMBER(K88/G88),IF(NOT(K88/G88=0),K88/G88, " "), " ")</f>
        <v>6.9431818181818183</v>
      </c>
      <c r="N88" s="113" t="s">
        <v>605</v>
      </c>
    </row>
    <row r="89" spans="1:14" ht="36" x14ac:dyDescent="0.2">
      <c r="A89" s="111">
        <v>63</v>
      </c>
      <c r="B89" s="112">
        <v>150202</v>
      </c>
      <c r="C89" s="90" t="s">
        <v>696</v>
      </c>
      <c r="D89" s="113" t="s">
        <v>602</v>
      </c>
      <c r="E89" s="114">
        <v>1</v>
      </c>
      <c r="F89" s="92" t="s">
        <v>697</v>
      </c>
      <c r="G89" s="92">
        <v>112.26</v>
      </c>
      <c r="H89" s="115"/>
      <c r="I89" s="115"/>
      <c r="J89" s="92" t="s">
        <v>698</v>
      </c>
      <c r="K89" s="92">
        <v>717</v>
      </c>
      <c r="L89" s="116"/>
      <c r="M89" s="115">
        <f>IF(ISNUMBER(K89/G89),IF(NOT(K89/G89=0),K89/G89, " "), " ")</f>
        <v>6.386958845537146</v>
      </c>
      <c r="N89" s="113" t="s">
        <v>605</v>
      </c>
    </row>
    <row r="90" spans="1:14" ht="36" x14ac:dyDescent="0.2">
      <c r="A90" s="111">
        <v>64</v>
      </c>
      <c r="B90" s="112">
        <v>150701</v>
      </c>
      <c r="C90" s="90" t="s">
        <v>699</v>
      </c>
      <c r="D90" s="113" t="s">
        <v>602</v>
      </c>
      <c r="E90" s="114">
        <v>0.88</v>
      </c>
      <c r="F90" s="92" t="s">
        <v>700</v>
      </c>
      <c r="G90" s="92">
        <v>113.92</v>
      </c>
      <c r="H90" s="115"/>
      <c r="I90" s="115"/>
      <c r="J90" s="92" t="s">
        <v>649</v>
      </c>
      <c r="K90" s="92">
        <v>668.8</v>
      </c>
      <c r="L90" s="116"/>
      <c r="M90" s="115">
        <f>IF(ISNUMBER(K90/G90),IF(NOT(K90/G90=0),K90/G90, " "), " ")</f>
        <v>5.8707865168539319</v>
      </c>
      <c r="N90" s="113" t="s">
        <v>605</v>
      </c>
    </row>
    <row r="91" spans="1:14" ht="36" x14ac:dyDescent="0.2">
      <c r="A91" s="111">
        <v>65</v>
      </c>
      <c r="B91" s="112">
        <v>150702</v>
      </c>
      <c r="C91" s="90" t="s">
        <v>701</v>
      </c>
      <c r="D91" s="113" t="s">
        <v>602</v>
      </c>
      <c r="E91" s="114">
        <v>0.33</v>
      </c>
      <c r="F91" s="92" t="s">
        <v>702</v>
      </c>
      <c r="G91" s="92">
        <v>61.93</v>
      </c>
      <c r="H91" s="115"/>
      <c r="I91" s="115"/>
      <c r="J91" s="92" t="s">
        <v>703</v>
      </c>
      <c r="K91" s="92">
        <v>324.72000000000003</v>
      </c>
      <c r="L91" s="116"/>
      <c r="M91" s="115">
        <f>IF(ISNUMBER(K91/G91),IF(NOT(K91/G91=0),K91/G91, " "), " ")</f>
        <v>5.2433392539964476</v>
      </c>
      <c r="N91" s="113" t="s">
        <v>605</v>
      </c>
    </row>
    <row r="92" spans="1:14" ht="24" x14ac:dyDescent="0.2">
      <c r="A92" s="111">
        <v>66</v>
      </c>
      <c r="B92" s="112">
        <v>152301</v>
      </c>
      <c r="C92" s="90" t="s">
        <v>704</v>
      </c>
      <c r="D92" s="113" t="s">
        <v>602</v>
      </c>
      <c r="E92" s="114">
        <v>4.18</v>
      </c>
      <c r="F92" s="92" t="s">
        <v>705</v>
      </c>
      <c r="G92" s="92">
        <v>208.96</v>
      </c>
      <c r="H92" s="115"/>
      <c r="I92" s="115"/>
      <c r="J92" s="92" t="s">
        <v>706</v>
      </c>
      <c r="K92" s="92">
        <v>1507.94</v>
      </c>
      <c r="L92" s="116"/>
      <c r="M92" s="115">
        <f>IF(ISNUMBER(K92/G92),IF(NOT(K92/G92=0),K92/G92, " "), " ")</f>
        <v>7.2164050535987752</v>
      </c>
      <c r="N92" s="113" t="s">
        <v>659</v>
      </c>
    </row>
    <row r="93" spans="1:14" ht="36" x14ac:dyDescent="0.2">
      <c r="A93" s="111">
        <v>67</v>
      </c>
      <c r="B93" s="112">
        <v>170300</v>
      </c>
      <c r="C93" s="90" t="s">
        <v>707</v>
      </c>
      <c r="D93" s="113" t="s">
        <v>602</v>
      </c>
      <c r="E93" s="114">
        <v>0.01</v>
      </c>
      <c r="F93" s="92" t="s">
        <v>708</v>
      </c>
      <c r="G93" s="92">
        <v>1.06</v>
      </c>
      <c r="H93" s="115"/>
      <c r="I93" s="115"/>
      <c r="J93" s="92" t="s">
        <v>709</v>
      </c>
      <c r="K93" s="92">
        <v>6.06</v>
      </c>
      <c r="L93" s="116"/>
      <c r="M93" s="115">
        <f>IF(ISNUMBER(K93/G93),IF(NOT(K93/G93=0),K93/G93, " "), " ")</f>
        <v>5.7169811320754711</v>
      </c>
      <c r="N93" s="113" t="s">
        <v>659</v>
      </c>
    </row>
    <row r="94" spans="1:14" ht="36" x14ac:dyDescent="0.2">
      <c r="A94" s="111">
        <v>68</v>
      </c>
      <c r="B94" s="112">
        <v>170602</v>
      </c>
      <c r="C94" s="90" t="s">
        <v>710</v>
      </c>
      <c r="D94" s="113" t="s">
        <v>602</v>
      </c>
      <c r="E94" s="114">
        <v>0.01</v>
      </c>
      <c r="F94" s="92" t="s">
        <v>711</v>
      </c>
      <c r="G94" s="92">
        <v>0.42</v>
      </c>
      <c r="H94" s="115"/>
      <c r="I94" s="115"/>
      <c r="J94" s="92" t="s">
        <v>712</v>
      </c>
      <c r="K94" s="92">
        <v>1.72</v>
      </c>
      <c r="L94" s="116"/>
      <c r="M94" s="115">
        <f>IF(ISNUMBER(K94/G94),IF(NOT(K94/G94=0),K94/G94, " "), " ")</f>
        <v>4.0952380952380949</v>
      </c>
      <c r="N94" s="113" t="s">
        <v>605</v>
      </c>
    </row>
    <row r="95" spans="1:14" ht="24" x14ac:dyDescent="0.2">
      <c r="A95" s="111">
        <v>69</v>
      </c>
      <c r="B95" s="112">
        <v>171000</v>
      </c>
      <c r="C95" s="90" t="s">
        <v>713</v>
      </c>
      <c r="D95" s="113" t="s">
        <v>602</v>
      </c>
      <c r="E95" s="114">
        <v>0.01</v>
      </c>
      <c r="F95" s="92" t="s">
        <v>714</v>
      </c>
      <c r="G95" s="92">
        <v>1.55</v>
      </c>
      <c r="H95" s="115"/>
      <c r="I95" s="115"/>
      <c r="J95" s="92" t="s">
        <v>715</v>
      </c>
      <c r="K95" s="92">
        <v>9.19</v>
      </c>
      <c r="L95" s="116"/>
      <c r="M95" s="115">
        <f>IF(ISNUMBER(K95/G95),IF(NOT(K95/G95=0),K95/G95, " "), " ")</f>
        <v>5.9290322580645158</v>
      </c>
      <c r="N95" s="113" t="s">
        <v>659</v>
      </c>
    </row>
    <row r="96" spans="1:14" ht="48" x14ac:dyDescent="0.2">
      <c r="A96" s="111">
        <v>70</v>
      </c>
      <c r="B96" s="112">
        <v>253901</v>
      </c>
      <c r="C96" s="90" t="s">
        <v>716</v>
      </c>
      <c r="D96" s="113" t="s">
        <v>602</v>
      </c>
      <c r="E96" s="114">
        <v>10.26</v>
      </c>
      <c r="F96" s="92" t="s">
        <v>717</v>
      </c>
      <c r="G96" s="92">
        <v>12328.32</v>
      </c>
      <c r="H96" s="115"/>
      <c r="I96" s="115"/>
      <c r="J96" s="92" t="s">
        <v>718</v>
      </c>
      <c r="K96" s="92">
        <v>28445.14</v>
      </c>
      <c r="L96" s="116"/>
      <c r="M96" s="115">
        <f>IF(ISNUMBER(K96/G96),IF(NOT(K96/G96=0),K96/G96, " "), " ")</f>
        <v>2.3073005892124798</v>
      </c>
      <c r="N96" s="113" t="s">
        <v>659</v>
      </c>
    </row>
    <row r="97" spans="1:14" ht="36" x14ac:dyDescent="0.2">
      <c r="A97" s="111">
        <v>71</v>
      </c>
      <c r="B97" s="112">
        <v>330301</v>
      </c>
      <c r="C97" s="90" t="s">
        <v>719</v>
      </c>
      <c r="D97" s="113" t="s">
        <v>602</v>
      </c>
      <c r="E97" s="114">
        <v>1.25</v>
      </c>
      <c r="F97" s="92" t="s">
        <v>720</v>
      </c>
      <c r="G97" s="92">
        <v>2.31</v>
      </c>
      <c r="H97" s="115"/>
      <c r="I97" s="115"/>
      <c r="J97" s="92" t="s">
        <v>721</v>
      </c>
      <c r="K97" s="92">
        <v>12.5</v>
      </c>
      <c r="L97" s="116"/>
      <c r="M97" s="115">
        <f>IF(ISNUMBER(K97/G97),IF(NOT(K97/G97=0),K97/G97, " "), " ")</f>
        <v>5.4112554112554108</v>
      </c>
      <c r="N97" s="113" t="s">
        <v>605</v>
      </c>
    </row>
    <row r="98" spans="1:14" ht="36" x14ac:dyDescent="0.2">
      <c r="A98" s="111">
        <v>72</v>
      </c>
      <c r="B98" s="112">
        <v>330804</v>
      </c>
      <c r="C98" s="90" t="s">
        <v>722</v>
      </c>
      <c r="D98" s="113" t="s">
        <v>602</v>
      </c>
      <c r="E98" s="114">
        <v>4.34</v>
      </c>
      <c r="F98" s="92" t="s">
        <v>723</v>
      </c>
      <c r="G98" s="92">
        <v>6.25</v>
      </c>
      <c r="H98" s="115"/>
      <c r="I98" s="115"/>
      <c r="J98" s="92" t="s">
        <v>629</v>
      </c>
      <c r="K98" s="92">
        <v>21.7</v>
      </c>
      <c r="L98" s="116"/>
      <c r="M98" s="115">
        <f>IF(ISNUMBER(K98/G98),IF(NOT(K98/G98=0),K98/G98, " "), " ")</f>
        <v>3.472</v>
      </c>
      <c r="N98" s="113" t="s">
        <v>724</v>
      </c>
    </row>
    <row r="99" spans="1:14" ht="36" x14ac:dyDescent="0.2">
      <c r="A99" s="111">
        <v>73</v>
      </c>
      <c r="B99" s="112">
        <v>331100</v>
      </c>
      <c r="C99" s="90" t="s">
        <v>725</v>
      </c>
      <c r="D99" s="113" t="s">
        <v>602</v>
      </c>
      <c r="E99" s="114">
        <v>7.9</v>
      </c>
      <c r="F99" s="92" t="s">
        <v>726</v>
      </c>
      <c r="G99" s="92">
        <v>5.92</v>
      </c>
      <c r="H99" s="115"/>
      <c r="I99" s="115"/>
      <c r="J99" s="92" t="s">
        <v>629</v>
      </c>
      <c r="K99" s="92">
        <v>39.5</v>
      </c>
      <c r="L99" s="116"/>
      <c r="M99" s="115">
        <f>IF(ISNUMBER(K99/G99),IF(NOT(K99/G99=0),K99/G99, " "), " ")</f>
        <v>6.6722972972972974</v>
      </c>
      <c r="N99" s="113" t="s">
        <v>727</v>
      </c>
    </row>
    <row r="100" spans="1:14" ht="36" x14ac:dyDescent="0.2">
      <c r="A100" s="111">
        <v>74</v>
      </c>
      <c r="B100" s="112">
        <v>340101</v>
      </c>
      <c r="C100" s="90" t="s">
        <v>728</v>
      </c>
      <c r="D100" s="113" t="s">
        <v>602</v>
      </c>
      <c r="E100" s="114">
        <v>0.09</v>
      </c>
      <c r="F100" s="92" t="s">
        <v>729</v>
      </c>
      <c r="G100" s="92">
        <v>0.63</v>
      </c>
      <c r="H100" s="115"/>
      <c r="I100" s="115"/>
      <c r="J100" s="92" t="s">
        <v>730</v>
      </c>
      <c r="K100" s="92">
        <v>2.61</v>
      </c>
      <c r="L100" s="116"/>
      <c r="M100" s="115">
        <f>IF(ISNUMBER(K100/G100),IF(NOT(K100/G100=0),K100/G100, " "), " ")</f>
        <v>4.1428571428571423</v>
      </c>
      <c r="N100" s="113" t="s">
        <v>605</v>
      </c>
    </row>
    <row r="101" spans="1:14" ht="24" x14ac:dyDescent="0.2">
      <c r="A101" s="111">
        <v>75</v>
      </c>
      <c r="B101" s="112">
        <v>392200</v>
      </c>
      <c r="C101" s="90" t="s">
        <v>731</v>
      </c>
      <c r="D101" s="113" t="s">
        <v>602</v>
      </c>
      <c r="E101" s="114">
        <v>1.2</v>
      </c>
      <c r="F101" s="92" t="s">
        <v>732</v>
      </c>
      <c r="G101" s="92">
        <v>15.81</v>
      </c>
      <c r="H101" s="115"/>
      <c r="I101" s="115"/>
      <c r="J101" s="92" t="s">
        <v>733</v>
      </c>
      <c r="K101" s="92">
        <v>54.54</v>
      </c>
      <c r="L101" s="116"/>
      <c r="M101" s="115">
        <f>IF(ISNUMBER(K101/G101),IF(NOT(K101/G101=0),K101/G101, " "), " ")</f>
        <v>3.4497153700189753</v>
      </c>
      <c r="N101" s="113" t="s">
        <v>659</v>
      </c>
    </row>
    <row r="102" spans="1:14" ht="24" x14ac:dyDescent="0.2">
      <c r="A102" s="111">
        <v>76</v>
      </c>
      <c r="B102" s="112">
        <v>392255</v>
      </c>
      <c r="C102" s="90" t="s">
        <v>734</v>
      </c>
      <c r="D102" s="113" t="s">
        <v>602</v>
      </c>
      <c r="E102" s="114">
        <v>1.2</v>
      </c>
      <c r="F102" s="92" t="s">
        <v>735</v>
      </c>
      <c r="G102" s="92">
        <v>23.64</v>
      </c>
      <c r="H102" s="115"/>
      <c r="I102" s="115"/>
      <c r="J102" s="92" t="s">
        <v>736</v>
      </c>
      <c r="K102" s="92">
        <v>63.89</v>
      </c>
      <c r="L102" s="116"/>
      <c r="M102" s="115">
        <f>IF(ISNUMBER(K102/G102),IF(NOT(K102/G102=0),K102/G102, " "), " ")</f>
        <v>2.7026226734348562</v>
      </c>
      <c r="N102" s="113" t="s">
        <v>659</v>
      </c>
    </row>
    <row r="103" spans="1:14" ht="48" x14ac:dyDescent="0.2">
      <c r="A103" s="111">
        <v>77</v>
      </c>
      <c r="B103" s="112">
        <v>394101</v>
      </c>
      <c r="C103" s="90" t="s">
        <v>737</v>
      </c>
      <c r="D103" s="113" t="s">
        <v>602</v>
      </c>
      <c r="E103" s="114">
        <v>0.9</v>
      </c>
      <c r="F103" s="92" t="s">
        <v>738</v>
      </c>
      <c r="G103" s="92">
        <v>3.97</v>
      </c>
      <c r="H103" s="115"/>
      <c r="I103" s="115"/>
      <c r="J103" s="92" t="s">
        <v>739</v>
      </c>
      <c r="K103" s="92">
        <v>15.6</v>
      </c>
      <c r="L103" s="116"/>
      <c r="M103" s="115">
        <f>IF(ISNUMBER(K103/G103),IF(NOT(K103/G103=0),K103/G103, " "), " ")</f>
        <v>3.9294710327455915</v>
      </c>
      <c r="N103" s="113" t="s">
        <v>659</v>
      </c>
    </row>
    <row r="104" spans="1:14" ht="60" x14ac:dyDescent="0.2">
      <c r="A104" s="111">
        <v>78</v>
      </c>
      <c r="B104" s="112">
        <v>394106</v>
      </c>
      <c r="C104" s="90" t="s">
        <v>740</v>
      </c>
      <c r="D104" s="113" t="s">
        <v>602</v>
      </c>
      <c r="E104" s="114">
        <v>0.45</v>
      </c>
      <c r="F104" s="92" t="s">
        <v>741</v>
      </c>
      <c r="G104" s="92">
        <v>2.92</v>
      </c>
      <c r="H104" s="115"/>
      <c r="I104" s="115"/>
      <c r="J104" s="92" t="s">
        <v>742</v>
      </c>
      <c r="K104" s="92">
        <v>11.48</v>
      </c>
      <c r="L104" s="116"/>
      <c r="M104" s="115">
        <f>IF(ISNUMBER(K104/G104),IF(NOT(K104/G104=0),K104/G104, " "), " ")</f>
        <v>3.9315068493150687</v>
      </c>
      <c r="N104" s="113" t="s">
        <v>659</v>
      </c>
    </row>
    <row r="105" spans="1:14" ht="36" x14ac:dyDescent="0.2">
      <c r="A105" s="111">
        <v>79</v>
      </c>
      <c r="B105" s="112">
        <v>400001</v>
      </c>
      <c r="C105" s="90" t="s">
        <v>743</v>
      </c>
      <c r="D105" s="113" t="s">
        <v>602</v>
      </c>
      <c r="E105" s="114">
        <v>1.1399999999999999</v>
      </c>
      <c r="F105" s="92" t="s">
        <v>744</v>
      </c>
      <c r="G105" s="92">
        <v>117.64</v>
      </c>
      <c r="H105" s="115"/>
      <c r="I105" s="115"/>
      <c r="J105" s="92" t="s">
        <v>745</v>
      </c>
      <c r="K105" s="92">
        <v>709.08</v>
      </c>
      <c r="L105" s="116"/>
      <c r="M105" s="115">
        <f>IF(ISNUMBER(K105/G105),IF(NOT(K105/G105=0),K105/G105, " "), " ")</f>
        <v>6.0275416524991501</v>
      </c>
      <c r="N105" s="113" t="s">
        <v>605</v>
      </c>
    </row>
    <row r="106" spans="1:14" ht="36" x14ac:dyDescent="0.2">
      <c r="A106" s="111">
        <v>80</v>
      </c>
      <c r="B106" s="112">
        <v>400051</v>
      </c>
      <c r="C106" s="90" t="s">
        <v>746</v>
      </c>
      <c r="D106" s="113" t="s">
        <v>602</v>
      </c>
      <c r="E106" s="114">
        <v>0.01</v>
      </c>
      <c r="F106" s="92" t="s">
        <v>747</v>
      </c>
      <c r="G106" s="92">
        <v>1.05</v>
      </c>
      <c r="H106" s="115"/>
      <c r="I106" s="115"/>
      <c r="J106" s="92" t="s">
        <v>611</v>
      </c>
      <c r="K106" s="92">
        <v>7.61</v>
      </c>
      <c r="L106" s="116"/>
      <c r="M106" s="115">
        <f>IF(ISNUMBER(K106/G106),IF(NOT(K106/G106=0),K106/G106, " "), " ")</f>
        <v>7.2476190476190476</v>
      </c>
      <c r="N106" s="113" t="s">
        <v>605</v>
      </c>
    </row>
    <row r="107" spans="1:14" ht="24" x14ac:dyDescent="0.2">
      <c r="A107" s="111">
        <v>81</v>
      </c>
      <c r="B107" s="112">
        <v>400102</v>
      </c>
      <c r="C107" s="90" t="s">
        <v>748</v>
      </c>
      <c r="D107" s="113" t="s">
        <v>602</v>
      </c>
      <c r="E107" s="114">
        <v>4.1500000000000004</v>
      </c>
      <c r="F107" s="92" t="s">
        <v>749</v>
      </c>
      <c r="G107" s="92">
        <v>542.82000000000005</v>
      </c>
      <c r="H107" s="115"/>
      <c r="I107" s="115"/>
      <c r="J107" s="92" t="s">
        <v>750</v>
      </c>
      <c r="K107" s="92">
        <v>3450.19</v>
      </c>
      <c r="L107" s="116"/>
      <c r="M107" s="115">
        <f>IF(ISNUMBER(K107/G107),IF(NOT(K107/G107=0),K107/G107, " "), " ")</f>
        <v>6.3560480453925789</v>
      </c>
      <c r="N107" s="113" t="s">
        <v>659</v>
      </c>
    </row>
    <row r="108" spans="1:14" ht="24" x14ac:dyDescent="0.2">
      <c r="A108" s="111">
        <v>82</v>
      </c>
      <c r="B108" s="112">
        <v>400311</v>
      </c>
      <c r="C108" s="90" t="s">
        <v>751</v>
      </c>
      <c r="D108" s="113" t="s">
        <v>602</v>
      </c>
      <c r="E108" s="114">
        <v>2.83</v>
      </c>
      <c r="F108" s="92" t="s">
        <v>752</v>
      </c>
      <c r="G108" s="92">
        <v>362.81</v>
      </c>
      <c r="H108" s="115"/>
      <c r="I108" s="115"/>
      <c r="J108" s="92" t="s">
        <v>753</v>
      </c>
      <c r="K108" s="92">
        <v>2469.85</v>
      </c>
      <c r="L108" s="116"/>
      <c r="M108" s="115">
        <f>IF(ISNUMBER(K108/G108),IF(NOT(K108/G108=0),K108/G108, " "), " ")</f>
        <v>6.8075576748160191</v>
      </c>
      <c r="N108" s="113" t="s">
        <v>659</v>
      </c>
    </row>
    <row r="109" spans="1:14" ht="24" x14ac:dyDescent="0.2">
      <c r="A109" s="117"/>
      <c r="B109" s="118" t="s">
        <v>597</v>
      </c>
      <c r="C109" s="119" t="s">
        <v>754</v>
      </c>
      <c r="D109" s="120" t="s">
        <v>599</v>
      </c>
      <c r="E109" s="121"/>
      <c r="F109" s="122" t="s">
        <v>578</v>
      </c>
      <c r="G109" s="122">
        <v>18994</v>
      </c>
      <c r="H109" s="123"/>
      <c r="I109" s="123"/>
      <c r="J109" s="122" t="s">
        <v>578</v>
      </c>
      <c r="K109" s="122">
        <v>69446</v>
      </c>
      <c r="L109" s="124"/>
      <c r="M109" s="123">
        <f>IF(ISNUMBER(K109/G109),IF(NOT(K109/G109=0),K109/G109, " "), " ")</f>
        <v>3.6562072233336842</v>
      </c>
      <c r="N109" s="120"/>
    </row>
    <row r="110" spans="1:14" ht="17.850000000000001" customHeight="1" x14ac:dyDescent="0.2">
      <c r="A110" s="110" t="s">
        <v>755</v>
      </c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</row>
    <row r="111" spans="1:14" ht="48" x14ac:dyDescent="0.2">
      <c r="A111" s="111">
        <v>84</v>
      </c>
      <c r="B111" s="112" t="s">
        <v>756</v>
      </c>
      <c r="C111" s="90" t="s">
        <v>757</v>
      </c>
      <c r="D111" s="113" t="s">
        <v>758</v>
      </c>
      <c r="E111" s="114">
        <v>6.6E-3</v>
      </c>
      <c r="F111" s="92" t="s">
        <v>759</v>
      </c>
      <c r="G111" s="92">
        <v>21.9</v>
      </c>
      <c r="H111" s="115">
        <v>19372</v>
      </c>
      <c r="I111" s="115">
        <v>127.86</v>
      </c>
      <c r="J111" s="92" t="s">
        <v>760</v>
      </c>
      <c r="K111" s="92">
        <v>132.30000000000001</v>
      </c>
      <c r="L111" s="116"/>
      <c r="M111" s="115">
        <f>IF(ISNUMBER(K111/G111),IF(NOT(K111/G111=0),K111/G111, " "), " ")</f>
        <v>6.0410958904109595</v>
      </c>
      <c r="N111" s="113" t="s">
        <v>761</v>
      </c>
    </row>
    <row r="112" spans="1:14" ht="24" x14ac:dyDescent="0.2">
      <c r="A112" s="111">
        <v>85</v>
      </c>
      <c r="B112" s="112" t="s">
        <v>762</v>
      </c>
      <c r="C112" s="90" t="s">
        <v>763</v>
      </c>
      <c r="D112" s="113" t="s">
        <v>758</v>
      </c>
      <c r="E112" s="114">
        <v>2.2000000000000001E-3</v>
      </c>
      <c r="F112" s="92" t="s">
        <v>764</v>
      </c>
      <c r="G112" s="92">
        <v>59.02</v>
      </c>
      <c r="H112" s="115">
        <v>113820</v>
      </c>
      <c r="I112" s="115">
        <v>250.4</v>
      </c>
      <c r="J112" s="92" t="s">
        <v>765</v>
      </c>
      <c r="K112" s="92">
        <v>256.14</v>
      </c>
      <c r="L112" s="116"/>
      <c r="M112" s="115">
        <f>IF(ISNUMBER(K112/G112),IF(NOT(K112/G112=0),K112/G112, " "), " ")</f>
        <v>4.3398847848187048</v>
      </c>
      <c r="N112" s="113" t="s">
        <v>766</v>
      </c>
    </row>
    <row r="113" spans="1:14" ht="48" x14ac:dyDescent="0.2">
      <c r="A113" s="111">
        <v>86</v>
      </c>
      <c r="B113" s="112" t="s">
        <v>767</v>
      </c>
      <c r="C113" s="90" t="s">
        <v>768</v>
      </c>
      <c r="D113" s="113" t="s">
        <v>758</v>
      </c>
      <c r="E113" s="114">
        <v>5.9999999999999995E-4</v>
      </c>
      <c r="F113" s="92" t="s">
        <v>769</v>
      </c>
      <c r="G113" s="92">
        <v>4.7</v>
      </c>
      <c r="H113" s="115">
        <v>60659</v>
      </c>
      <c r="I113" s="115">
        <v>36.4</v>
      </c>
      <c r="J113" s="92" t="s">
        <v>770</v>
      </c>
      <c r="K113" s="92">
        <v>37.32</v>
      </c>
      <c r="L113" s="116"/>
      <c r="M113" s="115">
        <f>IF(ISNUMBER(K113/G113),IF(NOT(K113/G113=0),K113/G113, " "), " ")</f>
        <v>7.9404255319148938</v>
      </c>
      <c r="N113" s="113" t="s">
        <v>771</v>
      </c>
    </row>
    <row r="114" spans="1:14" ht="24" x14ac:dyDescent="0.2">
      <c r="A114" s="111">
        <v>87</v>
      </c>
      <c r="B114" s="112" t="s">
        <v>772</v>
      </c>
      <c r="C114" s="90" t="s">
        <v>773</v>
      </c>
      <c r="D114" s="113" t="s">
        <v>774</v>
      </c>
      <c r="E114" s="114">
        <v>0.43469999999999998</v>
      </c>
      <c r="F114" s="92" t="s">
        <v>775</v>
      </c>
      <c r="G114" s="92">
        <v>2.69</v>
      </c>
      <c r="H114" s="115">
        <v>43.06</v>
      </c>
      <c r="I114" s="115">
        <v>18.72</v>
      </c>
      <c r="J114" s="92" t="s">
        <v>776</v>
      </c>
      <c r="K114" s="92">
        <v>21.6</v>
      </c>
      <c r="L114" s="116"/>
      <c r="M114" s="115">
        <f>IF(ISNUMBER(K114/G114),IF(NOT(K114/G114=0),K114/G114, " "), " ")</f>
        <v>8.0297397769516738</v>
      </c>
      <c r="N114" s="113" t="s">
        <v>777</v>
      </c>
    </row>
    <row r="115" spans="1:14" ht="48" x14ac:dyDescent="0.2">
      <c r="A115" s="111">
        <v>88</v>
      </c>
      <c r="B115" s="112" t="s">
        <v>778</v>
      </c>
      <c r="C115" s="90" t="s">
        <v>779</v>
      </c>
      <c r="D115" s="113" t="s">
        <v>758</v>
      </c>
      <c r="E115" s="114">
        <v>4.8999999999999998E-3</v>
      </c>
      <c r="F115" s="92" t="s">
        <v>780</v>
      </c>
      <c r="G115" s="92">
        <v>49.94</v>
      </c>
      <c r="H115" s="115">
        <v>67798</v>
      </c>
      <c r="I115" s="115">
        <v>332.21</v>
      </c>
      <c r="J115" s="92" t="s">
        <v>781</v>
      </c>
      <c r="K115" s="92">
        <v>340.39</v>
      </c>
      <c r="L115" s="116"/>
      <c r="M115" s="115">
        <f>IF(ISNUMBER(K115/G115),IF(NOT(K115/G115=0),K115/G115, " "), " ")</f>
        <v>6.8159791750100123</v>
      </c>
      <c r="N115" s="113" t="s">
        <v>782</v>
      </c>
    </row>
    <row r="116" spans="1:14" ht="48" x14ac:dyDescent="0.2">
      <c r="A116" s="111">
        <v>89</v>
      </c>
      <c r="B116" s="112" t="s">
        <v>783</v>
      </c>
      <c r="C116" s="90" t="s">
        <v>784</v>
      </c>
      <c r="D116" s="113" t="s">
        <v>758</v>
      </c>
      <c r="E116" s="114">
        <v>5.8999999999999999E-3</v>
      </c>
      <c r="F116" s="92" t="s">
        <v>785</v>
      </c>
      <c r="G116" s="92">
        <v>27.44</v>
      </c>
      <c r="H116" s="115">
        <v>41890</v>
      </c>
      <c r="I116" s="115">
        <v>247.15</v>
      </c>
      <c r="J116" s="92" t="s">
        <v>786</v>
      </c>
      <c r="K116" s="92">
        <v>253.75</v>
      </c>
      <c r="L116" s="116"/>
      <c r="M116" s="115">
        <f>IF(ISNUMBER(K116/G116),IF(NOT(K116/G116=0),K116/G116, " "), " ")</f>
        <v>9.2474489795918355</v>
      </c>
      <c r="N116" s="113" t="s">
        <v>787</v>
      </c>
    </row>
    <row r="117" spans="1:14" ht="48" x14ac:dyDescent="0.2">
      <c r="A117" s="111">
        <v>90</v>
      </c>
      <c r="B117" s="112" t="s">
        <v>788</v>
      </c>
      <c r="C117" s="90" t="s">
        <v>789</v>
      </c>
      <c r="D117" s="113" t="s">
        <v>790</v>
      </c>
      <c r="E117" s="114">
        <v>1.2656000000000001</v>
      </c>
      <c r="F117" s="92" t="s">
        <v>791</v>
      </c>
      <c r="G117" s="92">
        <v>29.38</v>
      </c>
      <c r="H117" s="115">
        <v>100.97</v>
      </c>
      <c r="I117" s="115">
        <v>127.79</v>
      </c>
      <c r="J117" s="92" t="s">
        <v>792</v>
      </c>
      <c r="K117" s="92">
        <v>130.82</v>
      </c>
      <c r="L117" s="116"/>
      <c r="M117" s="115">
        <f>IF(ISNUMBER(K117/G117),IF(NOT(K117/G117=0),K117/G117, " "), " ")</f>
        <v>4.4526889040163375</v>
      </c>
      <c r="N117" s="113" t="s">
        <v>793</v>
      </c>
    </row>
    <row r="118" spans="1:14" ht="24" x14ac:dyDescent="0.2">
      <c r="A118" s="111">
        <v>91</v>
      </c>
      <c r="B118" s="112" t="s">
        <v>794</v>
      </c>
      <c r="C118" s="90" t="s">
        <v>795</v>
      </c>
      <c r="D118" s="113" t="s">
        <v>758</v>
      </c>
      <c r="E118" s="114">
        <v>2.0000000000000001E-4</v>
      </c>
      <c r="F118" s="92" t="s">
        <v>796</v>
      </c>
      <c r="G118" s="92">
        <v>2.0699999999999998</v>
      </c>
      <c r="H118" s="115">
        <v>50843.43</v>
      </c>
      <c r="I118" s="115">
        <v>10.17</v>
      </c>
      <c r="J118" s="92" t="s">
        <v>797</v>
      </c>
      <c r="K118" s="92">
        <v>10.46</v>
      </c>
      <c r="L118" s="116"/>
      <c r="M118" s="115">
        <f>IF(ISNUMBER(K118/G118),IF(NOT(K118/G118=0),K118/G118, " "), " ")</f>
        <v>5.0531400966183586</v>
      </c>
      <c r="N118" s="113" t="s">
        <v>798</v>
      </c>
    </row>
    <row r="119" spans="1:14" ht="24" x14ac:dyDescent="0.2">
      <c r="A119" s="111">
        <v>92</v>
      </c>
      <c r="B119" s="112" t="s">
        <v>799</v>
      </c>
      <c r="C119" s="90" t="s">
        <v>800</v>
      </c>
      <c r="D119" s="113" t="s">
        <v>758</v>
      </c>
      <c r="E119" s="114">
        <v>5.9999999999999995E-4</v>
      </c>
      <c r="F119" s="92" t="s">
        <v>801</v>
      </c>
      <c r="G119" s="92">
        <v>6.9</v>
      </c>
      <c r="H119" s="115">
        <v>82354.59</v>
      </c>
      <c r="I119" s="115">
        <v>49.41</v>
      </c>
      <c r="J119" s="92" t="s">
        <v>802</v>
      </c>
      <c r="K119" s="92">
        <v>50.61</v>
      </c>
      <c r="L119" s="116"/>
      <c r="M119" s="115">
        <f>IF(ISNUMBER(K119/G119),IF(NOT(K119/G119=0),K119/G119, " "), " ")</f>
        <v>7.3347826086956518</v>
      </c>
      <c r="N119" s="113" t="s">
        <v>803</v>
      </c>
    </row>
    <row r="120" spans="1:14" ht="24" x14ac:dyDescent="0.2">
      <c r="A120" s="111">
        <v>93</v>
      </c>
      <c r="B120" s="112" t="s">
        <v>804</v>
      </c>
      <c r="C120" s="90" t="s">
        <v>805</v>
      </c>
      <c r="D120" s="113" t="s">
        <v>758</v>
      </c>
      <c r="E120" s="114">
        <v>8.9999999999999998E-4</v>
      </c>
      <c r="F120" s="92" t="s">
        <v>801</v>
      </c>
      <c r="G120" s="92">
        <v>10.36</v>
      </c>
      <c r="H120" s="115">
        <v>82354.59</v>
      </c>
      <c r="I120" s="115">
        <v>74.13</v>
      </c>
      <c r="J120" s="92" t="s">
        <v>802</v>
      </c>
      <c r="K120" s="92">
        <v>75.89</v>
      </c>
      <c r="L120" s="116"/>
      <c r="M120" s="115">
        <f>IF(ISNUMBER(K120/G120),IF(NOT(K120/G120=0),K120/G120, " "), " ")</f>
        <v>7.3252895752895757</v>
      </c>
      <c r="N120" s="113" t="s">
        <v>803</v>
      </c>
    </row>
    <row r="121" spans="1:14" ht="24" x14ac:dyDescent="0.2">
      <c r="A121" s="111">
        <v>94</v>
      </c>
      <c r="B121" s="112" t="s">
        <v>806</v>
      </c>
      <c r="C121" s="90" t="s">
        <v>807</v>
      </c>
      <c r="D121" s="113" t="s">
        <v>758</v>
      </c>
      <c r="E121" s="114">
        <v>4.0000000000000002E-4</v>
      </c>
      <c r="F121" s="92" t="s">
        <v>808</v>
      </c>
      <c r="G121" s="92">
        <v>4.26</v>
      </c>
      <c r="H121" s="115">
        <v>89294.17</v>
      </c>
      <c r="I121" s="115">
        <v>35.72</v>
      </c>
      <c r="J121" s="92" t="s">
        <v>809</v>
      </c>
      <c r="K121" s="92">
        <v>36.56</v>
      </c>
      <c r="L121" s="116"/>
      <c r="M121" s="115">
        <f>IF(ISNUMBER(K121/G121),IF(NOT(K121/G121=0),K121/G121, " "), " ")</f>
        <v>8.5821596244131459</v>
      </c>
      <c r="N121" s="113" t="s">
        <v>810</v>
      </c>
    </row>
    <row r="122" spans="1:14" ht="24" x14ac:dyDescent="0.2">
      <c r="A122" s="111">
        <v>95</v>
      </c>
      <c r="B122" s="112" t="s">
        <v>811</v>
      </c>
      <c r="C122" s="90" t="s">
        <v>812</v>
      </c>
      <c r="D122" s="113" t="s">
        <v>758</v>
      </c>
      <c r="E122" s="114">
        <v>1E-4</v>
      </c>
      <c r="F122" s="92" t="s">
        <v>808</v>
      </c>
      <c r="G122" s="92">
        <v>1.07</v>
      </c>
      <c r="H122" s="115">
        <v>89294.17</v>
      </c>
      <c r="I122" s="115">
        <v>8.93</v>
      </c>
      <c r="J122" s="92" t="s">
        <v>809</v>
      </c>
      <c r="K122" s="92">
        <v>9.14</v>
      </c>
      <c r="L122" s="116"/>
      <c r="M122" s="115">
        <f>IF(ISNUMBER(K122/G122),IF(NOT(K122/G122=0),K122/G122, " "), " ")</f>
        <v>8.5420560747663554</v>
      </c>
      <c r="N122" s="113" t="s">
        <v>810</v>
      </c>
    </row>
    <row r="123" spans="1:14" ht="24" x14ac:dyDescent="0.2">
      <c r="A123" s="111">
        <v>96</v>
      </c>
      <c r="B123" s="112" t="s">
        <v>813</v>
      </c>
      <c r="C123" s="90" t="s">
        <v>814</v>
      </c>
      <c r="D123" s="113" t="s">
        <v>758</v>
      </c>
      <c r="E123" s="114">
        <v>1E-4</v>
      </c>
      <c r="F123" s="92" t="s">
        <v>808</v>
      </c>
      <c r="G123" s="92">
        <v>1.07</v>
      </c>
      <c r="H123" s="115">
        <v>89294.17</v>
      </c>
      <c r="I123" s="115">
        <v>8.93</v>
      </c>
      <c r="J123" s="92" t="s">
        <v>809</v>
      </c>
      <c r="K123" s="92">
        <v>9.14</v>
      </c>
      <c r="L123" s="116"/>
      <c r="M123" s="115">
        <f>IF(ISNUMBER(K123/G123),IF(NOT(K123/G123=0),K123/G123, " "), " ")</f>
        <v>8.5420560747663554</v>
      </c>
      <c r="N123" s="113" t="s">
        <v>810</v>
      </c>
    </row>
    <row r="124" spans="1:14" ht="48" x14ac:dyDescent="0.2">
      <c r="A124" s="111">
        <v>97</v>
      </c>
      <c r="B124" s="112" t="s">
        <v>815</v>
      </c>
      <c r="C124" s="90" t="s">
        <v>816</v>
      </c>
      <c r="D124" s="113" t="s">
        <v>758</v>
      </c>
      <c r="E124" s="114">
        <v>0.28620000000000001</v>
      </c>
      <c r="F124" s="92" t="s">
        <v>817</v>
      </c>
      <c r="G124" s="92">
        <v>867.18</v>
      </c>
      <c r="H124" s="115">
        <v>13742</v>
      </c>
      <c r="I124" s="115">
        <v>3932.96</v>
      </c>
      <c r="J124" s="92" t="s">
        <v>818</v>
      </c>
      <c r="K124" s="92">
        <v>4094.27</v>
      </c>
      <c r="L124" s="116"/>
      <c r="M124" s="115">
        <f>IF(ISNUMBER(K124/G124),IF(NOT(K124/G124=0),K124/G124, " "), " ")</f>
        <v>4.7213611937544684</v>
      </c>
      <c r="N124" s="113" t="s">
        <v>819</v>
      </c>
    </row>
    <row r="125" spans="1:14" ht="24" x14ac:dyDescent="0.2">
      <c r="A125" s="111">
        <v>98</v>
      </c>
      <c r="B125" s="112" t="s">
        <v>820</v>
      </c>
      <c r="C125" s="90" t="s">
        <v>821</v>
      </c>
      <c r="D125" s="113" t="s">
        <v>822</v>
      </c>
      <c r="E125" s="114">
        <v>2.1299999999999999E-2</v>
      </c>
      <c r="F125" s="92" t="s">
        <v>823</v>
      </c>
      <c r="G125" s="92">
        <v>0.25</v>
      </c>
      <c r="H125" s="115">
        <v>45.17</v>
      </c>
      <c r="I125" s="115">
        <v>0.96</v>
      </c>
      <c r="J125" s="92" t="s">
        <v>824</v>
      </c>
      <c r="K125" s="92">
        <v>0.98</v>
      </c>
      <c r="L125" s="116"/>
      <c r="M125" s="115">
        <f>IF(ISNUMBER(K125/G125),IF(NOT(K125/G125=0),K125/G125, " "), " ")</f>
        <v>3.92</v>
      </c>
      <c r="N125" s="113" t="s">
        <v>825</v>
      </c>
    </row>
    <row r="126" spans="1:14" ht="60" x14ac:dyDescent="0.2">
      <c r="A126" s="111">
        <v>99</v>
      </c>
      <c r="B126" s="112" t="s">
        <v>826</v>
      </c>
      <c r="C126" s="90" t="s">
        <v>827</v>
      </c>
      <c r="D126" s="113" t="s">
        <v>790</v>
      </c>
      <c r="E126" s="114">
        <v>0.03</v>
      </c>
      <c r="F126" s="92" t="s">
        <v>828</v>
      </c>
      <c r="G126" s="92">
        <v>0.68</v>
      </c>
      <c r="H126" s="115">
        <v>118.5</v>
      </c>
      <c r="I126" s="115">
        <v>3.56</v>
      </c>
      <c r="J126" s="92" t="s">
        <v>829</v>
      </c>
      <c r="K126" s="92">
        <v>3.64</v>
      </c>
      <c r="L126" s="116"/>
      <c r="M126" s="115">
        <f>IF(ISNUMBER(K126/G126),IF(NOT(K126/G126=0),K126/G126, " "), " ")</f>
        <v>5.3529411764705879</v>
      </c>
      <c r="N126" s="113" t="s">
        <v>830</v>
      </c>
    </row>
    <row r="127" spans="1:14" ht="48" x14ac:dyDescent="0.2">
      <c r="A127" s="111">
        <v>100</v>
      </c>
      <c r="B127" s="112" t="s">
        <v>831</v>
      </c>
      <c r="C127" s="90" t="s">
        <v>832</v>
      </c>
      <c r="D127" s="113" t="s">
        <v>758</v>
      </c>
      <c r="E127" s="114">
        <v>8.0000000000000004E-4</v>
      </c>
      <c r="F127" s="92" t="s">
        <v>833</v>
      </c>
      <c r="G127" s="92">
        <v>13.83</v>
      </c>
      <c r="H127" s="115">
        <v>74911</v>
      </c>
      <c r="I127" s="115">
        <v>59.93</v>
      </c>
      <c r="J127" s="92" t="s">
        <v>834</v>
      </c>
      <c r="K127" s="92">
        <v>61.38</v>
      </c>
      <c r="L127" s="116"/>
      <c r="M127" s="115">
        <f>IF(ISNUMBER(K127/G127),IF(NOT(K127/G127=0),K127/G127, " "), " ")</f>
        <v>4.4381778741865512</v>
      </c>
      <c r="N127" s="113" t="s">
        <v>835</v>
      </c>
    </row>
    <row r="128" spans="1:14" ht="24" x14ac:dyDescent="0.2">
      <c r="A128" s="111">
        <v>101</v>
      </c>
      <c r="B128" s="112" t="s">
        <v>836</v>
      </c>
      <c r="C128" s="90" t="s">
        <v>837</v>
      </c>
      <c r="D128" s="113" t="s">
        <v>822</v>
      </c>
      <c r="E128" s="114">
        <v>0.246</v>
      </c>
      <c r="F128" s="92" t="s">
        <v>838</v>
      </c>
      <c r="G128" s="92">
        <v>1.82</v>
      </c>
      <c r="H128" s="115">
        <v>32.75</v>
      </c>
      <c r="I128" s="115">
        <v>8.06</v>
      </c>
      <c r="J128" s="92" t="s">
        <v>839</v>
      </c>
      <c r="K128" s="92">
        <v>8.27</v>
      </c>
      <c r="L128" s="116"/>
      <c r="M128" s="115">
        <f>IF(ISNUMBER(K128/G128),IF(NOT(K128/G128=0),K128/G128, " "), " ")</f>
        <v>4.5439560439560438</v>
      </c>
      <c r="N128" s="113" t="s">
        <v>840</v>
      </c>
    </row>
    <row r="129" spans="1:14" ht="48" x14ac:dyDescent="0.2">
      <c r="A129" s="111">
        <v>102</v>
      </c>
      <c r="B129" s="112" t="s">
        <v>841</v>
      </c>
      <c r="C129" s="90" t="s">
        <v>842</v>
      </c>
      <c r="D129" s="113" t="s">
        <v>758</v>
      </c>
      <c r="E129" s="114">
        <v>5.9999999999999995E-4</v>
      </c>
      <c r="F129" s="92" t="s">
        <v>843</v>
      </c>
      <c r="G129" s="92">
        <v>5.52</v>
      </c>
      <c r="H129" s="115">
        <v>52312</v>
      </c>
      <c r="I129" s="115">
        <v>31.39</v>
      </c>
      <c r="J129" s="92" t="s">
        <v>844</v>
      </c>
      <c r="K129" s="92">
        <v>32.21</v>
      </c>
      <c r="L129" s="116"/>
      <c r="M129" s="115">
        <f>IF(ISNUMBER(K129/G129),IF(NOT(K129/G129=0),K129/G129, " "), " ")</f>
        <v>5.8351449275362324</v>
      </c>
      <c r="N129" s="113" t="s">
        <v>845</v>
      </c>
    </row>
    <row r="130" spans="1:14" ht="24" x14ac:dyDescent="0.2">
      <c r="A130" s="111">
        <v>103</v>
      </c>
      <c r="B130" s="112" t="s">
        <v>846</v>
      </c>
      <c r="C130" s="90" t="s">
        <v>847</v>
      </c>
      <c r="D130" s="113" t="s">
        <v>790</v>
      </c>
      <c r="E130" s="114">
        <v>8.7300000000000003E-2</v>
      </c>
      <c r="F130" s="92" t="s">
        <v>848</v>
      </c>
      <c r="G130" s="92">
        <v>0.86</v>
      </c>
      <c r="H130" s="115">
        <v>45.83</v>
      </c>
      <c r="I130" s="115">
        <v>4</v>
      </c>
      <c r="J130" s="92" t="s">
        <v>849</v>
      </c>
      <c r="K130" s="92">
        <v>4.4400000000000004</v>
      </c>
      <c r="L130" s="116"/>
      <c r="M130" s="115">
        <f>IF(ISNUMBER(K130/G130),IF(NOT(K130/G130=0),K130/G130, " "), " ")</f>
        <v>5.1627906976744189</v>
      </c>
      <c r="N130" s="113" t="s">
        <v>850</v>
      </c>
    </row>
    <row r="131" spans="1:14" ht="24" x14ac:dyDescent="0.2">
      <c r="A131" s="111">
        <v>104</v>
      </c>
      <c r="B131" s="112" t="s">
        <v>846</v>
      </c>
      <c r="C131" s="90" t="s">
        <v>847</v>
      </c>
      <c r="D131" s="113" t="s">
        <v>790</v>
      </c>
      <c r="E131" s="114">
        <v>3.5</v>
      </c>
      <c r="F131" s="92" t="s">
        <v>848</v>
      </c>
      <c r="G131" s="92">
        <v>34.299999999999997</v>
      </c>
      <c r="H131" s="115">
        <v>45.83</v>
      </c>
      <c r="I131" s="115">
        <v>160.41</v>
      </c>
      <c r="J131" s="92" t="s">
        <v>849</v>
      </c>
      <c r="K131" s="92">
        <v>177.63</v>
      </c>
      <c r="L131" s="116"/>
      <c r="M131" s="115">
        <f>IF(ISNUMBER(K131/G131),IF(NOT(K131/G131=0),K131/G131, " "), " ")</f>
        <v>5.1787172011661813</v>
      </c>
      <c r="N131" s="113" t="s">
        <v>850</v>
      </c>
    </row>
    <row r="132" spans="1:14" ht="36" x14ac:dyDescent="0.2">
      <c r="A132" s="111">
        <v>105</v>
      </c>
      <c r="B132" s="112" t="s">
        <v>851</v>
      </c>
      <c r="C132" s="90" t="s">
        <v>852</v>
      </c>
      <c r="D132" s="113" t="s">
        <v>758</v>
      </c>
      <c r="E132" s="114">
        <v>1E-4</v>
      </c>
      <c r="F132" s="92" t="s">
        <v>853</v>
      </c>
      <c r="G132" s="92">
        <v>1.66</v>
      </c>
      <c r="H132" s="115">
        <v>72993.84</v>
      </c>
      <c r="I132" s="115">
        <v>7.3</v>
      </c>
      <c r="J132" s="92" t="s">
        <v>854</v>
      </c>
      <c r="K132" s="92">
        <v>7.5</v>
      </c>
      <c r="L132" s="116"/>
      <c r="M132" s="115">
        <f>IF(ISNUMBER(K132/G132),IF(NOT(K132/G132=0),K132/G132, " "), " ")</f>
        <v>4.5180722891566267</v>
      </c>
      <c r="N132" s="113" t="s">
        <v>855</v>
      </c>
    </row>
    <row r="133" spans="1:14" ht="36" x14ac:dyDescent="0.2">
      <c r="A133" s="111">
        <v>106</v>
      </c>
      <c r="B133" s="112" t="s">
        <v>856</v>
      </c>
      <c r="C133" s="90" t="s">
        <v>857</v>
      </c>
      <c r="D133" s="113" t="s">
        <v>822</v>
      </c>
      <c r="E133" s="114">
        <v>8.6189999999999998</v>
      </c>
      <c r="F133" s="92" t="s">
        <v>858</v>
      </c>
      <c r="G133" s="92">
        <v>585.23</v>
      </c>
      <c r="H133" s="115">
        <v>202.48</v>
      </c>
      <c r="I133" s="115">
        <v>1745.17</v>
      </c>
      <c r="J133" s="92" t="s">
        <v>859</v>
      </c>
      <c r="K133" s="92">
        <v>1785.34</v>
      </c>
      <c r="L133" s="116"/>
      <c r="M133" s="115">
        <f>IF(ISNUMBER(K133/G133),IF(NOT(K133/G133=0),K133/G133, " "), " ")</f>
        <v>3.0506638415665632</v>
      </c>
      <c r="N133" s="113" t="s">
        <v>860</v>
      </c>
    </row>
    <row r="134" spans="1:14" ht="36" x14ac:dyDescent="0.2">
      <c r="A134" s="111">
        <v>107</v>
      </c>
      <c r="B134" s="112" t="s">
        <v>861</v>
      </c>
      <c r="C134" s="90" t="s">
        <v>862</v>
      </c>
      <c r="D134" s="113" t="s">
        <v>774</v>
      </c>
      <c r="E134" s="114">
        <v>0.1106</v>
      </c>
      <c r="F134" s="92" t="s">
        <v>863</v>
      </c>
      <c r="G134" s="92">
        <v>41.7</v>
      </c>
      <c r="H134" s="115">
        <v>3890</v>
      </c>
      <c r="I134" s="115">
        <v>430.23</v>
      </c>
      <c r="J134" s="92" t="s">
        <v>864</v>
      </c>
      <c r="K134" s="92">
        <v>453.35</v>
      </c>
      <c r="L134" s="116"/>
      <c r="M134" s="115">
        <f>IF(ISNUMBER(K134/G134),IF(NOT(K134/G134=0),K134/G134, " "), " ")</f>
        <v>10.871702637889689</v>
      </c>
      <c r="N134" s="113" t="s">
        <v>865</v>
      </c>
    </row>
    <row r="135" spans="1:14" ht="48" x14ac:dyDescent="0.2">
      <c r="A135" s="111">
        <v>108</v>
      </c>
      <c r="B135" s="112" t="s">
        <v>866</v>
      </c>
      <c r="C135" s="90" t="s">
        <v>867</v>
      </c>
      <c r="D135" s="113" t="s">
        <v>774</v>
      </c>
      <c r="E135" s="114">
        <v>1.2699999999999999E-2</v>
      </c>
      <c r="F135" s="92" t="s">
        <v>868</v>
      </c>
      <c r="G135" s="92">
        <v>12.66</v>
      </c>
      <c r="H135" s="115">
        <v>7198</v>
      </c>
      <c r="I135" s="115">
        <v>91.42</v>
      </c>
      <c r="J135" s="92" t="s">
        <v>869</v>
      </c>
      <c r="K135" s="92">
        <v>94.68</v>
      </c>
      <c r="L135" s="116"/>
      <c r="M135" s="115">
        <f>IF(ISNUMBER(K135/G135),IF(NOT(K135/G135=0),K135/G135, " "), " ")</f>
        <v>7.4786729857819907</v>
      </c>
      <c r="N135" s="113" t="s">
        <v>870</v>
      </c>
    </row>
    <row r="136" spans="1:14" ht="36" x14ac:dyDescent="0.2">
      <c r="A136" s="111">
        <v>109</v>
      </c>
      <c r="B136" s="112" t="s">
        <v>871</v>
      </c>
      <c r="C136" s="90" t="s">
        <v>872</v>
      </c>
      <c r="D136" s="113" t="s">
        <v>774</v>
      </c>
      <c r="E136" s="114">
        <v>0.1028</v>
      </c>
      <c r="F136" s="92" t="s">
        <v>873</v>
      </c>
      <c r="G136" s="92">
        <v>79.36</v>
      </c>
      <c r="H136" s="115">
        <v>5912.25</v>
      </c>
      <c r="I136" s="115">
        <v>607.78</v>
      </c>
      <c r="J136" s="92" t="s">
        <v>874</v>
      </c>
      <c r="K136" s="92">
        <v>631.52</v>
      </c>
      <c r="L136" s="116"/>
      <c r="M136" s="115">
        <f>IF(ISNUMBER(K136/G136),IF(NOT(K136/G136=0),K136/G136, " "), " ")</f>
        <v>7.9576612903225801</v>
      </c>
      <c r="N136" s="113" t="s">
        <v>875</v>
      </c>
    </row>
    <row r="137" spans="1:14" ht="48" x14ac:dyDescent="0.2">
      <c r="A137" s="111">
        <v>110</v>
      </c>
      <c r="B137" s="112" t="s">
        <v>876</v>
      </c>
      <c r="C137" s="90" t="s">
        <v>877</v>
      </c>
      <c r="D137" s="113" t="s">
        <v>774</v>
      </c>
      <c r="E137" s="114">
        <v>2.5999999999999999E-3</v>
      </c>
      <c r="F137" s="92" t="s">
        <v>878</v>
      </c>
      <c r="G137" s="92">
        <v>1.92</v>
      </c>
      <c r="H137" s="115">
        <v>5932</v>
      </c>
      <c r="I137" s="115">
        <v>15.42</v>
      </c>
      <c r="J137" s="92" t="s">
        <v>879</v>
      </c>
      <c r="K137" s="92">
        <v>16.02</v>
      </c>
      <c r="L137" s="116"/>
      <c r="M137" s="115">
        <f>IF(ISNUMBER(K137/G137),IF(NOT(K137/G137=0),K137/G137, " "), " ")</f>
        <v>8.34375</v>
      </c>
      <c r="N137" s="113" t="s">
        <v>880</v>
      </c>
    </row>
    <row r="138" spans="1:14" ht="36" x14ac:dyDescent="0.2">
      <c r="A138" s="111">
        <v>111</v>
      </c>
      <c r="B138" s="112" t="s">
        <v>881</v>
      </c>
      <c r="C138" s="90" t="s">
        <v>882</v>
      </c>
      <c r="D138" s="113" t="s">
        <v>774</v>
      </c>
      <c r="E138" s="114">
        <v>2.0000000000000001E-4</v>
      </c>
      <c r="F138" s="92" t="s">
        <v>883</v>
      </c>
      <c r="G138" s="92">
        <v>0.14000000000000001</v>
      </c>
      <c r="H138" s="115">
        <v>5959.16</v>
      </c>
      <c r="I138" s="115">
        <v>1.2</v>
      </c>
      <c r="J138" s="92" t="s">
        <v>884</v>
      </c>
      <c r="K138" s="92">
        <v>1.24</v>
      </c>
      <c r="L138" s="116"/>
      <c r="M138" s="115">
        <f>IF(ISNUMBER(K138/G138),IF(NOT(K138/G138=0),K138/G138, " "), " ")</f>
        <v>8.8571428571428559</v>
      </c>
      <c r="N138" s="113" t="s">
        <v>885</v>
      </c>
    </row>
    <row r="139" spans="1:14" ht="36" x14ac:dyDescent="0.2">
      <c r="A139" s="111">
        <v>112</v>
      </c>
      <c r="B139" s="112" t="s">
        <v>886</v>
      </c>
      <c r="C139" s="90" t="s">
        <v>887</v>
      </c>
      <c r="D139" s="113" t="s">
        <v>774</v>
      </c>
      <c r="E139" s="114">
        <v>4.7999999999999996E-3</v>
      </c>
      <c r="F139" s="92" t="s">
        <v>888</v>
      </c>
      <c r="G139" s="92">
        <v>6.1</v>
      </c>
      <c r="H139" s="115">
        <v>9253.82</v>
      </c>
      <c r="I139" s="115">
        <v>44.42</v>
      </c>
      <c r="J139" s="92" t="s">
        <v>889</v>
      </c>
      <c r="K139" s="92">
        <v>45.85</v>
      </c>
      <c r="L139" s="116"/>
      <c r="M139" s="115">
        <f>IF(ISNUMBER(K139/G139),IF(NOT(K139/G139=0),K139/G139, " "), " ")</f>
        <v>7.5163934426229515</v>
      </c>
      <c r="N139" s="113" t="s">
        <v>890</v>
      </c>
    </row>
    <row r="140" spans="1:14" ht="48" x14ac:dyDescent="0.2">
      <c r="A140" s="111">
        <v>113</v>
      </c>
      <c r="B140" s="112" t="s">
        <v>891</v>
      </c>
      <c r="C140" s="90" t="s">
        <v>892</v>
      </c>
      <c r="D140" s="113" t="s">
        <v>758</v>
      </c>
      <c r="E140" s="114">
        <v>4.7999999999999996E-3</v>
      </c>
      <c r="F140" s="92" t="s">
        <v>893</v>
      </c>
      <c r="G140" s="92">
        <v>67.010000000000005</v>
      </c>
      <c r="H140" s="115">
        <v>119795</v>
      </c>
      <c r="I140" s="115">
        <v>575.02</v>
      </c>
      <c r="J140" s="92" t="s">
        <v>894</v>
      </c>
      <c r="K140" s="92">
        <v>587.86</v>
      </c>
      <c r="L140" s="116"/>
      <c r="M140" s="115">
        <f>IF(ISNUMBER(K140/G140),IF(NOT(K140/G140=0),K140/G140, " "), " ")</f>
        <v>8.7727204894791821</v>
      </c>
      <c r="N140" s="113" t="s">
        <v>895</v>
      </c>
    </row>
    <row r="141" spans="1:14" ht="24" x14ac:dyDescent="0.2">
      <c r="A141" s="111">
        <v>114</v>
      </c>
      <c r="B141" s="112" t="s">
        <v>896</v>
      </c>
      <c r="C141" s="90" t="s">
        <v>897</v>
      </c>
      <c r="D141" s="113" t="s">
        <v>581</v>
      </c>
      <c r="E141" s="114">
        <v>1</v>
      </c>
      <c r="F141" s="92" t="s">
        <v>898</v>
      </c>
      <c r="G141" s="92">
        <v>14.4</v>
      </c>
      <c r="H141" s="115">
        <v>123.9</v>
      </c>
      <c r="I141" s="115">
        <v>123.9</v>
      </c>
      <c r="J141" s="92" t="s">
        <v>899</v>
      </c>
      <c r="K141" s="92">
        <v>126.65</v>
      </c>
      <c r="L141" s="116"/>
      <c r="M141" s="115">
        <f>IF(ISNUMBER(K141/G141),IF(NOT(K141/G141=0),K141/G141, " "), " ")</f>
        <v>8.7951388888888893</v>
      </c>
      <c r="N141" s="113" t="s">
        <v>900</v>
      </c>
    </row>
    <row r="142" spans="1:14" ht="48" x14ac:dyDescent="0.2">
      <c r="A142" s="111">
        <v>115</v>
      </c>
      <c r="B142" s="112" t="s">
        <v>901</v>
      </c>
      <c r="C142" s="90" t="s">
        <v>902</v>
      </c>
      <c r="D142" s="113" t="s">
        <v>758</v>
      </c>
      <c r="E142" s="114">
        <v>2.9999999999999997E-4</v>
      </c>
      <c r="F142" s="92" t="s">
        <v>903</v>
      </c>
      <c r="G142" s="92">
        <v>5.53</v>
      </c>
      <c r="H142" s="115">
        <v>53742</v>
      </c>
      <c r="I142" s="115">
        <v>16.12</v>
      </c>
      <c r="J142" s="92" t="s">
        <v>904</v>
      </c>
      <c r="K142" s="92">
        <v>16.62</v>
      </c>
      <c r="L142" s="116"/>
      <c r="M142" s="115">
        <f>IF(ISNUMBER(K142/G142),IF(NOT(K142/G142=0),K142/G142, " "), " ")</f>
        <v>3.0054249547920433</v>
      </c>
      <c r="N142" s="113" t="s">
        <v>905</v>
      </c>
    </row>
    <row r="143" spans="1:14" ht="24" x14ac:dyDescent="0.2">
      <c r="A143" s="111">
        <v>116</v>
      </c>
      <c r="B143" s="112" t="s">
        <v>906</v>
      </c>
      <c r="C143" s="90" t="s">
        <v>907</v>
      </c>
      <c r="D143" s="113" t="s">
        <v>758</v>
      </c>
      <c r="E143" s="114">
        <v>2.9999999999999997E-4</v>
      </c>
      <c r="F143" s="92" t="s">
        <v>908</v>
      </c>
      <c r="G143" s="92">
        <v>9.1199999999999992</v>
      </c>
      <c r="H143" s="115">
        <v>67777.78</v>
      </c>
      <c r="I143" s="115">
        <v>20.34</v>
      </c>
      <c r="J143" s="92" t="s">
        <v>909</v>
      </c>
      <c r="K143" s="92">
        <v>20.91</v>
      </c>
      <c r="L143" s="116"/>
      <c r="M143" s="115">
        <f>IF(ISNUMBER(K143/G143),IF(NOT(K143/G143=0),K143/G143, " "), " ")</f>
        <v>2.2927631578947372</v>
      </c>
      <c r="N143" s="113" t="s">
        <v>910</v>
      </c>
    </row>
    <row r="144" spans="1:14" ht="24" x14ac:dyDescent="0.2">
      <c r="A144" s="111">
        <v>117</v>
      </c>
      <c r="B144" s="112" t="s">
        <v>911</v>
      </c>
      <c r="C144" s="90" t="s">
        <v>912</v>
      </c>
      <c r="D144" s="113" t="s">
        <v>758</v>
      </c>
      <c r="E144" s="114">
        <v>2.0000000000000001E-4</v>
      </c>
      <c r="F144" s="92" t="s">
        <v>913</v>
      </c>
      <c r="G144" s="92">
        <v>3.56</v>
      </c>
      <c r="H144" s="115">
        <v>91666.67</v>
      </c>
      <c r="I144" s="115">
        <v>18.329999999999998</v>
      </c>
      <c r="J144" s="92" t="s">
        <v>914</v>
      </c>
      <c r="K144" s="92">
        <v>18.82</v>
      </c>
      <c r="L144" s="116"/>
      <c r="M144" s="115">
        <f>IF(ISNUMBER(K144/G144),IF(NOT(K144/G144=0),K144/G144, " "), " ")</f>
        <v>5.286516853932584</v>
      </c>
      <c r="N144" s="113" t="s">
        <v>915</v>
      </c>
    </row>
    <row r="145" spans="1:14" ht="48" x14ac:dyDescent="0.2">
      <c r="A145" s="111">
        <v>118</v>
      </c>
      <c r="B145" s="112" t="s">
        <v>916</v>
      </c>
      <c r="C145" s="90" t="s">
        <v>917</v>
      </c>
      <c r="D145" s="113" t="s">
        <v>758</v>
      </c>
      <c r="E145" s="114">
        <v>2.9999999999999997E-4</v>
      </c>
      <c r="F145" s="92" t="s">
        <v>918</v>
      </c>
      <c r="G145" s="92">
        <v>8.18</v>
      </c>
      <c r="H145" s="115">
        <v>88056</v>
      </c>
      <c r="I145" s="115">
        <v>26.42</v>
      </c>
      <c r="J145" s="92" t="s">
        <v>919</v>
      </c>
      <c r="K145" s="92">
        <v>27.12</v>
      </c>
      <c r="L145" s="116"/>
      <c r="M145" s="115">
        <f>IF(ISNUMBER(K145/G145),IF(NOT(K145/G145=0),K145/G145, " "), " ")</f>
        <v>3.3154034229828855</v>
      </c>
      <c r="N145" s="113" t="s">
        <v>920</v>
      </c>
    </row>
    <row r="146" spans="1:14" ht="24" x14ac:dyDescent="0.2">
      <c r="A146" s="111">
        <v>119</v>
      </c>
      <c r="B146" s="112" t="s">
        <v>921</v>
      </c>
      <c r="C146" s="90" t="s">
        <v>922</v>
      </c>
      <c r="D146" s="113" t="s">
        <v>758</v>
      </c>
      <c r="E146" s="114">
        <v>5.0000000000000001E-4</v>
      </c>
      <c r="F146" s="92" t="s">
        <v>923</v>
      </c>
      <c r="G146" s="92">
        <v>9.83</v>
      </c>
      <c r="H146" s="115">
        <v>60500</v>
      </c>
      <c r="I146" s="115">
        <v>30.25</v>
      </c>
      <c r="J146" s="92" t="s">
        <v>924</v>
      </c>
      <c r="K146" s="92">
        <v>31.15</v>
      </c>
      <c r="L146" s="116"/>
      <c r="M146" s="115">
        <f>IF(ISNUMBER(K146/G146),IF(NOT(K146/G146=0),K146/G146, " "), " ")</f>
        <v>3.1688708036622582</v>
      </c>
      <c r="N146" s="113" t="s">
        <v>925</v>
      </c>
    </row>
    <row r="147" spans="1:14" ht="24" x14ac:dyDescent="0.2">
      <c r="A147" s="111">
        <v>120</v>
      </c>
      <c r="B147" s="112" t="s">
        <v>926</v>
      </c>
      <c r="C147" s="90" t="s">
        <v>927</v>
      </c>
      <c r="D147" s="113" t="s">
        <v>790</v>
      </c>
      <c r="E147" s="114">
        <v>0.27</v>
      </c>
      <c r="F147" s="92" t="s">
        <v>928</v>
      </c>
      <c r="G147" s="92">
        <v>21.33</v>
      </c>
      <c r="H147" s="115">
        <v>371.96</v>
      </c>
      <c r="I147" s="115">
        <v>100.43</v>
      </c>
      <c r="J147" s="92" t="s">
        <v>929</v>
      </c>
      <c r="K147" s="92">
        <v>102.55</v>
      </c>
      <c r="L147" s="116"/>
      <c r="M147" s="115">
        <f>IF(ISNUMBER(K147/G147),IF(NOT(K147/G147=0),K147/G147, " "), " ")</f>
        <v>4.8077824660103143</v>
      </c>
      <c r="N147" s="113" t="s">
        <v>930</v>
      </c>
    </row>
    <row r="148" spans="1:14" ht="60" x14ac:dyDescent="0.2">
      <c r="A148" s="111">
        <v>121</v>
      </c>
      <c r="B148" s="112" t="s">
        <v>931</v>
      </c>
      <c r="C148" s="90" t="s">
        <v>932</v>
      </c>
      <c r="D148" s="113" t="s">
        <v>758</v>
      </c>
      <c r="E148" s="114">
        <v>1E-4</v>
      </c>
      <c r="F148" s="92" t="s">
        <v>933</v>
      </c>
      <c r="G148" s="92">
        <v>1.04</v>
      </c>
      <c r="H148" s="115">
        <v>67957</v>
      </c>
      <c r="I148" s="115">
        <v>6.8</v>
      </c>
      <c r="J148" s="92" t="s">
        <v>934</v>
      </c>
      <c r="K148" s="92">
        <v>6.88</v>
      </c>
      <c r="L148" s="116"/>
      <c r="M148" s="115">
        <f>IF(ISNUMBER(K148/G148),IF(NOT(K148/G148=0),K148/G148, " "), " ")</f>
        <v>6.615384615384615</v>
      </c>
      <c r="N148" s="113" t="s">
        <v>935</v>
      </c>
    </row>
    <row r="149" spans="1:14" ht="60" x14ac:dyDescent="0.2">
      <c r="A149" s="111">
        <v>122</v>
      </c>
      <c r="B149" s="112" t="s">
        <v>936</v>
      </c>
      <c r="C149" s="90" t="s">
        <v>937</v>
      </c>
      <c r="D149" s="113" t="s">
        <v>758</v>
      </c>
      <c r="E149" s="114">
        <v>3.8E-3</v>
      </c>
      <c r="F149" s="92" t="s">
        <v>938</v>
      </c>
      <c r="G149" s="92">
        <v>36.020000000000003</v>
      </c>
      <c r="H149" s="115">
        <v>67957</v>
      </c>
      <c r="I149" s="115">
        <v>258.24</v>
      </c>
      <c r="J149" s="92" t="s">
        <v>934</v>
      </c>
      <c r="K149" s="92">
        <v>261.26</v>
      </c>
      <c r="L149" s="116"/>
      <c r="M149" s="115">
        <f>IF(ISNUMBER(K149/G149),IF(NOT(K149/G149=0),K149/G149, " "), " ")</f>
        <v>7.2531926707384775</v>
      </c>
      <c r="N149" s="113" t="s">
        <v>935</v>
      </c>
    </row>
    <row r="150" spans="1:14" ht="48" x14ac:dyDescent="0.2">
      <c r="A150" s="111">
        <v>123</v>
      </c>
      <c r="B150" s="112" t="s">
        <v>939</v>
      </c>
      <c r="C150" s="90" t="s">
        <v>940</v>
      </c>
      <c r="D150" s="113" t="s">
        <v>822</v>
      </c>
      <c r="E150" s="114">
        <v>0.18809999999999999</v>
      </c>
      <c r="F150" s="92" t="s">
        <v>941</v>
      </c>
      <c r="G150" s="92">
        <v>12.41</v>
      </c>
      <c r="H150" s="115">
        <v>378</v>
      </c>
      <c r="I150" s="115">
        <v>71.099999999999994</v>
      </c>
      <c r="J150" s="92" t="s">
        <v>942</v>
      </c>
      <c r="K150" s="92">
        <v>73.709999999999994</v>
      </c>
      <c r="L150" s="116"/>
      <c r="M150" s="115">
        <f>IF(ISNUMBER(K150/G150),IF(NOT(K150/G150=0),K150/G150, " "), " ")</f>
        <v>5.9395648670427068</v>
      </c>
      <c r="N150" s="113" t="s">
        <v>943</v>
      </c>
    </row>
    <row r="151" spans="1:14" ht="24" x14ac:dyDescent="0.2">
      <c r="A151" s="111">
        <v>124</v>
      </c>
      <c r="B151" s="112" t="s">
        <v>944</v>
      </c>
      <c r="C151" s="90" t="s">
        <v>945</v>
      </c>
      <c r="D151" s="113" t="s">
        <v>581</v>
      </c>
      <c r="E151" s="114">
        <v>1</v>
      </c>
      <c r="F151" s="92" t="s">
        <v>946</v>
      </c>
      <c r="G151" s="92">
        <v>119</v>
      </c>
      <c r="H151" s="115">
        <v>508.47</v>
      </c>
      <c r="I151" s="115">
        <v>508.47</v>
      </c>
      <c r="J151" s="92" t="s">
        <v>947</v>
      </c>
      <c r="K151" s="92">
        <v>521.57000000000005</v>
      </c>
      <c r="L151" s="116"/>
      <c r="M151" s="115">
        <f>IF(ISNUMBER(K151/G151),IF(NOT(K151/G151=0),K151/G151, " "), " ")</f>
        <v>4.382941176470589</v>
      </c>
      <c r="N151" s="113" t="s">
        <v>948</v>
      </c>
    </row>
    <row r="152" spans="1:14" ht="24" x14ac:dyDescent="0.2">
      <c r="A152" s="111">
        <v>125</v>
      </c>
      <c r="B152" s="112" t="s">
        <v>949</v>
      </c>
      <c r="C152" s="90" t="s">
        <v>950</v>
      </c>
      <c r="D152" s="113" t="s">
        <v>581</v>
      </c>
      <c r="E152" s="114">
        <v>1</v>
      </c>
      <c r="F152" s="92" t="s">
        <v>951</v>
      </c>
      <c r="G152" s="92">
        <v>2.59</v>
      </c>
      <c r="H152" s="115">
        <v>12.24</v>
      </c>
      <c r="I152" s="115">
        <v>12.24</v>
      </c>
      <c r="J152" s="92" t="s">
        <v>952</v>
      </c>
      <c r="K152" s="92">
        <v>12.48</v>
      </c>
      <c r="L152" s="116"/>
      <c r="M152" s="115">
        <f>IF(ISNUMBER(K152/G152),IF(NOT(K152/G152=0),K152/G152, " "), " ")</f>
        <v>4.8185328185328187</v>
      </c>
      <c r="N152" s="113" t="s">
        <v>953</v>
      </c>
    </row>
    <row r="153" spans="1:14" ht="48" x14ac:dyDescent="0.2">
      <c r="A153" s="111">
        <v>126</v>
      </c>
      <c r="B153" s="112" t="s">
        <v>954</v>
      </c>
      <c r="C153" s="90" t="s">
        <v>955</v>
      </c>
      <c r="D153" s="113" t="s">
        <v>774</v>
      </c>
      <c r="E153" s="114">
        <v>1E-3</v>
      </c>
      <c r="F153" s="92" t="s">
        <v>956</v>
      </c>
      <c r="G153" s="92">
        <v>0.59</v>
      </c>
      <c r="H153" s="115">
        <v>2530</v>
      </c>
      <c r="I153" s="115">
        <v>2.5299999999999998</v>
      </c>
      <c r="J153" s="92" t="s">
        <v>957</v>
      </c>
      <c r="K153" s="92">
        <v>2.94</v>
      </c>
      <c r="L153" s="116"/>
      <c r="M153" s="115">
        <f>IF(ISNUMBER(K153/G153),IF(NOT(K153/G153=0),K153/G153, " "), " ")</f>
        <v>4.9830508474576272</v>
      </c>
      <c r="N153" s="113" t="s">
        <v>958</v>
      </c>
    </row>
    <row r="154" spans="1:14" ht="48" x14ac:dyDescent="0.2">
      <c r="A154" s="111">
        <v>127</v>
      </c>
      <c r="B154" s="112" t="s">
        <v>959</v>
      </c>
      <c r="C154" s="90" t="s">
        <v>960</v>
      </c>
      <c r="D154" s="113" t="s">
        <v>774</v>
      </c>
      <c r="E154" s="114">
        <v>0.04</v>
      </c>
      <c r="F154" s="92" t="s">
        <v>961</v>
      </c>
      <c r="G154" s="92">
        <v>94.51</v>
      </c>
      <c r="H154" s="115">
        <v>19300</v>
      </c>
      <c r="I154" s="115">
        <v>772</v>
      </c>
      <c r="J154" s="92" t="s">
        <v>962</v>
      </c>
      <c r="K154" s="92">
        <v>803.34</v>
      </c>
      <c r="L154" s="116"/>
      <c r="M154" s="115">
        <f>IF(ISNUMBER(K154/G154),IF(NOT(K154/G154=0),K154/G154, " "), " ")</f>
        <v>8.5000529044545541</v>
      </c>
      <c r="N154" s="113" t="s">
        <v>963</v>
      </c>
    </row>
    <row r="155" spans="1:14" ht="48" x14ac:dyDescent="0.2">
      <c r="A155" s="111">
        <v>128</v>
      </c>
      <c r="B155" s="112" t="s">
        <v>964</v>
      </c>
      <c r="C155" s="90" t="s">
        <v>965</v>
      </c>
      <c r="D155" s="113" t="s">
        <v>758</v>
      </c>
      <c r="E155" s="114">
        <v>2.0000000000000001E-4</v>
      </c>
      <c r="F155" s="92" t="s">
        <v>966</v>
      </c>
      <c r="G155" s="92">
        <v>0.14000000000000001</v>
      </c>
      <c r="H155" s="115">
        <v>4727</v>
      </c>
      <c r="I155" s="115">
        <v>0.95</v>
      </c>
      <c r="J155" s="92" t="s">
        <v>967</v>
      </c>
      <c r="K155" s="92">
        <v>1.02</v>
      </c>
      <c r="L155" s="116"/>
      <c r="M155" s="115">
        <f>IF(ISNUMBER(K155/G155),IF(NOT(K155/G155=0),K155/G155, " "), " ")</f>
        <v>7.2857142857142856</v>
      </c>
      <c r="N155" s="113" t="s">
        <v>968</v>
      </c>
    </row>
    <row r="156" spans="1:14" ht="48" x14ac:dyDescent="0.2">
      <c r="A156" s="111">
        <v>129</v>
      </c>
      <c r="B156" s="112" t="s">
        <v>969</v>
      </c>
      <c r="C156" s="90" t="s">
        <v>970</v>
      </c>
      <c r="D156" s="113" t="s">
        <v>774</v>
      </c>
      <c r="E156" s="114">
        <v>0.61499999999999999</v>
      </c>
      <c r="F156" s="92" t="s">
        <v>971</v>
      </c>
      <c r="G156" s="92">
        <v>80.569999999999993</v>
      </c>
      <c r="H156" s="115">
        <v>525</v>
      </c>
      <c r="I156" s="115">
        <v>322.88</v>
      </c>
      <c r="J156" s="92" t="s">
        <v>972</v>
      </c>
      <c r="K156" s="92">
        <v>426.45</v>
      </c>
      <c r="L156" s="116"/>
      <c r="M156" s="115">
        <f>IF(ISNUMBER(K156/G156),IF(NOT(K156/G156=0),K156/G156, " "), " ")</f>
        <v>5.2929129949112577</v>
      </c>
      <c r="N156" s="113" t="s">
        <v>973</v>
      </c>
    </row>
    <row r="157" spans="1:14" ht="48" x14ac:dyDescent="0.2">
      <c r="A157" s="111">
        <v>130</v>
      </c>
      <c r="B157" s="112" t="s">
        <v>974</v>
      </c>
      <c r="C157" s="90" t="s">
        <v>975</v>
      </c>
      <c r="D157" s="113" t="s">
        <v>774</v>
      </c>
      <c r="E157" s="114">
        <v>18.081</v>
      </c>
      <c r="F157" s="92" t="s">
        <v>976</v>
      </c>
      <c r="G157" s="92">
        <v>2278.1999999999998</v>
      </c>
      <c r="H157" s="115">
        <v>399</v>
      </c>
      <c r="I157" s="115">
        <v>7214.32</v>
      </c>
      <c r="J157" s="92" t="s">
        <v>977</v>
      </c>
      <c r="K157" s="92">
        <v>10213.959999999999</v>
      </c>
      <c r="L157" s="116"/>
      <c r="M157" s="115">
        <f>IF(ISNUMBER(K157/G157),IF(NOT(K157/G157=0),K157/G157, " "), " ")</f>
        <v>4.483346501624089</v>
      </c>
      <c r="N157" s="113" t="s">
        <v>978</v>
      </c>
    </row>
    <row r="158" spans="1:14" ht="48" x14ac:dyDescent="0.2">
      <c r="A158" s="111">
        <v>131</v>
      </c>
      <c r="B158" s="112" t="s">
        <v>979</v>
      </c>
      <c r="C158" s="90" t="s">
        <v>980</v>
      </c>
      <c r="D158" s="113" t="s">
        <v>774</v>
      </c>
      <c r="E158" s="114">
        <v>0.41820000000000002</v>
      </c>
      <c r="F158" s="92" t="s">
        <v>971</v>
      </c>
      <c r="G158" s="92">
        <v>54.78</v>
      </c>
      <c r="H158" s="115">
        <v>500</v>
      </c>
      <c r="I158" s="115">
        <v>209.1</v>
      </c>
      <c r="J158" s="92" t="s">
        <v>981</v>
      </c>
      <c r="K158" s="92">
        <v>279.32</v>
      </c>
      <c r="L158" s="116"/>
      <c r="M158" s="115">
        <f>IF(ISNUMBER(K158/G158),IF(NOT(K158/G158=0),K158/G158, " "), " ")</f>
        <v>5.0989412194231472</v>
      </c>
      <c r="N158" s="113" t="s">
        <v>982</v>
      </c>
    </row>
    <row r="159" spans="1:14" ht="48" x14ac:dyDescent="0.2">
      <c r="A159" s="111">
        <v>132</v>
      </c>
      <c r="B159" s="112" t="s">
        <v>983</v>
      </c>
      <c r="C159" s="90" t="s">
        <v>984</v>
      </c>
      <c r="D159" s="113" t="s">
        <v>774</v>
      </c>
      <c r="E159" s="114">
        <v>0.41820000000000002</v>
      </c>
      <c r="F159" s="92" t="s">
        <v>971</v>
      </c>
      <c r="G159" s="92">
        <v>54.78</v>
      </c>
      <c r="H159" s="115">
        <v>525</v>
      </c>
      <c r="I159" s="115">
        <v>219.56</v>
      </c>
      <c r="J159" s="92" t="s">
        <v>972</v>
      </c>
      <c r="K159" s="92">
        <v>289.99</v>
      </c>
      <c r="L159" s="116"/>
      <c r="M159" s="115">
        <f>IF(ISNUMBER(K159/G159),IF(NOT(K159/G159=0),K159/G159, " "), " ")</f>
        <v>5.2937203358890104</v>
      </c>
      <c r="N159" s="113" t="s">
        <v>973</v>
      </c>
    </row>
    <row r="160" spans="1:14" ht="48" x14ac:dyDescent="0.2">
      <c r="A160" s="111">
        <v>133</v>
      </c>
      <c r="B160" s="112" t="s">
        <v>985</v>
      </c>
      <c r="C160" s="90" t="s">
        <v>986</v>
      </c>
      <c r="D160" s="113" t="s">
        <v>774</v>
      </c>
      <c r="E160" s="114">
        <v>2.2999999999999998</v>
      </c>
      <c r="F160" s="92" t="s">
        <v>976</v>
      </c>
      <c r="G160" s="92">
        <v>289.8</v>
      </c>
      <c r="H160" s="115">
        <v>407</v>
      </c>
      <c r="I160" s="115">
        <v>936.1</v>
      </c>
      <c r="J160" s="92" t="s">
        <v>987</v>
      </c>
      <c r="K160" s="92">
        <v>1318.04</v>
      </c>
      <c r="L160" s="116"/>
      <c r="M160" s="115">
        <f>IF(ISNUMBER(K160/G160),IF(NOT(K160/G160=0),K160/G160, " "), " ")</f>
        <v>4.5481021394064873</v>
      </c>
      <c r="N160" s="113" t="s">
        <v>988</v>
      </c>
    </row>
    <row r="161" spans="1:14" ht="48" x14ac:dyDescent="0.2">
      <c r="A161" s="111">
        <v>134</v>
      </c>
      <c r="B161" s="112" t="s">
        <v>989</v>
      </c>
      <c r="C161" s="90" t="s">
        <v>990</v>
      </c>
      <c r="D161" s="113" t="s">
        <v>774</v>
      </c>
      <c r="E161" s="114">
        <v>1.5E-3</v>
      </c>
      <c r="F161" s="92" t="s">
        <v>991</v>
      </c>
      <c r="G161" s="92">
        <v>0.18</v>
      </c>
      <c r="H161" s="115">
        <v>382.26</v>
      </c>
      <c r="I161" s="115">
        <v>0.56999999999999995</v>
      </c>
      <c r="J161" s="92" t="s">
        <v>992</v>
      </c>
      <c r="K161" s="92">
        <v>0.82</v>
      </c>
      <c r="L161" s="116"/>
      <c r="M161" s="115">
        <f>IF(ISNUMBER(K161/G161),IF(NOT(K161/G161=0),K161/G161, " "), " ")</f>
        <v>4.5555555555555554</v>
      </c>
      <c r="N161" s="113" t="s">
        <v>993</v>
      </c>
    </row>
    <row r="162" spans="1:14" ht="48" x14ac:dyDescent="0.2">
      <c r="A162" s="111">
        <v>135</v>
      </c>
      <c r="B162" s="112" t="s">
        <v>994</v>
      </c>
      <c r="C162" s="90" t="s">
        <v>995</v>
      </c>
      <c r="D162" s="113" t="s">
        <v>774</v>
      </c>
      <c r="E162" s="114">
        <v>2.44</v>
      </c>
      <c r="F162" s="92" t="s">
        <v>996</v>
      </c>
      <c r="G162" s="92">
        <v>285.48</v>
      </c>
      <c r="H162" s="115">
        <v>176</v>
      </c>
      <c r="I162" s="115">
        <v>429.44</v>
      </c>
      <c r="J162" s="92" t="s">
        <v>997</v>
      </c>
      <c r="K162" s="92">
        <v>850.87</v>
      </c>
      <c r="L162" s="116"/>
      <c r="M162" s="115">
        <f>IF(ISNUMBER(K162/G162),IF(NOT(K162/G162=0),K162/G162, " "), " ")</f>
        <v>2.9804890009808043</v>
      </c>
      <c r="N162" s="113" t="s">
        <v>998</v>
      </c>
    </row>
    <row r="163" spans="1:14" ht="36" x14ac:dyDescent="0.2">
      <c r="A163" s="111">
        <v>136</v>
      </c>
      <c r="B163" s="112" t="s">
        <v>999</v>
      </c>
      <c r="C163" s="90" t="s">
        <v>1000</v>
      </c>
      <c r="D163" s="113" t="s">
        <v>774</v>
      </c>
      <c r="E163" s="114">
        <v>5.5366</v>
      </c>
      <c r="F163" s="92" t="s">
        <v>1001</v>
      </c>
      <c r="G163" s="92">
        <v>17.22</v>
      </c>
      <c r="H163" s="115">
        <v>22.92</v>
      </c>
      <c r="I163" s="115">
        <v>126.89</v>
      </c>
      <c r="J163" s="92" t="s">
        <v>1002</v>
      </c>
      <c r="K163" s="92">
        <v>126.89</v>
      </c>
      <c r="L163" s="116"/>
      <c r="M163" s="115">
        <f>IF(ISNUMBER(K163/G163),IF(NOT(K163/G163=0),K163/G163, " "), " ")</f>
        <v>7.3687572590011623</v>
      </c>
      <c r="N163" s="113" t="s">
        <v>1003</v>
      </c>
    </row>
    <row r="164" spans="1:14" ht="60" x14ac:dyDescent="0.2">
      <c r="A164" s="111">
        <v>137</v>
      </c>
      <c r="B164" s="112" t="s">
        <v>1004</v>
      </c>
      <c r="C164" s="90" t="s">
        <v>1005</v>
      </c>
      <c r="D164" s="113" t="s">
        <v>758</v>
      </c>
      <c r="E164" s="114">
        <v>6.9999999999999999E-4</v>
      </c>
      <c r="F164" s="92" t="s">
        <v>1006</v>
      </c>
      <c r="G164" s="92">
        <v>17.46</v>
      </c>
      <c r="H164" s="115">
        <v>82040</v>
      </c>
      <c r="I164" s="115">
        <v>57.43</v>
      </c>
      <c r="J164" s="92" t="s">
        <v>1007</v>
      </c>
      <c r="K164" s="92">
        <v>58.78</v>
      </c>
      <c r="L164" s="116"/>
      <c r="M164" s="115">
        <f>IF(ISNUMBER(K164/G164),IF(NOT(K164/G164=0),K164/G164, " "), " ")</f>
        <v>3.3665521191294387</v>
      </c>
      <c r="N164" s="113" t="s">
        <v>1008</v>
      </c>
    </row>
    <row r="165" spans="1:14" ht="24" x14ac:dyDescent="0.2">
      <c r="A165" s="111">
        <v>138</v>
      </c>
      <c r="B165" s="112" t="s">
        <v>1009</v>
      </c>
      <c r="C165" s="90" t="s">
        <v>1010</v>
      </c>
      <c r="D165" s="113" t="s">
        <v>581</v>
      </c>
      <c r="E165" s="114">
        <v>1</v>
      </c>
      <c r="F165" s="92" t="s">
        <v>1011</v>
      </c>
      <c r="G165" s="92">
        <v>5.44</v>
      </c>
      <c r="H165" s="115">
        <v>111.22</v>
      </c>
      <c r="I165" s="115">
        <v>111.22</v>
      </c>
      <c r="J165" s="92" t="s">
        <v>1012</v>
      </c>
      <c r="K165" s="92">
        <v>113.47</v>
      </c>
      <c r="L165" s="116"/>
      <c r="M165" s="115">
        <f>IF(ISNUMBER(K165/G165),IF(NOT(K165/G165=0),K165/G165, " "), " ")</f>
        <v>20.858455882352938</v>
      </c>
      <c r="N165" s="113" t="s">
        <v>1013</v>
      </c>
    </row>
    <row r="166" spans="1:14" ht="60" x14ac:dyDescent="0.2">
      <c r="A166" s="111">
        <v>139</v>
      </c>
      <c r="B166" s="112" t="s">
        <v>1014</v>
      </c>
      <c r="C166" s="90" t="s">
        <v>1015</v>
      </c>
      <c r="D166" s="113" t="s">
        <v>1016</v>
      </c>
      <c r="E166" s="114">
        <v>2.0000000000000001E-4</v>
      </c>
      <c r="F166" s="92" t="s">
        <v>1017</v>
      </c>
      <c r="G166" s="92">
        <v>0.01</v>
      </c>
      <c r="H166" s="115">
        <v>311.89999999999998</v>
      </c>
      <c r="I166" s="115">
        <v>0.06</v>
      </c>
      <c r="J166" s="92" t="s">
        <v>1018</v>
      </c>
      <c r="K166" s="92">
        <v>0.06</v>
      </c>
      <c r="L166" s="116"/>
      <c r="M166" s="115">
        <f>IF(ISNUMBER(K166/G166),IF(NOT(K166/G166=0),K166/G166, " "), " ")</f>
        <v>6</v>
      </c>
      <c r="N166" s="113" t="s">
        <v>1019</v>
      </c>
    </row>
    <row r="167" spans="1:14" ht="24" x14ac:dyDescent="0.2">
      <c r="A167" s="111">
        <v>140</v>
      </c>
      <c r="B167" s="112" t="s">
        <v>1020</v>
      </c>
      <c r="C167" s="90" t="s">
        <v>1021</v>
      </c>
      <c r="D167" s="113" t="s">
        <v>822</v>
      </c>
      <c r="E167" s="114">
        <v>4.5149999999999997</v>
      </c>
      <c r="F167" s="92" t="s">
        <v>1022</v>
      </c>
      <c r="G167" s="92">
        <v>150.85</v>
      </c>
      <c r="H167" s="115">
        <v>135.25</v>
      </c>
      <c r="I167" s="115">
        <v>610.66</v>
      </c>
      <c r="J167" s="92" t="s">
        <v>1023</v>
      </c>
      <c r="K167" s="92">
        <v>623.92999999999995</v>
      </c>
      <c r="L167" s="116"/>
      <c r="M167" s="115">
        <f>IF(ISNUMBER(K167/G167),IF(NOT(K167/G167=0),K167/G167, " "), " ")</f>
        <v>4.1360954590652961</v>
      </c>
      <c r="N167" s="113" t="s">
        <v>1024</v>
      </c>
    </row>
    <row r="168" spans="1:14" ht="36" x14ac:dyDescent="0.2">
      <c r="A168" s="111">
        <v>141</v>
      </c>
      <c r="B168" s="112" t="s">
        <v>1025</v>
      </c>
      <c r="C168" s="90" t="s">
        <v>1026</v>
      </c>
      <c r="D168" s="113" t="s">
        <v>1027</v>
      </c>
      <c r="E168" s="114">
        <v>0.90429999999999999</v>
      </c>
      <c r="F168" s="92" t="s">
        <v>1028</v>
      </c>
      <c r="G168" s="92">
        <v>0.91</v>
      </c>
      <c r="H168" s="115"/>
      <c r="I168" s="115"/>
      <c r="J168" s="92" t="s">
        <v>578</v>
      </c>
      <c r="K168" s="92"/>
      <c r="L168" s="116"/>
      <c r="M168" s="115" t="str">
        <f>IF(ISNUMBER(K168/G168),IF(NOT(K168/G168=0),K168/G168, " "), " ")</f>
        <v xml:space="preserve"> </v>
      </c>
      <c r="N168" s="113"/>
    </row>
    <row r="169" spans="1:14" ht="36" x14ac:dyDescent="0.2">
      <c r="A169" s="111">
        <v>142</v>
      </c>
      <c r="B169" s="112" t="s">
        <v>1029</v>
      </c>
      <c r="C169" s="90" t="s">
        <v>1030</v>
      </c>
      <c r="D169" s="113" t="s">
        <v>581</v>
      </c>
      <c r="E169" s="114">
        <v>1</v>
      </c>
      <c r="F169" s="92" t="s">
        <v>1031</v>
      </c>
      <c r="G169" s="92">
        <v>486</v>
      </c>
      <c r="H169" s="115"/>
      <c r="I169" s="115"/>
      <c r="J169" s="92" t="s">
        <v>1032</v>
      </c>
      <c r="K169" s="92">
        <v>3042.38</v>
      </c>
      <c r="L169" s="116"/>
      <c r="M169" s="115">
        <f>IF(ISNUMBER(K169/G169),IF(NOT(K169/G169=0),K169/G169, " "), " ")</f>
        <v>6.2600411522633745</v>
      </c>
      <c r="N169" s="113"/>
    </row>
    <row r="170" spans="1:14" ht="48" x14ac:dyDescent="0.2">
      <c r="A170" s="111">
        <v>143</v>
      </c>
      <c r="B170" s="112" t="s">
        <v>1033</v>
      </c>
      <c r="C170" s="90" t="s">
        <v>1034</v>
      </c>
      <c r="D170" s="113" t="s">
        <v>581</v>
      </c>
      <c r="E170" s="114">
        <v>2</v>
      </c>
      <c r="F170" s="92" t="s">
        <v>1035</v>
      </c>
      <c r="G170" s="92">
        <v>199.8</v>
      </c>
      <c r="H170" s="115">
        <v>327</v>
      </c>
      <c r="I170" s="115">
        <v>654</v>
      </c>
      <c r="J170" s="92" t="s">
        <v>1036</v>
      </c>
      <c r="K170" s="92">
        <v>667.68</v>
      </c>
      <c r="L170" s="116"/>
      <c r="M170" s="115">
        <f>IF(ISNUMBER(K170/G170),IF(NOT(K170/G170=0),K170/G170, " "), " ")</f>
        <v>3.3417417417417412</v>
      </c>
      <c r="N170" s="113" t="s">
        <v>1037</v>
      </c>
    </row>
    <row r="171" spans="1:14" ht="60" x14ac:dyDescent="0.2">
      <c r="A171" s="111">
        <v>144</v>
      </c>
      <c r="B171" s="112" t="s">
        <v>1038</v>
      </c>
      <c r="C171" s="90" t="s">
        <v>1039</v>
      </c>
      <c r="D171" s="113" t="s">
        <v>1040</v>
      </c>
      <c r="E171" s="114">
        <v>3.03</v>
      </c>
      <c r="F171" s="92" t="s">
        <v>1041</v>
      </c>
      <c r="G171" s="92">
        <v>106.66</v>
      </c>
      <c r="H171" s="115">
        <v>126.53</v>
      </c>
      <c r="I171" s="115">
        <v>383.39</v>
      </c>
      <c r="J171" s="92" t="s">
        <v>1042</v>
      </c>
      <c r="K171" s="92">
        <v>393.11</v>
      </c>
      <c r="L171" s="116"/>
      <c r="M171" s="115">
        <f>IF(ISNUMBER(K171/G171),IF(NOT(K171/G171=0),K171/G171, " "), " ")</f>
        <v>3.685636602287643</v>
      </c>
      <c r="N171" s="113" t="s">
        <v>1043</v>
      </c>
    </row>
    <row r="172" spans="1:14" ht="60" x14ac:dyDescent="0.2">
      <c r="A172" s="111">
        <v>145</v>
      </c>
      <c r="B172" s="112" t="s">
        <v>1044</v>
      </c>
      <c r="C172" s="90" t="s">
        <v>1045</v>
      </c>
      <c r="D172" s="113" t="s">
        <v>1040</v>
      </c>
      <c r="E172" s="114">
        <v>0.505</v>
      </c>
      <c r="F172" s="92" t="s">
        <v>1046</v>
      </c>
      <c r="G172" s="92">
        <v>22.98</v>
      </c>
      <c r="H172" s="115">
        <v>163.28</v>
      </c>
      <c r="I172" s="115">
        <v>82.46</v>
      </c>
      <c r="J172" s="92" t="s">
        <v>1047</v>
      </c>
      <c r="K172" s="92">
        <v>84.55</v>
      </c>
      <c r="L172" s="116"/>
      <c r="M172" s="115">
        <f>IF(ISNUMBER(K172/G172),IF(NOT(K172/G172=0),K172/G172, " "), " ")</f>
        <v>3.6792863359442993</v>
      </c>
      <c r="N172" s="113" t="s">
        <v>1048</v>
      </c>
    </row>
    <row r="173" spans="1:14" ht="60" x14ac:dyDescent="0.2">
      <c r="A173" s="111">
        <v>146</v>
      </c>
      <c r="B173" s="112" t="s">
        <v>1049</v>
      </c>
      <c r="C173" s="90" t="s">
        <v>1050</v>
      </c>
      <c r="D173" s="113" t="s">
        <v>1040</v>
      </c>
      <c r="E173" s="114">
        <v>17.957799999999999</v>
      </c>
      <c r="F173" s="92" t="s">
        <v>1051</v>
      </c>
      <c r="G173" s="92">
        <v>542.32000000000005</v>
      </c>
      <c r="H173" s="115">
        <v>189.4</v>
      </c>
      <c r="I173" s="115">
        <v>3401.21</v>
      </c>
      <c r="J173" s="92" t="s">
        <v>1052</v>
      </c>
      <c r="K173" s="92">
        <v>3492.61</v>
      </c>
      <c r="L173" s="116"/>
      <c r="M173" s="115">
        <f>IF(ISNUMBER(K173/G173),IF(NOT(K173/G173=0),K173/G173, " "), " ")</f>
        <v>6.4401275999409942</v>
      </c>
      <c r="N173" s="113" t="s">
        <v>1053</v>
      </c>
    </row>
    <row r="174" spans="1:14" ht="60" x14ac:dyDescent="0.2">
      <c r="A174" s="111">
        <v>147</v>
      </c>
      <c r="B174" s="112" t="s">
        <v>1054</v>
      </c>
      <c r="C174" s="90" t="s">
        <v>1055</v>
      </c>
      <c r="D174" s="113" t="s">
        <v>1040</v>
      </c>
      <c r="E174" s="114">
        <v>5.6</v>
      </c>
      <c r="F174" s="92" t="s">
        <v>1056</v>
      </c>
      <c r="G174" s="92">
        <v>376.88</v>
      </c>
      <c r="H174" s="115">
        <v>422.25</v>
      </c>
      <c r="I174" s="115">
        <v>2364.6</v>
      </c>
      <c r="J174" s="92" t="s">
        <v>1057</v>
      </c>
      <c r="K174" s="92">
        <v>2428.0500000000002</v>
      </c>
      <c r="L174" s="116"/>
      <c r="M174" s="115">
        <f>IF(ISNUMBER(K174/G174),IF(NOT(K174/G174=0),K174/G174, " "), " ")</f>
        <v>6.4425015920186803</v>
      </c>
      <c r="N174" s="113" t="s">
        <v>1058</v>
      </c>
    </row>
    <row r="175" spans="1:14" ht="60" x14ac:dyDescent="0.2">
      <c r="A175" s="111">
        <v>148</v>
      </c>
      <c r="B175" s="112" t="s">
        <v>1059</v>
      </c>
      <c r="C175" s="90" t="s">
        <v>1060</v>
      </c>
      <c r="D175" s="113" t="s">
        <v>758</v>
      </c>
      <c r="E175" s="114">
        <v>2.9207999999999998</v>
      </c>
      <c r="F175" s="92" t="s">
        <v>1061</v>
      </c>
      <c r="G175" s="92">
        <v>3446.54</v>
      </c>
      <c r="H175" s="115">
        <v>12579</v>
      </c>
      <c r="I175" s="115">
        <v>36740.74</v>
      </c>
      <c r="J175" s="92" t="s">
        <v>1062</v>
      </c>
      <c r="K175" s="92">
        <v>38187.71</v>
      </c>
      <c r="L175" s="116"/>
      <c r="M175" s="115">
        <f>IF(ISNUMBER(K175/G175),IF(NOT(K175/G175=0),K175/G175, " "), " ")</f>
        <v>11.080013578835585</v>
      </c>
      <c r="N175" s="113" t="s">
        <v>1063</v>
      </c>
    </row>
    <row r="176" spans="1:14" ht="36" x14ac:dyDescent="0.2">
      <c r="A176" s="111">
        <v>149</v>
      </c>
      <c r="B176" s="112" t="s">
        <v>1064</v>
      </c>
      <c r="C176" s="90" t="s">
        <v>1065</v>
      </c>
      <c r="D176" s="113" t="s">
        <v>758</v>
      </c>
      <c r="E176" s="114">
        <v>0.51114000000000004</v>
      </c>
      <c r="F176" s="92" t="s">
        <v>1066</v>
      </c>
      <c r="G176" s="92">
        <v>20332.830000000002</v>
      </c>
      <c r="H176" s="115">
        <v>162508.48000000001</v>
      </c>
      <c r="I176" s="115">
        <v>83064.58</v>
      </c>
      <c r="J176" s="92" t="s">
        <v>1067</v>
      </c>
      <c r="K176" s="92">
        <v>84872.5</v>
      </c>
      <c r="L176" s="116"/>
      <c r="M176" s="115">
        <f>IF(ISNUMBER(K176/G176),IF(NOT(K176/G176=0),K176/G176, " "), " ")</f>
        <v>4.1741607046338354</v>
      </c>
      <c r="N176" s="113" t="s">
        <v>1068</v>
      </c>
    </row>
    <row r="177" spans="1:14" ht="48" x14ac:dyDescent="0.2">
      <c r="A177" s="111">
        <v>150</v>
      </c>
      <c r="B177" s="112" t="s">
        <v>1069</v>
      </c>
      <c r="C177" s="90" t="s">
        <v>1070</v>
      </c>
      <c r="D177" s="113" t="s">
        <v>758</v>
      </c>
      <c r="E177" s="114">
        <v>1.064E-2</v>
      </c>
      <c r="F177" s="92" t="s">
        <v>1071</v>
      </c>
      <c r="G177" s="92">
        <v>136.94</v>
      </c>
      <c r="H177" s="115">
        <v>62684</v>
      </c>
      <c r="I177" s="115">
        <v>666.96</v>
      </c>
      <c r="J177" s="92" t="s">
        <v>1072</v>
      </c>
      <c r="K177" s="92">
        <v>675</v>
      </c>
      <c r="L177" s="116"/>
      <c r="M177" s="115">
        <f>IF(ISNUMBER(K177/G177),IF(NOT(K177/G177=0),K177/G177, " "), " ")</f>
        <v>4.9291660581276471</v>
      </c>
      <c r="N177" s="113" t="s">
        <v>1073</v>
      </c>
    </row>
    <row r="178" spans="1:14" ht="48" x14ac:dyDescent="0.2">
      <c r="A178" s="111">
        <v>151</v>
      </c>
      <c r="B178" s="112" t="s">
        <v>1074</v>
      </c>
      <c r="C178" s="90" t="s">
        <v>940</v>
      </c>
      <c r="D178" s="113" t="s">
        <v>822</v>
      </c>
      <c r="E178" s="114">
        <v>1.5242</v>
      </c>
      <c r="F178" s="92" t="s">
        <v>941</v>
      </c>
      <c r="G178" s="92">
        <v>100.6</v>
      </c>
      <c r="H178" s="115">
        <v>378</v>
      </c>
      <c r="I178" s="115">
        <v>576.15</v>
      </c>
      <c r="J178" s="92" t="s">
        <v>942</v>
      </c>
      <c r="K178" s="92">
        <v>597.26</v>
      </c>
      <c r="L178" s="116"/>
      <c r="M178" s="115">
        <f>IF(ISNUMBER(K178/G178),IF(NOT(K178/G178=0),K178/G178, " "), " ")</f>
        <v>5.9369781312127241</v>
      </c>
      <c r="N178" s="113" t="s">
        <v>943</v>
      </c>
    </row>
    <row r="179" spans="1:14" ht="48" x14ac:dyDescent="0.2">
      <c r="A179" s="111">
        <v>152</v>
      </c>
      <c r="B179" s="112" t="s">
        <v>1075</v>
      </c>
      <c r="C179" s="90" t="s">
        <v>955</v>
      </c>
      <c r="D179" s="113" t="s">
        <v>774</v>
      </c>
      <c r="E179" s="114">
        <v>0.3876</v>
      </c>
      <c r="F179" s="92" t="s">
        <v>956</v>
      </c>
      <c r="G179" s="92">
        <v>229.46</v>
      </c>
      <c r="H179" s="115">
        <v>2530</v>
      </c>
      <c r="I179" s="115">
        <v>980.63</v>
      </c>
      <c r="J179" s="92" t="s">
        <v>957</v>
      </c>
      <c r="K179" s="92">
        <v>1139.49</v>
      </c>
      <c r="L179" s="116"/>
      <c r="M179" s="115">
        <f>IF(ISNUMBER(K179/G179),IF(NOT(K179/G179=0),K179/G179, " "), " ")</f>
        <v>4.9659635666347075</v>
      </c>
      <c r="N179" s="113" t="s">
        <v>958</v>
      </c>
    </row>
    <row r="180" spans="1:14" ht="48" x14ac:dyDescent="0.2">
      <c r="A180" s="111">
        <v>153</v>
      </c>
      <c r="B180" s="112" t="s">
        <v>1076</v>
      </c>
      <c r="C180" s="90" t="s">
        <v>995</v>
      </c>
      <c r="D180" s="113" t="s">
        <v>774</v>
      </c>
      <c r="E180" s="114">
        <v>37.268000000000001</v>
      </c>
      <c r="F180" s="92" t="s">
        <v>996</v>
      </c>
      <c r="G180" s="92">
        <v>4360.3599999999997</v>
      </c>
      <c r="H180" s="115">
        <v>176</v>
      </c>
      <c r="I180" s="115">
        <v>6559.17</v>
      </c>
      <c r="J180" s="92" t="s">
        <v>997</v>
      </c>
      <c r="K180" s="92">
        <v>12996.1</v>
      </c>
      <c r="L180" s="116"/>
      <c r="M180" s="115">
        <f>IF(ISNUMBER(K180/G180),IF(NOT(K180/G180=0),K180/G180, " "), " ")</f>
        <v>2.9805107835132882</v>
      </c>
      <c r="N180" s="113" t="s">
        <v>998</v>
      </c>
    </row>
    <row r="181" spans="1:14" ht="48" x14ac:dyDescent="0.2">
      <c r="A181" s="111">
        <v>154</v>
      </c>
      <c r="B181" s="112" t="s">
        <v>1077</v>
      </c>
      <c r="C181" s="90" t="s">
        <v>1078</v>
      </c>
      <c r="D181" s="113" t="s">
        <v>774</v>
      </c>
      <c r="E181" s="114">
        <v>18.04</v>
      </c>
      <c r="F181" s="92" t="s">
        <v>1079</v>
      </c>
      <c r="G181" s="92">
        <v>2092.64</v>
      </c>
      <c r="H181" s="115">
        <v>188</v>
      </c>
      <c r="I181" s="115">
        <v>3391.52</v>
      </c>
      <c r="J181" s="92" t="s">
        <v>1080</v>
      </c>
      <c r="K181" s="92">
        <v>6715.21</v>
      </c>
      <c r="L181" s="116"/>
      <c r="M181" s="115">
        <f>IF(ISNUMBER(K181/G181),IF(NOT(K181/G181=0),K181/G181, " "), " ")</f>
        <v>3.2089657083874914</v>
      </c>
      <c r="N181" s="113" t="s">
        <v>1081</v>
      </c>
    </row>
    <row r="182" spans="1:14" ht="72" x14ac:dyDescent="0.2">
      <c r="A182" s="111">
        <v>155</v>
      </c>
      <c r="B182" s="112" t="s">
        <v>1082</v>
      </c>
      <c r="C182" s="90" t="s">
        <v>1083</v>
      </c>
      <c r="D182" s="113" t="s">
        <v>758</v>
      </c>
      <c r="E182" s="114">
        <v>11.600199999999999</v>
      </c>
      <c r="F182" s="92" t="s">
        <v>1084</v>
      </c>
      <c r="G182" s="92">
        <v>6542.51</v>
      </c>
      <c r="H182" s="115">
        <v>2541</v>
      </c>
      <c r="I182" s="115">
        <v>29476.11</v>
      </c>
      <c r="J182" s="92" t="s">
        <v>1085</v>
      </c>
      <c r="K182" s="92">
        <v>31374.13</v>
      </c>
      <c r="L182" s="116"/>
      <c r="M182" s="115">
        <f>IF(ISNUMBER(K182/G182),IF(NOT(K182/G182=0),K182/G182, " "), " ")</f>
        <v>4.7954271372913455</v>
      </c>
      <c r="N182" s="113" t="s">
        <v>1086</v>
      </c>
    </row>
    <row r="183" spans="1:14" ht="24" x14ac:dyDescent="0.2">
      <c r="A183" s="111">
        <v>156</v>
      </c>
      <c r="B183" s="112" t="s">
        <v>1087</v>
      </c>
      <c r="C183" s="90" t="s">
        <v>1088</v>
      </c>
      <c r="D183" s="113" t="s">
        <v>581</v>
      </c>
      <c r="E183" s="114">
        <v>2</v>
      </c>
      <c r="F183" s="92" t="s">
        <v>1089</v>
      </c>
      <c r="G183" s="92">
        <v>770</v>
      </c>
      <c r="H183" s="115">
        <v>282</v>
      </c>
      <c r="I183" s="115">
        <v>564</v>
      </c>
      <c r="J183" s="92" t="s">
        <v>1090</v>
      </c>
      <c r="K183" s="92">
        <v>577.64</v>
      </c>
      <c r="L183" s="116"/>
      <c r="M183" s="115">
        <f>IF(ISNUMBER(K183/G183),IF(NOT(K183/G183=0),K183/G183, " "), " ")</f>
        <v>0.75018181818181817</v>
      </c>
      <c r="N183" s="113" t="s">
        <v>1091</v>
      </c>
    </row>
    <row r="184" spans="1:14" ht="24" x14ac:dyDescent="0.2">
      <c r="A184" s="111">
        <v>157</v>
      </c>
      <c r="B184" s="112" t="s">
        <v>1092</v>
      </c>
      <c r="C184" s="90" t="s">
        <v>1093</v>
      </c>
      <c r="D184" s="113" t="s">
        <v>1016</v>
      </c>
      <c r="E184" s="114">
        <v>12.852</v>
      </c>
      <c r="F184" s="92" t="s">
        <v>1094</v>
      </c>
      <c r="G184" s="92">
        <v>3855.6</v>
      </c>
      <c r="H184" s="115">
        <v>1137.5</v>
      </c>
      <c r="I184" s="115">
        <v>14619.15</v>
      </c>
      <c r="J184" s="92" t="s">
        <v>1095</v>
      </c>
      <c r="K184" s="92">
        <v>14956</v>
      </c>
      <c r="L184" s="116"/>
      <c r="M184" s="115">
        <f>IF(ISNUMBER(K184/G184),IF(NOT(K184/G184=0),K184/G184, " "), " ")</f>
        <v>3.8790330947193694</v>
      </c>
      <c r="N184" s="113" t="s">
        <v>1096</v>
      </c>
    </row>
    <row r="185" spans="1:14" ht="36" x14ac:dyDescent="0.2">
      <c r="A185" s="111">
        <v>158</v>
      </c>
      <c r="B185" s="112" t="s">
        <v>1097</v>
      </c>
      <c r="C185" s="90" t="s">
        <v>1098</v>
      </c>
      <c r="D185" s="113" t="s">
        <v>581</v>
      </c>
      <c r="E185" s="114">
        <v>3</v>
      </c>
      <c r="F185" s="92" t="s">
        <v>1099</v>
      </c>
      <c r="G185" s="92">
        <v>519</v>
      </c>
      <c r="H185" s="115">
        <v>317</v>
      </c>
      <c r="I185" s="115">
        <v>951</v>
      </c>
      <c r="J185" s="92" t="s">
        <v>1100</v>
      </c>
      <c r="K185" s="92">
        <v>970.2</v>
      </c>
      <c r="L185" s="116"/>
      <c r="M185" s="115">
        <f>IF(ISNUMBER(K185/G185),IF(NOT(K185/G185=0),K185/G185, " "), " ")</f>
        <v>1.869364161849711</v>
      </c>
      <c r="N185" s="113" t="s">
        <v>1101</v>
      </c>
    </row>
    <row r="186" spans="1:14" ht="36" x14ac:dyDescent="0.2">
      <c r="A186" s="111">
        <v>159</v>
      </c>
      <c r="B186" s="112" t="s">
        <v>1102</v>
      </c>
      <c r="C186" s="90" t="s">
        <v>1103</v>
      </c>
      <c r="D186" s="113" t="s">
        <v>1104</v>
      </c>
      <c r="E186" s="114">
        <v>1</v>
      </c>
      <c r="F186" s="92" t="s">
        <v>1105</v>
      </c>
      <c r="G186" s="92">
        <v>211.17</v>
      </c>
      <c r="H186" s="115">
        <v>1433.34</v>
      </c>
      <c r="I186" s="115">
        <v>1433.34</v>
      </c>
      <c r="J186" s="92" t="s">
        <v>1106</v>
      </c>
      <c r="K186" s="92">
        <v>1464.64</v>
      </c>
      <c r="L186" s="116"/>
      <c r="M186" s="115">
        <f>IF(ISNUMBER(K186/G186),IF(NOT(K186/G186=0),K186/G186, " "), " ")</f>
        <v>6.9358336884974197</v>
      </c>
      <c r="N186" s="113" t="s">
        <v>1107</v>
      </c>
    </row>
    <row r="187" spans="1:14" ht="48" x14ac:dyDescent="0.2">
      <c r="A187" s="111">
        <v>160</v>
      </c>
      <c r="B187" s="112" t="s">
        <v>1108</v>
      </c>
      <c r="C187" s="90" t="s">
        <v>1109</v>
      </c>
      <c r="D187" s="113" t="s">
        <v>1040</v>
      </c>
      <c r="E187" s="114">
        <v>4.3</v>
      </c>
      <c r="F187" s="92" t="s">
        <v>1110</v>
      </c>
      <c r="G187" s="92">
        <v>1.29</v>
      </c>
      <c r="H187" s="115">
        <v>1.1200000000000001</v>
      </c>
      <c r="I187" s="115">
        <v>4.82</v>
      </c>
      <c r="J187" s="92" t="s">
        <v>1111</v>
      </c>
      <c r="K187" s="92">
        <v>4.9000000000000004</v>
      </c>
      <c r="L187" s="116"/>
      <c r="M187" s="115">
        <f>IF(ISNUMBER(K187/G187),IF(NOT(K187/G187=0),K187/G187, " "), " ")</f>
        <v>3.7984496124031009</v>
      </c>
      <c r="N187" s="113" t="s">
        <v>1112</v>
      </c>
    </row>
    <row r="188" spans="1:14" ht="24" x14ac:dyDescent="0.2">
      <c r="A188" s="125"/>
      <c r="B188" s="126" t="s">
        <v>597</v>
      </c>
      <c r="C188" s="127" t="s">
        <v>1113</v>
      </c>
      <c r="D188" s="128" t="s">
        <v>599</v>
      </c>
      <c r="E188" s="129"/>
      <c r="F188" s="130" t="s">
        <v>578</v>
      </c>
      <c r="G188" s="130">
        <v>49853</v>
      </c>
      <c r="H188" s="131"/>
      <c r="I188" s="131"/>
      <c r="J188" s="130" t="s">
        <v>578</v>
      </c>
      <c r="K188" s="130">
        <v>230338</v>
      </c>
      <c r="L188" s="132"/>
      <c r="M188" s="131">
        <f>IF(ISNUMBER(K188/G188),IF(NOT(K188/G188=0),K188/G188, " "), " ")</f>
        <v>4.6203438108037629</v>
      </c>
      <c r="N188" s="128"/>
    </row>
    <row r="189" spans="1:14" x14ac:dyDescent="0.2">
      <c r="A189" s="133" t="s">
        <v>472</v>
      </c>
      <c r="B189" s="102"/>
      <c r="C189" s="102"/>
      <c r="D189" s="102"/>
      <c r="E189" s="102"/>
      <c r="F189" s="102"/>
      <c r="G189" s="92">
        <v>74056</v>
      </c>
      <c r="H189" s="115"/>
      <c r="I189" s="115"/>
      <c r="J189" s="115"/>
      <c r="K189" s="92">
        <v>354808</v>
      </c>
      <c r="L189" s="116"/>
      <c r="M189" s="115">
        <f ca="1">IF(ISNUMBER(INDIRECT("K" &amp; ROW())/INDIRECT("G" &amp; ROW())),INDIRECT("K" &amp; ROW())/INDIRECT("G" &amp; ROW()), " ")</f>
        <v>4.7910770227935613</v>
      </c>
      <c r="N189" s="113" t="s">
        <v>1114</v>
      </c>
    </row>
    <row r="190" spans="1:14" x14ac:dyDescent="0.2">
      <c r="A190" s="133" t="s">
        <v>477</v>
      </c>
      <c r="B190" s="102"/>
      <c r="C190" s="102"/>
      <c r="D190" s="102"/>
      <c r="E190" s="102"/>
      <c r="F190" s="102"/>
      <c r="G190" s="92"/>
      <c r="H190" s="115"/>
      <c r="I190" s="115"/>
      <c r="J190" s="115"/>
      <c r="K190" s="92">
        <v>354810</v>
      </c>
      <c r="L190" s="116"/>
      <c r="M190" s="115" t="str">
        <f ca="1">IF(ISNUMBER(INDIRECT("K" &amp; ROW())/INDIRECT("G" &amp; ROW())),INDIRECT("K" &amp; ROW())/INDIRECT("G" &amp; ROW()), " ")</f>
        <v xml:space="preserve"> </v>
      </c>
      <c r="N190" s="113" t="s">
        <v>1114</v>
      </c>
    </row>
    <row r="191" spans="1:14" x14ac:dyDescent="0.2">
      <c r="A191" s="133" t="s">
        <v>478</v>
      </c>
      <c r="B191" s="102"/>
      <c r="C191" s="102"/>
      <c r="D191" s="102"/>
      <c r="E191" s="102"/>
      <c r="F191" s="102"/>
      <c r="G191" s="92"/>
      <c r="H191" s="115"/>
      <c r="I191" s="115"/>
      <c r="J191" s="115"/>
      <c r="K191" s="92"/>
      <c r="L191" s="116"/>
      <c r="M191" s="115" t="str">
        <f ca="1">IF(ISNUMBER(INDIRECT("K" &amp; ROW())/INDIRECT("G" &amp; ROW())),INDIRECT("K" &amp; ROW())/INDIRECT("G" &amp; ROW()), " ")</f>
        <v xml:space="preserve"> </v>
      </c>
      <c r="N191" s="113" t="s">
        <v>1114</v>
      </c>
    </row>
    <row r="192" spans="1:14" x14ac:dyDescent="0.2">
      <c r="A192" s="133" t="s">
        <v>479</v>
      </c>
      <c r="B192" s="102"/>
      <c r="C192" s="102"/>
      <c r="D192" s="102"/>
      <c r="E192" s="102"/>
      <c r="F192" s="102"/>
      <c r="G192" s="92"/>
      <c r="H192" s="115"/>
      <c r="I192" s="115"/>
      <c r="J192" s="115"/>
      <c r="K192" s="92">
        <v>2</v>
      </c>
      <c r="L192" s="116"/>
      <c r="M192" s="115" t="str">
        <f ca="1">IF(ISNUMBER(INDIRECT("K" &amp; ROW())/INDIRECT("G" &amp; ROW())),INDIRECT("K" &amp; ROW())/INDIRECT("G" &amp; ROW()), " ")</f>
        <v xml:space="preserve"> </v>
      </c>
      <c r="N192" s="113" t="s">
        <v>1114</v>
      </c>
    </row>
    <row r="193" spans="1:14" x14ac:dyDescent="0.2">
      <c r="A193" s="133" t="s">
        <v>481</v>
      </c>
      <c r="B193" s="102"/>
      <c r="C193" s="102"/>
      <c r="D193" s="102"/>
      <c r="E193" s="102"/>
      <c r="F193" s="102"/>
      <c r="G193" s="92"/>
      <c r="H193" s="115"/>
      <c r="I193" s="115"/>
      <c r="J193" s="115"/>
      <c r="K193" s="92"/>
      <c r="L193" s="116"/>
      <c r="M193" s="115" t="str">
        <f ca="1">IF(ISNUMBER(INDIRECT("K" &amp; ROW())/INDIRECT("G" &amp; ROW())),INDIRECT("K" &amp; ROW())/INDIRECT("G" &amp; ROW()), " ")</f>
        <v xml:space="preserve"> </v>
      </c>
      <c r="N193" s="113" t="s">
        <v>1114</v>
      </c>
    </row>
    <row r="194" spans="1:14" x14ac:dyDescent="0.2">
      <c r="A194" s="133" t="s">
        <v>482</v>
      </c>
      <c r="B194" s="102"/>
      <c r="C194" s="102"/>
      <c r="D194" s="102"/>
      <c r="E194" s="102"/>
      <c r="F194" s="102"/>
      <c r="G194" s="92">
        <v>5895</v>
      </c>
      <c r="H194" s="115"/>
      <c r="I194" s="115"/>
      <c r="J194" s="115"/>
      <c r="K194" s="92">
        <v>64344</v>
      </c>
      <c r="L194" s="116"/>
      <c r="M194" s="115">
        <f ca="1">IF(ISNUMBER(INDIRECT("K" &amp; ROW())/INDIRECT("G" &amp; ROW())),INDIRECT("K" &amp; ROW())/INDIRECT("G" &amp; ROW()), " ")</f>
        <v>10.91501272264631</v>
      </c>
      <c r="N194" s="113" t="s">
        <v>1114</v>
      </c>
    </row>
    <row r="195" spans="1:14" x14ac:dyDescent="0.2">
      <c r="A195" s="133" t="s">
        <v>483</v>
      </c>
      <c r="B195" s="102"/>
      <c r="C195" s="102"/>
      <c r="D195" s="102"/>
      <c r="E195" s="102"/>
      <c r="F195" s="102"/>
      <c r="G195" s="92">
        <v>49853</v>
      </c>
      <c r="H195" s="115"/>
      <c r="I195" s="115"/>
      <c r="J195" s="115"/>
      <c r="K195" s="92">
        <v>230338</v>
      </c>
      <c r="L195" s="116"/>
      <c r="M195" s="115">
        <f ca="1">IF(ISNUMBER(INDIRECT("K" &amp; ROW())/INDIRECT("G" &amp; ROW())),INDIRECT("K" &amp; ROW())/INDIRECT("G" &amp; ROW()), " ")</f>
        <v>4.6203438108037629</v>
      </c>
      <c r="N195" s="113" t="s">
        <v>1114</v>
      </c>
    </row>
    <row r="196" spans="1:14" x14ac:dyDescent="0.2">
      <c r="A196" s="133" t="s">
        <v>484</v>
      </c>
      <c r="B196" s="102"/>
      <c r="C196" s="102"/>
      <c r="D196" s="102"/>
      <c r="E196" s="102"/>
      <c r="F196" s="102"/>
      <c r="G196" s="92">
        <v>18994</v>
      </c>
      <c r="H196" s="115"/>
      <c r="I196" s="115"/>
      <c r="J196" s="115"/>
      <c r="K196" s="92">
        <v>69446</v>
      </c>
      <c r="L196" s="116"/>
      <c r="M196" s="115">
        <f ca="1">IF(ISNUMBER(INDIRECT("K" &amp; ROW())/INDIRECT("G" &amp; ROW())),INDIRECT("K" &amp; ROW())/INDIRECT("G" &amp; ROW()), " ")</f>
        <v>3.6562072233336842</v>
      </c>
      <c r="N196" s="113" t="s">
        <v>1114</v>
      </c>
    </row>
    <row r="197" spans="1:14" x14ac:dyDescent="0.2">
      <c r="A197" s="134" t="s">
        <v>485</v>
      </c>
      <c r="B197" s="105"/>
      <c r="C197" s="105"/>
      <c r="D197" s="105"/>
      <c r="E197" s="105"/>
      <c r="F197" s="105"/>
      <c r="G197" s="122">
        <v>4041</v>
      </c>
      <c r="H197" s="123"/>
      <c r="I197" s="123"/>
      <c r="J197" s="123"/>
      <c r="K197" s="122">
        <v>46597</v>
      </c>
      <c r="L197" s="124"/>
      <c r="M197" s="123">
        <f ca="1">IF(ISNUMBER(INDIRECT("K" &amp; ROW())/INDIRECT("G" &amp; ROW())),INDIRECT("K" &amp; ROW())/INDIRECT("G" &amp; ROW()), " ")</f>
        <v>11.531056669141302</v>
      </c>
      <c r="N197" s="120" t="s">
        <v>1114</v>
      </c>
    </row>
    <row r="198" spans="1:14" x14ac:dyDescent="0.2">
      <c r="A198" s="134" t="s">
        <v>486</v>
      </c>
      <c r="B198" s="105"/>
      <c r="C198" s="105"/>
      <c r="D198" s="105"/>
      <c r="E198" s="105"/>
      <c r="F198" s="105"/>
      <c r="G198" s="122">
        <v>2370</v>
      </c>
      <c r="H198" s="123"/>
      <c r="I198" s="123"/>
      <c r="J198" s="123"/>
      <c r="K198" s="122">
        <v>25717</v>
      </c>
      <c r="L198" s="124"/>
      <c r="M198" s="123">
        <f ca="1">IF(ISNUMBER(INDIRECT("K" &amp; ROW())/INDIRECT("G" &amp; ROW())),INDIRECT("K" &amp; ROW())/INDIRECT("G" &amp; ROW()), " ")</f>
        <v>10.851054852320676</v>
      </c>
      <c r="N198" s="120" t="s">
        <v>1114</v>
      </c>
    </row>
    <row r="199" spans="1:14" x14ac:dyDescent="0.2">
      <c r="A199" s="134" t="s">
        <v>487</v>
      </c>
      <c r="B199" s="105"/>
      <c r="C199" s="105"/>
      <c r="D199" s="105"/>
      <c r="E199" s="105"/>
      <c r="F199" s="105"/>
      <c r="G199" s="122"/>
      <c r="H199" s="123"/>
      <c r="I199" s="123"/>
      <c r="J199" s="123"/>
      <c r="K199" s="122"/>
      <c r="L199" s="124"/>
      <c r="M199" s="123" t="str">
        <f ca="1">IF(ISNUMBER(INDIRECT("K" &amp; ROW())/INDIRECT("G" &amp; ROW())),INDIRECT("K" &amp; ROW())/INDIRECT("G" &amp; ROW()), " ")</f>
        <v xml:space="preserve"> </v>
      </c>
      <c r="N199" s="120" t="s">
        <v>1114</v>
      </c>
    </row>
    <row r="200" spans="1:14" x14ac:dyDescent="0.2">
      <c r="A200" s="133" t="s">
        <v>488</v>
      </c>
      <c r="B200" s="102"/>
      <c r="C200" s="102"/>
      <c r="D200" s="102"/>
      <c r="E200" s="102"/>
      <c r="F200" s="102"/>
      <c r="G200" s="92">
        <v>80418</v>
      </c>
      <c r="H200" s="115"/>
      <c r="I200" s="115"/>
      <c r="J200" s="115"/>
      <c r="K200" s="92">
        <v>426594</v>
      </c>
      <c r="L200" s="116"/>
      <c r="M200" s="115">
        <f ca="1">IF(ISNUMBER(INDIRECT("K" &amp; ROW())/INDIRECT("G" &amp; ROW())),INDIRECT("K" &amp; ROW())/INDIRECT("G" &amp; ROW()), " ")</f>
        <v>5.3047079012161458</v>
      </c>
      <c r="N200" s="113" t="s">
        <v>1114</v>
      </c>
    </row>
    <row r="201" spans="1:14" x14ac:dyDescent="0.2">
      <c r="A201" s="133" t="s">
        <v>489</v>
      </c>
      <c r="B201" s="102"/>
      <c r="C201" s="102"/>
      <c r="D201" s="102"/>
      <c r="E201" s="102"/>
      <c r="F201" s="102"/>
      <c r="G201" s="92">
        <v>49</v>
      </c>
      <c r="H201" s="115"/>
      <c r="I201" s="115"/>
      <c r="J201" s="115"/>
      <c r="K201" s="92">
        <v>530</v>
      </c>
      <c r="L201" s="116"/>
      <c r="M201" s="115">
        <f ca="1">IF(ISNUMBER(INDIRECT("K" &amp; ROW())/INDIRECT("G" &amp; ROW())),INDIRECT("K" &amp; ROW())/INDIRECT("G" &amp; ROW()), " ")</f>
        <v>10.816326530612244</v>
      </c>
      <c r="N201" s="113" t="s">
        <v>1114</v>
      </c>
    </row>
    <row r="202" spans="1:14" x14ac:dyDescent="0.2">
      <c r="A202" s="133" t="s">
        <v>490</v>
      </c>
      <c r="B202" s="102"/>
      <c r="C202" s="102"/>
      <c r="D202" s="102"/>
      <c r="E202" s="102"/>
      <c r="F202" s="102"/>
      <c r="G202" s="92">
        <v>80467</v>
      </c>
      <c r="H202" s="115"/>
      <c r="I202" s="115"/>
      <c r="J202" s="115"/>
      <c r="K202" s="92">
        <v>427124</v>
      </c>
      <c r="L202" s="116"/>
      <c r="M202" s="115">
        <f ca="1">IF(ISNUMBER(INDIRECT("K" &amp; ROW())/INDIRECT("G" &amp; ROW())),INDIRECT("K" &amp; ROW())/INDIRECT("G" &amp; ROW()), " ")</f>
        <v>5.3080641753762414</v>
      </c>
      <c r="N202" s="113" t="s">
        <v>1114</v>
      </c>
    </row>
    <row r="203" spans="1:14" x14ac:dyDescent="0.2">
      <c r="A203" s="134" t="s">
        <v>491</v>
      </c>
      <c r="B203" s="105"/>
      <c r="C203" s="105"/>
      <c r="D203" s="105"/>
      <c r="E203" s="105"/>
      <c r="F203" s="105"/>
      <c r="G203" s="122">
        <v>80467</v>
      </c>
      <c r="H203" s="123"/>
      <c r="I203" s="123"/>
      <c r="J203" s="123"/>
      <c r="K203" s="122">
        <v>427124</v>
      </c>
      <c r="L203" s="124"/>
      <c r="M203" s="123">
        <f ca="1">IF(ISNUMBER(INDIRECT("K" &amp; ROW())/INDIRECT("G" &amp; ROW())),INDIRECT("K" &amp; ROW())/INDIRECT("G" &amp; ROW()), " ")</f>
        <v>5.3080641753762414</v>
      </c>
      <c r="N203" s="120" t="s">
        <v>1114</v>
      </c>
    </row>
    <row r="204" spans="1:14" x14ac:dyDescent="0.2">
      <c r="A204" s="12"/>
      <c r="B204" s="42"/>
      <c r="C204" s="24"/>
      <c r="D204" s="43"/>
      <c r="E204" s="43"/>
      <c r="F204" s="44"/>
      <c r="G204" s="25"/>
      <c r="H204" s="44"/>
      <c r="I204" s="44"/>
      <c r="J204" s="44"/>
      <c r="K204" s="25"/>
      <c r="L204" s="45"/>
      <c r="M204" s="44"/>
      <c r="N204" s="46"/>
    </row>
    <row r="205" spans="1:14" x14ac:dyDescent="0.2">
      <c r="A205" s="27"/>
      <c r="G205" s="47"/>
      <c r="H205" s="48"/>
      <c r="I205" s="48"/>
      <c r="J205" s="48"/>
      <c r="K205" s="47"/>
      <c r="L205" s="49"/>
      <c r="M205" s="47"/>
      <c r="N205" s="27"/>
    </row>
    <row r="206" spans="1:14" x14ac:dyDescent="0.2">
      <c r="A206" s="5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50"/>
      <c r="M206" s="6"/>
      <c r="N206" s="6"/>
    </row>
    <row r="207" spans="1:14" x14ac:dyDescent="0.2">
      <c r="A207" s="59" t="s">
        <v>46</v>
      </c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50"/>
      <c r="M207" s="6"/>
      <c r="N207" s="6"/>
    </row>
    <row r="208" spans="1:14" x14ac:dyDescent="0.2">
      <c r="A208" s="28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50"/>
      <c r="M208" s="6"/>
      <c r="N208" s="6"/>
    </row>
    <row r="209" spans="1:14" x14ac:dyDescent="0.2">
      <c r="A209" s="59" t="s">
        <v>47</v>
      </c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50"/>
      <c r="M209" s="6"/>
      <c r="N209" s="6"/>
    </row>
  </sheetData>
  <mergeCells count="46">
    <mergeCell ref="A203:F203"/>
    <mergeCell ref="A197:F197"/>
    <mergeCell ref="A198:F198"/>
    <mergeCell ref="A199:F199"/>
    <mergeCell ref="A200:F200"/>
    <mergeCell ref="A201:F201"/>
    <mergeCell ref="A202:F202"/>
    <mergeCell ref="A191:F191"/>
    <mergeCell ref="A192:F192"/>
    <mergeCell ref="A193:F193"/>
    <mergeCell ref="A194:F194"/>
    <mergeCell ref="A195:F195"/>
    <mergeCell ref="A196:F196"/>
    <mergeCell ref="A24:N24"/>
    <mergeCell ref="A25:N25"/>
    <mergeCell ref="A57:N57"/>
    <mergeCell ref="A110:N110"/>
    <mergeCell ref="A189:F189"/>
    <mergeCell ref="A190:F190"/>
    <mergeCell ref="G15:H15"/>
    <mergeCell ref="J15:K15"/>
    <mergeCell ref="A20:A22"/>
    <mergeCell ref="B20:B22"/>
    <mergeCell ref="C20:C22"/>
    <mergeCell ref="E20:E22"/>
    <mergeCell ref="M20:M22"/>
    <mergeCell ref="N20:N22"/>
    <mergeCell ref="D21:D22"/>
    <mergeCell ref="H21:I21"/>
    <mergeCell ref="J21:K21"/>
    <mergeCell ref="F20:G21"/>
    <mergeCell ref="H20:K20"/>
    <mergeCell ref="G14:H14"/>
    <mergeCell ref="J10:M10"/>
    <mergeCell ref="G12:H12"/>
    <mergeCell ref="J12:K12"/>
    <mergeCell ref="G13:H13"/>
    <mergeCell ref="J13:K13"/>
    <mergeCell ref="J14:K14"/>
    <mergeCell ref="A5:N5"/>
    <mergeCell ref="A6:N6"/>
    <mergeCell ref="A7:N7"/>
    <mergeCell ref="A8:N8"/>
    <mergeCell ref="G10:I10"/>
    <mergeCell ref="G11:H11"/>
    <mergeCell ref="J11:K1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104775</xdr:rowOff>
                  </from>
                  <to>
                    <xdr:col>1</xdr:col>
                    <xdr:colOff>971550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2011-09-08T07:56:05Z</cp:lastPrinted>
  <dcterms:created xsi:type="dcterms:W3CDTF">2003-01-28T12:33:10Z</dcterms:created>
  <dcterms:modified xsi:type="dcterms:W3CDTF">2019-11-27T11:17:28Z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