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'1.1.'!$D$43:$D$1152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'1.1.'!$M$43:$M$65560</definedName>
    <definedName name="НаименованиеПредметаЗакупки">'1.1.'!$D$9</definedName>
    <definedName name="НомерСертификатаИмя">'1.1.'!$K$43:$K$65560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42" i="1" l="1"/>
  <c r="AG42" i="1"/>
  <c r="AF42" i="1"/>
  <c r="AE42" i="1"/>
  <c r="AD42" i="1"/>
  <c r="AC42" i="1"/>
  <c r="Z42" i="1"/>
  <c r="X42" i="1"/>
  <c r="Y42" i="1" s="1"/>
  <c r="AA42" i="1" s="1"/>
  <c r="AI42" i="1" s="1"/>
  <c r="W42" i="1"/>
  <c r="AH41" i="1"/>
  <c r="AG41" i="1"/>
  <c r="AF41" i="1"/>
  <c r="AE41" i="1"/>
  <c r="AD41" i="1"/>
  <c r="AC41" i="1"/>
  <c r="Z41" i="1"/>
  <c r="W41" i="1"/>
  <c r="X41" i="1" s="1"/>
  <c r="AH40" i="1"/>
  <c r="AG40" i="1"/>
  <c r="AF40" i="1"/>
  <c r="AE40" i="1"/>
  <c r="AD40" i="1"/>
  <c r="Z40" i="1"/>
  <c r="W40" i="1"/>
  <c r="AC40" i="1" s="1"/>
  <c r="AH39" i="1"/>
  <c r="AG39" i="1"/>
  <c r="AF39" i="1"/>
  <c r="AE39" i="1"/>
  <c r="AD39" i="1"/>
  <c r="Z39" i="1"/>
  <c r="W39" i="1"/>
  <c r="X39" i="1" s="1"/>
  <c r="AH38" i="1"/>
  <c r="AG38" i="1"/>
  <c r="AF38" i="1"/>
  <c r="AE38" i="1"/>
  <c r="AD38" i="1"/>
  <c r="Z38" i="1"/>
  <c r="W38" i="1"/>
  <c r="X38" i="1" s="1"/>
  <c r="AH37" i="1"/>
  <c r="AG37" i="1"/>
  <c r="AF37" i="1"/>
  <c r="AE37" i="1"/>
  <c r="AD37" i="1"/>
  <c r="Z37" i="1"/>
  <c r="W37" i="1"/>
  <c r="X37" i="1" s="1"/>
  <c r="AH36" i="1"/>
  <c r="AG36" i="1"/>
  <c r="AF36" i="1"/>
  <c r="AE36" i="1"/>
  <c r="AD36" i="1"/>
  <c r="Z36" i="1"/>
  <c r="W36" i="1"/>
  <c r="AC36" i="1" s="1"/>
  <c r="AH35" i="1"/>
  <c r="AG35" i="1"/>
  <c r="AF35" i="1"/>
  <c r="AE35" i="1"/>
  <c r="AD35" i="1"/>
  <c r="Z35" i="1"/>
  <c r="W35" i="1"/>
  <c r="AC35" i="1" s="1"/>
  <c r="AH34" i="1"/>
  <c r="AG34" i="1"/>
  <c r="AF34" i="1"/>
  <c r="AE34" i="1"/>
  <c r="AD34" i="1"/>
  <c r="Z34" i="1"/>
  <c r="X34" i="1"/>
  <c r="Y34" i="1" s="1"/>
  <c r="AA34" i="1" s="1"/>
  <c r="AI34" i="1" s="1"/>
  <c r="W34" i="1"/>
  <c r="AC34" i="1" s="1"/>
  <c r="AH33" i="1"/>
  <c r="AG33" i="1"/>
  <c r="AF33" i="1"/>
  <c r="AE33" i="1"/>
  <c r="AD33" i="1"/>
  <c r="Z33" i="1"/>
  <c r="W33" i="1"/>
  <c r="X33" i="1" s="1"/>
  <c r="AH32" i="1"/>
  <c r="AG32" i="1"/>
  <c r="AF32" i="1"/>
  <c r="AE32" i="1"/>
  <c r="AD32" i="1"/>
  <c r="Z32" i="1"/>
  <c r="W32" i="1"/>
  <c r="AC32" i="1" s="1"/>
  <c r="AH31" i="1"/>
  <c r="AG31" i="1"/>
  <c r="AF31" i="1"/>
  <c r="AE31" i="1"/>
  <c r="AD31" i="1"/>
  <c r="Z31" i="1"/>
  <c r="W31" i="1"/>
  <c r="X31" i="1" s="1"/>
  <c r="AH30" i="1"/>
  <c r="AG30" i="1"/>
  <c r="AF30" i="1"/>
  <c r="AE30" i="1"/>
  <c r="AD30" i="1"/>
  <c r="AC30" i="1"/>
  <c r="Z30" i="1"/>
  <c r="W30" i="1"/>
  <c r="X30" i="1" s="1"/>
  <c r="AH29" i="1"/>
  <c r="AG29" i="1"/>
  <c r="AF29" i="1"/>
  <c r="AE29" i="1"/>
  <c r="AD29" i="1"/>
  <c r="Z29" i="1"/>
  <c r="W29" i="1"/>
  <c r="X29" i="1" s="1"/>
  <c r="AH28" i="1"/>
  <c r="AG28" i="1"/>
  <c r="AF28" i="1"/>
  <c r="AE28" i="1"/>
  <c r="AD28" i="1"/>
  <c r="Z28" i="1"/>
  <c r="W28" i="1"/>
  <c r="AC28" i="1" s="1"/>
  <c r="AH27" i="1"/>
  <c r="AG27" i="1"/>
  <c r="AF27" i="1"/>
  <c r="AE27" i="1"/>
  <c r="AD27" i="1"/>
  <c r="Z27" i="1"/>
  <c r="W27" i="1"/>
  <c r="AC27" i="1" s="1"/>
  <c r="AH26" i="1"/>
  <c r="AG26" i="1"/>
  <c r="AF26" i="1"/>
  <c r="AE26" i="1"/>
  <c r="AD26" i="1"/>
  <c r="Z26" i="1"/>
  <c r="W26" i="1"/>
  <c r="AC26" i="1" s="1"/>
  <c r="AH25" i="1"/>
  <c r="AG25" i="1"/>
  <c r="AF25" i="1"/>
  <c r="AE25" i="1"/>
  <c r="AD25" i="1"/>
  <c r="Z25" i="1"/>
  <c r="W25" i="1"/>
  <c r="X25" i="1" s="1"/>
  <c r="AH24" i="1"/>
  <c r="AG24" i="1"/>
  <c r="AF24" i="1"/>
  <c r="AE24" i="1"/>
  <c r="AD24" i="1"/>
  <c r="Z24" i="1"/>
  <c r="W24" i="1"/>
  <c r="AC24" i="1" s="1"/>
  <c r="AH23" i="1"/>
  <c r="AG23" i="1"/>
  <c r="AF23" i="1"/>
  <c r="AE23" i="1"/>
  <c r="AD23" i="1"/>
  <c r="Z23" i="1"/>
  <c r="W23" i="1"/>
  <c r="X23" i="1" s="1"/>
  <c r="AH22" i="1"/>
  <c r="AG22" i="1"/>
  <c r="AF22" i="1"/>
  <c r="AE22" i="1"/>
  <c r="AD22" i="1"/>
  <c r="AC22" i="1"/>
  <c r="Z22" i="1"/>
  <c r="W22" i="1"/>
  <c r="X22" i="1" s="1"/>
  <c r="AH21" i="1"/>
  <c r="AG21" i="1"/>
  <c r="AF21" i="1"/>
  <c r="AE21" i="1"/>
  <c r="AD21" i="1"/>
  <c r="Z21" i="1"/>
  <c r="W21" i="1"/>
  <c r="X21" i="1" s="1"/>
  <c r="AH20" i="1"/>
  <c r="AG20" i="1"/>
  <c r="AF20" i="1"/>
  <c r="AE20" i="1"/>
  <c r="AD20" i="1"/>
  <c r="Z20" i="1"/>
  <c r="W20" i="1"/>
  <c r="AC20" i="1" s="1"/>
  <c r="AH19" i="1"/>
  <c r="AG19" i="1"/>
  <c r="AF19" i="1"/>
  <c r="AE19" i="1"/>
  <c r="AD19" i="1"/>
  <c r="Z19" i="1"/>
  <c r="W19" i="1"/>
  <c r="AC19" i="1" s="1"/>
  <c r="AH18" i="1"/>
  <c r="AG18" i="1"/>
  <c r="AF18" i="1"/>
  <c r="AE18" i="1"/>
  <c r="AD18" i="1"/>
  <c r="Z18" i="1"/>
  <c r="W18" i="1"/>
  <c r="AC18" i="1" s="1"/>
  <c r="AH17" i="1"/>
  <c r="AG17" i="1"/>
  <c r="AF17" i="1"/>
  <c r="AE17" i="1"/>
  <c r="AD17" i="1"/>
  <c r="Z17" i="1"/>
  <c r="W17" i="1"/>
  <c r="X17" i="1" s="1"/>
  <c r="AH16" i="1"/>
  <c r="AG16" i="1"/>
  <c r="AF16" i="1"/>
  <c r="AE16" i="1"/>
  <c r="AD16" i="1"/>
  <c r="Z16" i="1"/>
  <c r="W16" i="1"/>
  <c r="AC16" i="1" s="1"/>
  <c r="AH15" i="1"/>
  <c r="AG15" i="1"/>
  <c r="AF15" i="1"/>
  <c r="AE15" i="1"/>
  <c r="AD15" i="1"/>
  <c r="Z15" i="1"/>
  <c r="W15" i="1"/>
  <c r="X15" i="1" s="1"/>
  <c r="AH14" i="1"/>
  <c r="AG14" i="1"/>
  <c r="AF14" i="1"/>
  <c r="AE14" i="1"/>
  <c r="AD14" i="1"/>
  <c r="AC14" i="1"/>
  <c r="Z14" i="1"/>
  <c r="W14" i="1"/>
  <c r="X14" i="1" s="1"/>
  <c r="AH13" i="1"/>
  <c r="AG13" i="1"/>
  <c r="AF13" i="1"/>
  <c r="AE13" i="1"/>
  <c r="AD13" i="1"/>
  <c r="Z13" i="1"/>
  <c r="W13" i="1"/>
  <c r="X13" i="1" s="1"/>
  <c r="AH12" i="1"/>
  <c r="AG12" i="1"/>
  <c r="AF12" i="1"/>
  <c r="AE12" i="1"/>
  <c r="AD12" i="1"/>
  <c r="Z12" i="1"/>
  <c r="W12" i="1"/>
  <c r="AC12" i="1" s="1"/>
  <c r="AH11" i="1"/>
  <c r="AG11" i="1"/>
  <c r="AF11" i="1"/>
  <c r="AE11" i="1"/>
  <c r="AD11" i="1"/>
  <c r="Z11" i="1"/>
  <c r="W11" i="1"/>
  <c r="AC11" i="1" s="1"/>
  <c r="Y30" i="1" l="1"/>
  <c r="AA30" i="1" s="1"/>
  <c r="AI30" i="1" s="1"/>
  <c r="AB30" i="1"/>
  <c r="Y14" i="1"/>
  <c r="AA14" i="1" s="1"/>
  <c r="AI14" i="1" s="1"/>
  <c r="AB14" i="1"/>
  <c r="Y22" i="1"/>
  <c r="AA22" i="1" s="1"/>
  <c r="AI22" i="1" s="1"/>
  <c r="AB22" i="1"/>
  <c r="X28" i="1"/>
  <c r="Y28" i="1" s="1"/>
  <c r="AA28" i="1" s="1"/>
  <c r="AI28" i="1" s="1"/>
  <c r="X12" i="1"/>
  <c r="Y12" i="1" s="1"/>
  <c r="AA12" i="1" s="1"/>
  <c r="AI12" i="1" s="1"/>
  <c r="X18" i="1"/>
  <c r="Y18" i="1" s="1"/>
  <c r="AA18" i="1" s="1"/>
  <c r="AI18" i="1" s="1"/>
  <c r="X20" i="1"/>
  <c r="Y20" i="1" s="1"/>
  <c r="AA20" i="1" s="1"/>
  <c r="AI20" i="1" s="1"/>
  <c r="X26" i="1"/>
  <c r="Y26" i="1" s="1"/>
  <c r="AA26" i="1" s="1"/>
  <c r="AI26" i="1" s="1"/>
  <c r="AC13" i="1"/>
  <c r="AC17" i="1"/>
  <c r="AC21" i="1"/>
  <c r="AC25" i="1"/>
  <c r="AC29" i="1"/>
  <c r="AC33" i="1"/>
  <c r="X35" i="1"/>
  <c r="AB35" i="1" s="1"/>
  <c r="X36" i="1"/>
  <c r="Y36" i="1" s="1"/>
  <c r="AA36" i="1" s="1"/>
  <c r="AI36" i="1" s="1"/>
  <c r="AC38" i="1"/>
  <c r="AB29" i="1"/>
  <c r="Y29" i="1"/>
  <c r="AA29" i="1" s="1"/>
  <c r="AI29" i="1" s="1"/>
  <c r="AB33" i="1"/>
  <c r="Y33" i="1"/>
  <c r="AA33" i="1" s="1"/>
  <c r="AI33" i="1" s="1"/>
  <c r="AB25" i="1"/>
  <c r="Y25" i="1"/>
  <c r="AA25" i="1" s="1"/>
  <c r="AI25" i="1" s="1"/>
  <c r="AB17" i="1"/>
  <c r="Y17" i="1"/>
  <c r="AA17" i="1" s="1"/>
  <c r="AI17" i="1" s="1"/>
  <c r="AB38" i="1"/>
  <c r="Y38" i="1"/>
  <c r="AA38" i="1" s="1"/>
  <c r="AI38" i="1" s="1"/>
  <c r="AB13" i="1"/>
  <c r="Y13" i="1"/>
  <c r="AA13" i="1" s="1"/>
  <c r="AI13" i="1" s="1"/>
  <c r="Y15" i="1"/>
  <c r="AA15" i="1" s="1"/>
  <c r="AI15" i="1" s="1"/>
  <c r="AB15" i="1"/>
  <c r="AB37" i="1"/>
  <c r="Y37" i="1"/>
  <c r="AA37" i="1" s="1"/>
  <c r="AI37" i="1" s="1"/>
  <c r="AB21" i="1"/>
  <c r="Y21" i="1"/>
  <c r="AA21" i="1" s="1"/>
  <c r="AI21" i="1" s="1"/>
  <c r="Y23" i="1"/>
  <c r="AA23" i="1" s="1"/>
  <c r="AI23" i="1" s="1"/>
  <c r="AB23" i="1"/>
  <c r="Y39" i="1"/>
  <c r="AA39" i="1" s="1"/>
  <c r="AI39" i="1" s="1"/>
  <c r="AB39" i="1"/>
  <c r="Y31" i="1"/>
  <c r="AA31" i="1" s="1"/>
  <c r="AI31" i="1" s="1"/>
  <c r="AB31" i="1"/>
  <c r="AB41" i="1"/>
  <c r="Y41" i="1"/>
  <c r="AA41" i="1" s="1"/>
  <c r="AI41" i="1" s="1"/>
  <c r="AB18" i="1"/>
  <c r="AB34" i="1"/>
  <c r="AC37" i="1"/>
  <c r="AB42" i="1"/>
  <c r="X11" i="1"/>
  <c r="X27" i="1"/>
  <c r="AC15" i="1"/>
  <c r="X16" i="1"/>
  <c r="AB20" i="1"/>
  <c r="AC23" i="1"/>
  <c r="X24" i="1"/>
  <c r="AC31" i="1"/>
  <c r="X32" i="1"/>
  <c r="Y35" i="1"/>
  <c r="AA35" i="1" s="1"/>
  <c r="AI35" i="1" s="1"/>
  <c r="AB36" i="1"/>
  <c r="AC39" i="1"/>
  <c r="X40" i="1"/>
  <c r="X19" i="1"/>
  <c r="AB12" i="1" l="1"/>
  <c r="AB28" i="1"/>
  <c r="AB26" i="1"/>
  <c r="AB27" i="1"/>
  <c r="Y27" i="1"/>
  <c r="AA27" i="1" s="1"/>
  <c r="AI27" i="1" s="1"/>
  <c r="AB11" i="1"/>
  <c r="Y11" i="1"/>
  <c r="AA11" i="1" s="1"/>
  <c r="AI11" i="1" s="1"/>
  <c r="AB24" i="1"/>
  <c r="Y24" i="1"/>
  <c r="AA24" i="1" s="1"/>
  <c r="AI24" i="1" s="1"/>
  <c r="AB19" i="1"/>
  <c r="Y19" i="1"/>
  <c r="AA19" i="1" s="1"/>
  <c r="AI19" i="1" s="1"/>
  <c r="AB32" i="1"/>
  <c r="Y32" i="1"/>
  <c r="AA32" i="1" s="1"/>
  <c r="AI32" i="1" s="1"/>
  <c r="AB40" i="1"/>
  <c r="Y40" i="1"/>
  <c r="AA40" i="1" s="1"/>
  <c r="AI40" i="1" s="1"/>
  <c r="AB16" i="1"/>
  <c r="Y16" i="1"/>
  <c r="AA16" i="1" s="1"/>
  <c r="AI16" i="1" s="1"/>
  <c r="E6" i="7" l="1"/>
  <c r="D6" i="7"/>
  <c r="F6" i="7"/>
  <c r="G6" i="7"/>
  <c r="H5" i="1" l="1"/>
  <c r="H4" i="1"/>
  <c r="H7" i="1" l="1"/>
  <c r="G1" i="1" l="1"/>
  <c r="AI8" i="1" l="1"/>
</calcChain>
</file>

<file path=xl/sharedStrings.xml><?xml version="1.0" encoding="utf-8"?>
<sst xmlns="http://schemas.openxmlformats.org/spreadsheetml/2006/main" count="701" uniqueCount="241">
  <si>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</si>
  <si>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</si>
  <si>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</si>
  <si>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</si>
  <si>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</si>
  <si>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</si>
  <si>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</si>
  <si>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</si>
  <si>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</si>
  <si>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</si>
  <si>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</si>
  <si>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</si>
  <si>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</si>
  <si>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</si>
  <si>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</si>
  <si>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</si>
  <si>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</si>
  <si>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</si>
  <si>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</si>
  <si>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</si>
  <si>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</si>
  <si>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</si>
  <si>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</si>
  <si>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</si>
  <si>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</si>
  <si>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</si>
  <si>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</si>
  <si>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</si>
  <si>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</si>
  <si>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</si>
  <si>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</si>
  <si>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</si>
  <si>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</si>
  <si>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</si>
  <si>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</si>
  <si>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</si>
  <si>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</si>
  <si>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</si>
  <si>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</si>
  <si>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</si>
  <si>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</si>
  <si>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</si>
  <si>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</si>
  <si>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</si>
  <si>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</si>
  <si>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</si>
  <si>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</si>
  <si>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</si>
  <si>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</si>
  <si>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</si>
  <si>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</si>
  <si>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</si>
  <si>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</si>
  <si>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</si>
  <si>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</si>
  <si>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</si>
  <si>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</si>
  <si>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</si>
  <si>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</si>
  <si>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</si>
  <si>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</si>
  <si>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</si>
  <si>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</si>
  <si>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</si>
  <si>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</si>
  <si>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</si>
  <si>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</si>
  <si>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</si>
  <si>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</si>
  <si>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</si>
  <si>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</si>
  <si>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</si>
  <si>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</si>
  <si>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</si>
  <si>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</si>
  <si>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</si>
  <si>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</si>
  <si>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</si>
  <si>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</si>
  <si>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</si>
  <si>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</si>
  <si>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</si>
  <si>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</si>
  <si>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</si>
  <si>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</si>
  <si>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</si>
  <si>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</si>
  <si>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</si>
  <si>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</si>
  <si>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</si>
  <si>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</si>
  <si>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</si>
  <si>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</si>
  <si>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</si>
  <si>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</si>
  <si>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</si>
  <si>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</si>
  <si>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</si>
  <si>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</si>
  <si>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</si>
  <si>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</si>
  <si>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</si>
  <si>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</si>
  <si>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</si>
  <si>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</si>
  <si>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</si>
  <si>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</si>
  <si>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</si>
  <si>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</si>
  <si>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</si>
  <si>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</si>
  <si>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</si>
  <si>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</si>
  <si>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</si>
  <si>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</si>
  <si>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</si>
  <si>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</si>
  <si>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</si>
  <si>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</si>
  <si>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</si>
  <si>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</si>
  <si>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</si>
  <si>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</si>
  <si>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</si>
  <si>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</si>
  <si>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</si>
  <si>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</si>
  <si>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</si>
  <si>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</si>
  <si>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</si>
  <si>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</si>
  <si>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</si>
  <si>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</si>
  <si>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</si>
  <si>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</si>
  <si>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</si>
  <si>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</si>
  <si>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</si>
  <si>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</si>
  <si>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</si>
  <si>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</si>
  <si>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</si>
  <si>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</si>
  <si>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</si>
  <si>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</si>
  <si>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</si>
  <si>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</si>
  <si>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</si>
  <si>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</si>
  <si>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</si>
  <si>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</si>
  <si>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</si>
  <si>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</si>
  <si>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</si>
  <si>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</si>
  <si>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</si>
  <si>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</si>
  <si>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</si>
  <si>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</si>
  <si>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</si>
  <si>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</si>
  <si>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</si>
  <si>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</si>
  <si>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</si>
  <si>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</si>
  <si>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</si>
  <si>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</si>
  <si>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</si>
  <si>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</si>
  <si>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</si>
  <si>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</si>
  <si>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</si>
  <si>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</si>
  <si>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</si>
  <si>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c8fe1c7a-1b48-4adf-9587-e95831de8abb</t>
  </si>
  <si>
    <t>Муфта стальная прямая ДУ15</t>
  </si>
  <si>
    <t>Укажите номер сертификата или выберите &lt;&lt;Нет&gt;&gt;</t>
  </si>
  <si>
    <t>Штука</t>
  </si>
  <si>
    <t>11085</t>
  </si>
  <si>
    <t>Акционерное общество "Челябинскгоргаз"</t>
  </si>
  <si>
    <t>454087, г Челябинск, ул Рылеева д 8</t>
  </si>
  <si>
    <t>57fabaa2-aacf-4996-a9de-18e644d64dbb</t>
  </si>
  <si>
    <t>Отвод стальной бесшовный</t>
  </si>
  <si>
    <t>b8e16015-73cc-4a67-af36-f7fefee83f40</t>
  </si>
  <si>
    <t>Отвод стальной бесшовный 90град.D32х3.0 ГОСТ 17375-2001</t>
  </si>
  <si>
    <t>aa4f3467-8dd5-498a-8669-a3a0815eaeef</t>
  </si>
  <si>
    <t>Отвод стальной бесшовный 90град.D114х4.0 ГОСТ 17375-2001</t>
  </si>
  <si>
    <t>e9bc8b70-dd7a-41ff-ac90-5bbcf80742be</t>
  </si>
  <si>
    <t>Отвод стальной бесшовный 90град.D48.3х3.6 ГОСТ 17375-2001</t>
  </si>
  <si>
    <t>23099015-19b3-4a11-be0b-ac9cc73e1536</t>
  </si>
  <si>
    <t>Муфта стальная прямая ДУ32</t>
  </si>
  <si>
    <t>e1505cb3-dad2-4222-a0c6-c0811530fffd</t>
  </si>
  <si>
    <t>Фланец плоский</t>
  </si>
  <si>
    <t>c6a91eec-ade8-43df-99f8-5d7bcb2701e0</t>
  </si>
  <si>
    <t>Отвод стальной бесшовный 90град.D21.3х2.0 ГОСТ 17375-2001</t>
  </si>
  <si>
    <t>c865868a-a1b2-423a-858b-9022ef24775b</t>
  </si>
  <si>
    <t>Отвод стальной бесшовный 90град.D168х6.0</t>
  </si>
  <si>
    <t>733bb0fa-eac9-4739-b303-4df198265179</t>
  </si>
  <si>
    <t>86c69e70-a540-4f8e-8485-b6c84ecf601d</t>
  </si>
  <si>
    <t>Контргайка стальная ДУ20</t>
  </si>
  <si>
    <t>488e8fd0-7f85-4c01-a6ee-03fb31021c8f</t>
  </si>
  <si>
    <t>Контргайка стальная ДУ40 ГОСТ 8968</t>
  </si>
  <si>
    <t>4019e585-433b-4d32-b2b0-18bdb5ea634a</t>
  </si>
  <si>
    <t>Муфта стальная прямая ДУ20</t>
  </si>
  <si>
    <t>f26de5ac-58dc-4cf6-84a8-a5d850636663</t>
  </si>
  <si>
    <t>Отвод стальной бесшовный 90град.D159х6.0 ГОСТ 17375-2001</t>
  </si>
  <si>
    <t>f4ecbc2a-41f2-4431-996a-8ee3de4148a9</t>
  </si>
  <si>
    <t>Контргайка стальная ДУ25</t>
  </si>
  <si>
    <t>14b9927b-102e-4eaa-80fe-e11e565358ba</t>
  </si>
  <si>
    <t>Отвод стальной бесшовный 90град.D26.9х2.3</t>
  </si>
  <si>
    <t>35f8af45-d1e0-4964-9bc3-335943ab8b2a</t>
  </si>
  <si>
    <t>Контргайка стальная ДУ32</t>
  </si>
  <si>
    <t>193c866c-8197-4497-b0ad-75bdf2cac221</t>
  </si>
  <si>
    <t>Контргайка стальная ДУ50 ГОСТ 8968</t>
  </si>
  <si>
    <t>0bb7f042-21dc-4f44-9d25-8e5e39ae4958</t>
  </si>
  <si>
    <t>Муфта стальная прямая ДУ40 ГОСТ 8966</t>
  </si>
  <si>
    <t>ece8756b-a8b6-41c6-a683-92ce406443b9</t>
  </si>
  <si>
    <t>Переход стальной концентрический бесшовный D45х3.0-32х3.0 ГОСТ 17378-2001</t>
  </si>
  <si>
    <t>83cd975a-25c4-4fa3-b1a5-d38ef23b8a26</t>
  </si>
  <si>
    <t>Отвод стальной бесшовный 90град.D108х4.0</t>
  </si>
  <si>
    <t>509839fb-4c7b-47a4-99ad-787147b6b836</t>
  </si>
  <si>
    <t>Муфта стальная прямая ДУ25</t>
  </si>
  <si>
    <t>efb1ae7d-3632-4339-8552-e49a4fee5b44</t>
  </si>
  <si>
    <t>Отвод стальной бесшовный 90град.D57х5.0 ГОСТ 17375-2001</t>
  </si>
  <si>
    <t>63bbe963-22fa-486b-9c38-e9b177c2326c</t>
  </si>
  <si>
    <t>73b2cc1f-8f7a-4b78-a246-7fb85a81d245</t>
  </si>
  <si>
    <t>Отвод стальной бесшовный 90град.D108х6.0 ГОСТ 17375-2001</t>
  </si>
  <si>
    <t>919713c9-a70f-4fcd-9aa7-572120765766</t>
  </si>
  <si>
    <t>Контргайка стальная ДУ15</t>
  </si>
  <si>
    <t>b69ed1f6-b48e-4ca8-8582-cbdec6b2237d</t>
  </si>
  <si>
    <t>Отвод стальной бесшовный 90град.D219х5 ГОСТ 17375-2001</t>
  </si>
  <si>
    <t>9b6a613f-b90a-4df3-94e0-6dc2c1bf67ab</t>
  </si>
  <si>
    <t>Переход стальной концентрический бесшовный D32х3.0-25х3.0 ГОСТ 17378-2001</t>
  </si>
  <si>
    <t>fea07ba1-81f8-4852-a08e-f21a9c9dcbbc</t>
  </si>
  <si>
    <t>Муфта стальная прямая ДУ50 ГОСТ 8966</t>
  </si>
  <si>
    <t>3bb10b6a-fc45-4aad-8015-d30786a3c76b</t>
  </si>
  <si>
    <t>Отвод стальной</t>
  </si>
  <si>
    <t>9786c764-d298-4416-a9d2-d0fd48c54416</t>
  </si>
  <si>
    <t>Отвод стальной бесшовный 90град.D38х3.0 ГОСТ 17375-2001</t>
  </si>
  <si>
    <t>55b726d6-87f0-48c5-8c7d-d18021174de3</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</si>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</sst>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4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240</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217013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IF(SUM(AI9:AI46)*100/MAX(SUM(AA10:AA43),1)&lt;50,"В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4</v>
      </c>
      <c r="D11" s="94" t="s">
        <v>175</v>
      </c>
      <c r="E11" s="116" t="s">
        <v>45</v>
      </c>
      <c r="F11" s="106" t="s">
        <v>45</v>
      </c>
      <c r="G11" s="118" t="s">
        <v>159</v>
      </c>
      <c r="H11" s="117" t="s">
        <v>159</v>
      </c>
      <c r="I11" s="95"/>
      <c r="J11" s="96" t="s">
        <v>176</v>
      </c>
      <c r="K11" s="96" t="s">
        <v>176</v>
      </c>
      <c r="L11" s="93" t="s">
        <v>177</v>
      </c>
      <c r="M11" s="93">
        <v>70</v>
      </c>
      <c r="N11" s="93" t="s">
        <v>178</v>
      </c>
      <c r="O11" s="97">
        <v>70</v>
      </c>
      <c r="P11" s="93" t="s">
        <v>179</v>
      </c>
      <c r="Q11" s="93" t="s">
        <v>180</v>
      </c>
      <c r="R11" s="106" t="s">
        <v>90</v>
      </c>
      <c r="S11" s="98">
        <v>1516.9</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42" si="0">Y11</f>
        <v>0</v>
      </c>
      <c r="AB11" s="102">
        <f t="shared" ref="AB11:AB42" si="1">X11</f>
        <v>0</v>
      </c>
      <c r="AC11" s="102">
        <f t="shared" ref="AC11:AC42" si="2">W11</f>
        <v>0</v>
      </c>
      <c r="AD11" s="103">
        <f t="shared" ref="AD11:AD4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307</v>
      </c>
      <c r="D12" s="94" t="s">
        <v>182</v>
      </c>
      <c r="E12" s="116" t="s">
        <v>45</v>
      </c>
      <c r="F12" s="106" t="s">
        <v>45</v>
      </c>
      <c r="G12" s="118" t="s">
        <v>159</v>
      </c>
      <c r="H12" s="117" t="s">
        <v>159</v>
      </c>
      <c r="I12" s="95"/>
      <c r="J12" s="96" t="s">
        <v>176</v>
      </c>
      <c r="K12" s="96" t="s">
        <v>176</v>
      </c>
      <c r="L12" s="93" t="s">
        <v>177</v>
      </c>
      <c r="M12" s="93">
        <v>80</v>
      </c>
      <c r="N12" s="93" t="s">
        <v>178</v>
      </c>
      <c r="O12" s="97">
        <v>80</v>
      </c>
      <c r="P12" s="93" t="s">
        <v>179</v>
      </c>
      <c r="Q12" s="93" t="s">
        <v>180</v>
      </c>
      <c r="R12" s="106" t="s">
        <v>90</v>
      </c>
      <c r="S12" s="98">
        <v>9400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183</v>
      </c>
      <c r="B13" s="93">
        <v>3</v>
      </c>
      <c r="C13" s="93">
        <v>174</v>
      </c>
      <c r="D13" s="94" t="s">
        <v>184</v>
      </c>
      <c r="E13" s="116" t="s">
        <v>45</v>
      </c>
      <c r="F13" s="106" t="s">
        <v>45</v>
      </c>
      <c r="G13" s="118" t="s">
        <v>159</v>
      </c>
      <c r="H13" s="117" t="s">
        <v>159</v>
      </c>
      <c r="I13" s="95"/>
      <c r="J13" s="96" t="s">
        <v>176</v>
      </c>
      <c r="K13" s="96" t="s">
        <v>176</v>
      </c>
      <c r="L13" s="93" t="s">
        <v>177</v>
      </c>
      <c r="M13" s="93">
        <v>20</v>
      </c>
      <c r="N13" s="93" t="s">
        <v>178</v>
      </c>
      <c r="O13" s="97">
        <v>20</v>
      </c>
      <c r="P13" s="93" t="s">
        <v>179</v>
      </c>
      <c r="Q13" s="93" t="s">
        <v>180</v>
      </c>
      <c r="R13" s="106" t="s">
        <v>90</v>
      </c>
      <c r="S13" s="98">
        <v>1483.4</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185</v>
      </c>
      <c r="B14" s="93">
        <v>4</v>
      </c>
      <c r="C14" s="93">
        <v>128</v>
      </c>
      <c r="D14" s="94" t="s">
        <v>186</v>
      </c>
      <c r="E14" s="116" t="s">
        <v>45</v>
      </c>
      <c r="F14" s="106" t="s">
        <v>45</v>
      </c>
      <c r="G14" s="118" t="s">
        <v>159</v>
      </c>
      <c r="H14" s="117" t="s">
        <v>159</v>
      </c>
      <c r="I14" s="95"/>
      <c r="J14" s="96" t="s">
        <v>176</v>
      </c>
      <c r="K14" s="96" t="s">
        <v>176</v>
      </c>
      <c r="L14" s="93" t="s">
        <v>177</v>
      </c>
      <c r="M14" s="93">
        <v>22</v>
      </c>
      <c r="N14" s="93" t="s">
        <v>178</v>
      </c>
      <c r="O14" s="97">
        <v>22</v>
      </c>
      <c r="P14" s="93" t="s">
        <v>179</v>
      </c>
      <c r="Q14" s="93" t="s">
        <v>180</v>
      </c>
      <c r="R14" s="106" t="s">
        <v>90</v>
      </c>
      <c r="S14" s="98">
        <v>7571.74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A15" s="93" t="s">
        <v>187</v>
      </c>
      <c r="B15" s="93">
        <v>5</v>
      </c>
      <c r="C15" s="93">
        <v>28600</v>
      </c>
      <c r="D15" s="94" t="s">
        <v>188</v>
      </c>
      <c r="E15" s="116" t="s">
        <v>45</v>
      </c>
      <c r="F15" s="106" t="s">
        <v>45</v>
      </c>
      <c r="G15" s="118" t="s">
        <v>159</v>
      </c>
      <c r="H15" s="117" t="s">
        <v>159</v>
      </c>
      <c r="I15" s="95"/>
      <c r="J15" s="96" t="s">
        <v>176</v>
      </c>
      <c r="K15" s="96" t="s">
        <v>176</v>
      </c>
      <c r="L15" s="93" t="s">
        <v>177</v>
      </c>
      <c r="M15" s="93">
        <v>20</v>
      </c>
      <c r="N15" s="93" t="s">
        <v>178</v>
      </c>
      <c r="O15" s="97">
        <v>20</v>
      </c>
      <c r="P15" s="93" t="s">
        <v>179</v>
      </c>
      <c r="Q15" s="93" t="s">
        <v>180</v>
      </c>
      <c r="R15" s="106" t="s">
        <v>90</v>
      </c>
      <c r="S15" s="98">
        <v>2950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1</v>
      </c>
      <c r="AI15" s="104">
        <f>AA15*AH15</f>
        <v>0</v>
      </c>
    </row>
    <row r="16" spans="1:49" ht="50.1" customHeight="1" x14ac:dyDescent="0.25">
      <c r="A16" s="93" t="s">
        <v>189</v>
      </c>
      <c r="B16" s="93">
        <v>6</v>
      </c>
      <c r="C16" s="93">
        <v>7</v>
      </c>
      <c r="D16" s="94" t="s">
        <v>190</v>
      </c>
      <c r="E16" s="116" t="s">
        <v>45</v>
      </c>
      <c r="F16" s="106" t="s">
        <v>45</v>
      </c>
      <c r="G16" s="118" t="s">
        <v>159</v>
      </c>
      <c r="H16" s="117" t="s">
        <v>159</v>
      </c>
      <c r="I16" s="95"/>
      <c r="J16" s="96" t="s">
        <v>176</v>
      </c>
      <c r="K16" s="96" t="s">
        <v>176</v>
      </c>
      <c r="L16" s="93" t="s">
        <v>177</v>
      </c>
      <c r="M16" s="93">
        <v>10</v>
      </c>
      <c r="N16" s="93" t="s">
        <v>178</v>
      </c>
      <c r="O16" s="97">
        <v>10</v>
      </c>
      <c r="P16" s="93" t="s">
        <v>179</v>
      </c>
      <c r="Q16" s="93" t="s">
        <v>180</v>
      </c>
      <c r="R16" s="106" t="s">
        <v>90</v>
      </c>
      <c r="S16" s="98">
        <v>466.7</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1</v>
      </c>
      <c r="AI16" s="104">
        <f>AA16*AH16</f>
        <v>0</v>
      </c>
    </row>
    <row r="17" spans="1:35" ht="50.1" customHeight="1" x14ac:dyDescent="0.25">
      <c r="A17" s="93" t="s">
        <v>191</v>
      </c>
      <c r="B17" s="93">
        <v>7</v>
      </c>
      <c r="C17" s="93">
        <v>224</v>
      </c>
      <c r="D17" s="94" t="s">
        <v>192</v>
      </c>
      <c r="E17" s="116" t="s">
        <v>45</v>
      </c>
      <c r="F17" s="106" t="s">
        <v>45</v>
      </c>
      <c r="G17" s="118" t="s">
        <v>159</v>
      </c>
      <c r="H17" s="117" t="s">
        <v>159</v>
      </c>
      <c r="I17" s="95"/>
      <c r="J17" s="96" t="s">
        <v>176</v>
      </c>
      <c r="K17" s="96" t="s">
        <v>176</v>
      </c>
      <c r="L17" s="93" t="s">
        <v>177</v>
      </c>
      <c r="M17" s="93">
        <v>30</v>
      </c>
      <c r="N17" s="93" t="s">
        <v>178</v>
      </c>
      <c r="O17" s="97">
        <v>30</v>
      </c>
      <c r="P17" s="93" t="s">
        <v>179</v>
      </c>
      <c r="Q17" s="93" t="s">
        <v>180</v>
      </c>
      <c r="R17" s="106" t="s">
        <v>90</v>
      </c>
      <c r="S17" s="98">
        <v>9200.1</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1</v>
      </c>
      <c r="AI17" s="104">
        <f>AA17*AH17</f>
        <v>0</v>
      </c>
    </row>
    <row r="18" spans="1:35" ht="50.1" customHeight="1" x14ac:dyDescent="0.25">
      <c r="A18" s="93" t="s">
        <v>193</v>
      </c>
      <c r="B18" s="93">
        <v>8</v>
      </c>
      <c r="C18" s="93">
        <v>153</v>
      </c>
      <c r="D18" s="94" t="s">
        <v>194</v>
      </c>
      <c r="E18" s="116" t="s">
        <v>45</v>
      </c>
      <c r="F18" s="106" t="s">
        <v>45</v>
      </c>
      <c r="G18" s="118" t="s">
        <v>159</v>
      </c>
      <c r="H18" s="117" t="s">
        <v>159</v>
      </c>
      <c r="I18" s="95"/>
      <c r="J18" s="96" t="s">
        <v>176</v>
      </c>
      <c r="K18" s="96" t="s">
        <v>176</v>
      </c>
      <c r="L18" s="93" t="s">
        <v>177</v>
      </c>
      <c r="M18" s="93">
        <v>6</v>
      </c>
      <c r="N18" s="93" t="s">
        <v>178</v>
      </c>
      <c r="O18" s="97">
        <v>6</v>
      </c>
      <c r="P18" s="93" t="s">
        <v>179</v>
      </c>
      <c r="Q18" s="93" t="s">
        <v>180</v>
      </c>
      <c r="R18" s="106" t="s">
        <v>90</v>
      </c>
      <c r="S18" s="98">
        <v>297</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1</v>
      </c>
      <c r="AI18" s="104">
        <f>AA18*AH18</f>
        <v>0</v>
      </c>
    </row>
    <row r="19" spans="1:35" ht="50.1" customHeight="1" x14ac:dyDescent="0.25">
      <c r="A19" s="93" t="s">
        <v>195</v>
      </c>
      <c r="B19" s="93">
        <v>9</v>
      </c>
      <c r="C19" s="93">
        <v>145</v>
      </c>
      <c r="D19" s="94" t="s">
        <v>196</v>
      </c>
      <c r="E19" s="116" t="s">
        <v>45</v>
      </c>
      <c r="F19" s="106" t="s">
        <v>45</v>
      </c>
      <c r="G19" s="118" t="s">
        <v>159</v>
      </c>
      <c r="H19" s="117" t="s">
        <v>159</v>
      </c>
      <c r="I19" s="95"/>
      <c r="J19" s="96" t="s">
        <v>176</v>
      </c>
      <c r="K19" s="96" t="s">
        <v>176</v>
      </c>
      <c r="L19" s="93" t="s">
        <v>177</v>
      </c>
      <c r="M19" s="93">
        <v>11</v>
      </c>
      <c r="N19" s="93" t="s">
        <v>178</v>
      </c>
      <c r="O19" s="97">
        <v>11</v>
      </c>
      <c r="P19" s="93" t="s">
        <v>179</v>
      </c>
      <c r="Q19" s="93" t="s">
        <v>180</v>
      </c>
      <c r="R19" s="106" t="s">
        <v>90</v>
      </c>
      <c r="S19" s="98">
        <v>12466.63</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1</v>
      </c>
      <c r="AI19" s="104">
        <f>AA19*AH19</f>
        <v>0</v>
      </c>
    </row>
    <row r="20" spans="1:35" ht="50.1" customHeight="1" x14ac:dyDescent="0.25">
      <c r="A20" s="93" t="s">
        <v>197</v>
      </c>
      <c r="B20" s="93">
        <v>10</v>
      </c>
      <c r="C20" s="93">
        <v>208</v>
      </c>
      <c r="D20" s="94" t="s">
        <v>192</v>
      </c>
      <c r="E20" s="116" t="s">
        <v>45</v>
      </c>
      <c r="F20" s="106" t="s">
        <v>45</v>
      </c>
      <c r="G20" s="118" t="s">
        <v>159</v>
      </c>
      <c r="H20" s="117" t="s">
        <v>159</v>
      </c>
      <c r="I20" s="95"/>
      <c r="J20" s="96" t="s">
        <v>176</v>
      </c>
      <c r="K20" s="96" t="s">
        <v>176</v>
      </c>
      <c r="L20" s="93" t="s">
        <v>177</v>
      </c>
      <c r="M20" s="93">
        <v>24</v>
      </c>
      <c r="N20" s="93" t="s">
        <v>178</v>
      </c>
      <c r="O20" s="97">
        <v>24</v>
      </c>
      <c r="P20" s="93" t="s">
        <v>179</v>
      </c>
      <c r="Q20" s="93" t="s">
        <v>180</v>
      </c>
      <c r="R20" s="106" t="s">
        <v>90</v>
      </c>
      <c r="S20" s="98">
        <v>13860</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1</v>
      </c>
      <c r="AI20" s="104">
        <f>AA20*AH20</f>
        <v>0</v>
      </c>
    </row>
    <row r="21" spans="1:35" ht="50.1" customHeight="1" x14ac:dyDescent="0.25">
      <c r="A21" s="93" t="s">
        <v>198</v>
      </c>
      <c r="B21" s="93">
        <v>11</v>
      </c>
      <c r="C21" s="93">
        <v>2</v>
      </c>
      <c r="D21" s="94" t="s">
        <v>199</v>
      </c>
      <c r="E21" s="116" t="s">
        <v>45</v>
      </c>
      <c r="F21" s="106" t="s">
        <v>45</v>
      </c>
      <c r="G21" s="118" t="s">
        <v>159</v>
      </c>
      <c r="H21" s="117" t="s">
        <v>159</v>
      </c>
      <c r="I21" s="95"/>
      <c r="J21" s="96" t="s">
        <v>176</v>
      </c>
      <c r="K21" s="96" t="s">
        <v>176</v>
      </c>
      <c r="L21" s="93" t="s">
        <v>177</v>
      </c>
      <c r="M21" s="93">
        <v>70</v>
      </c>
      <c r="N21" s="93" t="s">
        <v>178</v>
      </c>
      <c r="O21" s="97">
        <v>70</v>
      </c>
      <c r="P21" s="93" t="s">
        <v>179</v>
      </c>
      <c r="Q21" s="93" t="s">
        <v>180</v>
      </c>
      <c r="R21" s="106" t="s">
        <v>90</v>
      </c>
      <c r="S21" s="98">
        <v>1750</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1</v>
      </c>
      <c r="AI21" s="104">
        <f>AA21*AH21</f>
        <v>0</v>
      </c>
    </row>
    <row r="22" spans="1:35" ht="50.1" customHeight="1" x14ac:dyDescent="0.25">
      <c r="A22" s="93" t="s">
        <v>200</v>
      </c>
      <c r="B22" s="93">
        <v>12</v>
      </c>
      <c r="C22" s="93">
        <v>5</v>
      </c>
      <c r="D22" s="94" t="s">
        <v>201</v>
      </c>
      <c r="E22" s="116" t="s">
        <v>45</v>
      </c>
      <c r="F22" s="106" t="s">
        <v>45</v>
      </c>
      <c r="G22" s="118" t="s">
        <v>159</v>
      </c>
      <c r="H22" s="117" t="s">
        <v>159</v>
      </c>
      <c r="I22" s="95"/>
      <c r="J22" s="96" t="s">
        <v>176</v>
      </c>
      <c r="K22" s="96" t="s">
        <v>176</v>
      </c>
      <c r="L22" s="93" t="s">
        <v>177</v>
      </c>
      <c r="M22" s="93">
        <v>15</v>
      </c>
      <c r="N22" s="93" t="s">
        <v>178</v>
      </c>
      <c r="O22" s="97">
        <v>15</v>
      </c>
      <c r="P22" s="93" t="s">
        <v>179</v>
      </c>
      <c r="Q22" s="93" t="s">
        <v>180</v>
      </c>
      <c r="R22" s="106" t="s">
        <v>90</v>
      </c>
      <c r="S22" s="98">
        <v>737.55</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1</v>
      </c>
      <c r="AI22" s="104">
        <f>AA22*AH22</f>
        <v>0</v>
      </c>
    </row>
    <row r="23" spans="1:35" ht="50.1" customHeight="1" x14ac:dyDescent="0.25">
      <c r="A23" s="93" t="s">
        <v>202</v>
      </c>
      <c r="B23" s="93">
        <v>13</v>
      </c>
      <c r="C23" s="93">
        <v>5</v>
      </c>
      <c r="D23" s="94" t="s">
        <v>203</v>
      </c>
      <c r="E23" s="116" t="s">
        <v>45</v>
      </c>
      <c r="F23" s="106" t="s">
        <v>45</v>
      </c>
      <c r="G23" s="118" t="s">
        <v>159</v>
      </c>
      <c r="H23" s="117" t="s">
        <v>159</v>
      </c>
      <c r="I23" s="95"/>
      <c r="J23" s="96" t="s">
        <v>176</v>
      </c>
      <c r="K23" s="96" t="s">
        <v>176</v>
      </c>
      <c r="L23" s="93" t="s">
        <v>177</v>
      </c>
      <c r="M23" s="93">
        <v>70</v>
      </c>
      <c r="N23" s="93" t="s">
        <v>178</v>
      </c>
      <c r="O23" s="97">
        <v>70</v>
      </c>
      <c r="P23" s="93" t="s">
        <v>179</v>
      </c>
      <c r="Q23" s="93" t="s">
        <v>180</v>
      </c>
      <c r="R23" s="106" t="s">
        <v>90</v>
      </c>
      <c r="S23" s="98">
        <v>1808.1</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1</v>
      </c>
      <c r="AI23" s="104">
        <f>AA23*AH23</f>
        <v>0</v>
      </c>
    </row>
    <row r="24" spans="1:35" ht="50.1" customHeight="1" x14ac:dyDescent="0.25">
      <c r="A24" s="93" t="s">
        <v>204</v>
      </c>
      <c r="B24" s="93">
        <v>14</v>
      </c>
      <c r="C24" s="93">
        <v>141</v>
      </c>
      <c r="D24" s="94" t="s">
        <v>205</v>
      </c>
      <c r="E24" s="116" t="s">
        <v>45</v>
      </c>
      <c r="F24" s="106" t="s">
        <v>45</v>
      </c>
      <c r="G24" s="118" t="s">
        <v>159</v>
      </c>
      <c r="H24" s="117" t="s">
        <v>159</v>
      </c>
      <c r="I24" s="95"/>
      <c r="J24" s="96" t="s">
        <v>176</v>
      </c>
      <c r="K24" s="96" t="s">
        <v>176</v>
      </c>
      <c r="L24" s="93" t="s">
        <v>177</v>
      </c>
      <c r="M24" s="93">
        <v>5</v>
      </c>
      <c r="N24" s="93" t="s">
        <v>178</v>
      </c>
      <c r="O24" s="97">
        <v>5</v>
      </c>
      <c r="P24" s="93" t="s">
        <v>179</v>
      </c>
      <c r="Q24" s="93" t="s">
        <v>180</v>
      </c>
      <c r="R24" s="106" t="s">
        <v>90</v>
      </c>
      <c r="S24" s="98">
        <v>5000</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1</v>
      </c>
      <c r="AI24" s="104">
        <f>AA24*AH24</f>
        <v>0</v>
      </c>
    </row>
    <row r="25" spans="1:35" ht="50.1" customHeight="1" x14ac:dyDescent="0.25">
      <c r="A25" s="93" t="s">
        <v>206</v>
      </c>
      <c r="B25" s="93">
        <v>15</v>
      </c>
      <c r="C25" s="93">
        <v>3</v>
      </c>
      <c r="D25" s="94" t="s">
        <v>207</v>
      </c>
      <c r="E25" s="116" t="s">
        <v>45</v>
      </c>
      <c r="F25" s="106" t="s">
        <v>45</v>
      </c>
      <c r="G25" s="118" t="s">
        <v>159</v>
      </c>
      <c r="H25" s="117" t="s">
        <v>159</v>
      </c>
      <c r="I25" s="95"/>
      <c r="J25" s="96" t="s">
        <v>176</v>
      </c>
      <c r="K25" s="96" t="s">
        <v>176</v>
      </c>
      <c r="L25" s="93" t="s">
        <v>177</v>
      </c>
      <c r="M25" s="93">
        <v>50</v>
      </c>
      <c r="N25" s="93" t="s">
        <v>178</v>
      </c>
      <c r="O25" s="97">
        <v>50</v>
      </c>
      <c r="P25" s="93" t="s">
        <v>179</v>
      </c>
      <c r="Q25" s="93" t="s">
        <v>180</v>
      </c>
      <c r="R25" s="106" t="s">
        <v>90</v>
      </c>
      <c r="S25" s="98">
        <v>1458.5</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1</v>
      </c>
      <c r="AI25" s="104">
        <f>AA25*AH25</f>
        <v>0</v>
      </c>
    </row>
    <row r="26" spans="1:35" ht="50.1" customHeight="1" x14ac:dyDescent="0.25">
      <c r="A26" s="93" t="s">
        <v>208</v>
      </c>
      <c r="B26" s="93">
        <v>16</v>
      </c>
      <c r="C26" s="93">
        <v>54720</v>
      </c>
      <c r="D26" s="94" t="s">
        <v>209</v>
      </c>
      <c r="E26" s="116" t="s">
        <v>45</v>
      </c>
      <c r="F26" s="106" t="s">
        <v>45</v>
      </c>
      <c r="G26" s="118" t="s">
        <v>159</v>
      </c>
      <c r="H26" s="117" t="s">
        <v>159</v>
      </c>
      <c r="I26" s="95"/>
      <c r="J26" s="96" t="s">
        <v>176</v>
      </c>
      <c r="K26" s="96" t="s">
        <v>176</v>
      </c>
      <c r="L26" s="93" t="s">
        <v>177</v>
      </c>
      <c r="M26" s="93">
        <v>16</v>
      </c>
      <c r="N26" s="93" t="s">
        <v>178</v>
      </c>
      <c r="O26" s="97">
        <v>16</v>
      </c>
      <c r="P26" s="93" t="s">
        <v>179</v>
      </c>
      <c r="Q26" s="93" t="s">
        <v>180</v>
      </c>
      <c r="R26" s="106" t="s">
        <v>90</v>
      </c>
      <c r="S26" s="98">
        <v>1053.28</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1</v>
      </c>
      <c r="AI26" s="104">
        <f>AA26*AH26</f>
        <v>0</v>
      </c>
    </row>
    <row r="27" spans="1:35" ht="50.1" customHeight="1" x14ac:dyDescent="0.25">
      <c r="A27" s="93" t="s">
        <v>210</v>
      </c>
      <c r="B27" s="93">
        <v>17</v>
      </c>
      <c r="C27" s="93">
        <v>4</v>
      </c>
      <c r="D27" s="94" t="s">
        <v>211</v>
      </c>
      <c r="E27" s="116" t="s">
        <v>45</v>
      </c>
      <c r="F27" s="106" t="s">
        <v>45</v>
      </c>
      <c r="G27" s="118" t="s">
        <v>159</v>
      </c>
      <c r="H27" s="117" t="s">
        <v>159</v>
      </c>
      <c r="I27" s="95"/>
      <c r="J27" s="96" t="s">
        <v>176</v>
      </c>
      <c r="K27" s="96" t="s">
        <v>176</v>
      </c>
      <c r="L27" s="93" t="s">
        <v>177</v>
      </c>
      <c r="M27" s="93">
        <v>15</v>
      </c>
      <c r="N27" s="93" t="s">
        <v>178</v>
      </c>
      <c r="O27" s="97">
        <v>15</v>
      </c>
      <c r="P27" s="93" t="s">
        <v>179</v>
      </c>
      <c r="Q27" s="93" t="s">
        <v>180</v>
      </c>
      <c r="R27" s="106" t="s">
        <v>90</v>
      </c>
      <c r="S27" s="98">
        <v>600</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1</v>
      </c>
      <c r="AI27" s="104">
        <f>AA27*AH27</f>
        <v>0</v>
      </c>
    </row>
    <row r="28" spans="1:35" ht="50.1" customHeight="1" x14ac:dyDescent="0.25">
      <c r="A28" s="93" t="s">
        <v>212</v>
      </c>
      <c r="B28" s="93">
        <v>18</v>
      </c>
      <c r="C28" s="93">
        <v>6</v>
      </c>
      <c r="D28" s="94" t="s">
        <v>213</v>
      </c>
      <c r="E28" s="116" t="s">
        <v>45</v>
      </c>
      <c r="F28" s="106" t="s">
        <v>45</v>
      </c>
      <c r="G28" s="118" t="s">
        <v>159</v>
      </c>
      <c r="H28" s="117" t="s">
        <v>159</v>
      </c>
      <c r="I28" s="95"/>
      <c r="J28" s="96" t="s">
        <v>176</v>
      </c>
      <c r="K28" s="96" t="s">
        <v>176</v>
      </c>
      <c r="L28" s="93" t="s">
        <v>177</v>
      </c>
      <c r="M28" s="93">
        <v>15</v>
      </c>
      <c r="N28" s="93" t="s">
        <v>178</v>
      </c>
      <c r="O28" s="97">
        <v>15</v>
      </c>
      <c r="P28" s="93" t="s">
        <v>179</v>
      </c>
      <c r="Q28" s="93" t="s">
        <v>180</v>
      </c>
      <c r="R28" s="106" t="s">
        <v>90</v>
      </c>
      <c r="S28" s="98">
        <v>837.45</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1</v>
      </c>
      <c r="AI28" s="104">
        <f>AA28*AH28</f>
        <v>0</v>
      </c>
    </row>
    <row r="29" spans="1:35" ht="50.1" customHeight="1" x14ac:dyDescent="0.25">
      <c r="A29" s="93" t="s">
        <v>214</v>
      </c>
      <c r="B29" s="93">
        <v>19</v>
      </c>
      <c r="C29" s="93">
        <v>8</v>
      </c>
      <c r="D29" s="94" t="s">
        <v>215</v>
      </c>
      <c r="E29" s="116" t="s">
        <v>45</v>
      </c>
      <c r="F29" s="106" t="s">
        <v>45</v>
      </c>
      <c r="G29" s="118" t="s">
        <v>159</v>
      </c>
      <c r="H29" s="117" t="s">
        <v>159</v>
      </c>
      <c r="I29" s="95"/>
      <c r="J29" s="96" t="s">
        <v>176</v>
      </c>
      <c r="K29" s="96" t="s">
        <v>176</v>
      </c>
      <c r="L29" s="93" t="s">
        <v>177</v>
      </c>
      <c r="M29" s="93">
        <v>10</v>
      </c>
      <c r="N29" s="93" t="s">
        <v>178</v>
      </c>
      <c r="O29" s="97">
        <v>10</v>
      </c>
      <c r="P29" s="93" t="s">
        <v>179</v>
      </c>
      <c r="Q29" s="93" t="s">
        <v>180</v>
      </c>
      <c r="R29" s="106" t="s">
        <v>90</v>
      </c>
      <c r="S29" s="98">
        <v>633.29999999999995</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1</v>
      </c>
      <c r="AI29" s="104">
        <f>AA29*AH29</f>
        <v>0</v>
      </c>
    </row>
    <row r="30" spans="1:35" ht="50.1" customHeight="1" x14ac:dyDescent="0.25">
      <c r="A30" s="93" t="s">
        <v>216</v>
      </c>
      <c r="B30" s="93">
        <v>20</v>
      </c>
      <c r="C30" s="93">
        <v>67</v>
      </c>
      <c r="D30" s="94" t="s">
        <v>217</v>
      </c>
      <c r="E30" s="116" t="s">
        <v>45</v>
      </c>
      <c r="F30" s="106" t="s">
        <v>45</v>
      </c>
      <c r="G30" s="118" t="s">
        <v>159</v>
      </c>
      <c r="H30" s="117" t="s">
        <v>159</v>
      </c>
      <c r="I30" s="95"/>
      <c r="J30" s="96" t="s">
        <v>176</v>
      </c>
      <c r="K30" s="96" t="s">
        <v>176</v>
      </c>
      <c r="L30" s="93" t="s">
        <v>177</v>
      </c>
      <c r="M30" s="93">
        <v>5</v>
      </c>
      <c r="N30" s="93" t="s">
        <v>178</v>
      </c>
      <c r="O30" s="97">
        <v>5</v>
      </c>
      <c r="P30" s="93" t="s">
        <v>179</v>
      </c>
      <c r="Q30" s="93" t="s">
        <v>180</v>
      </c>
      <c r="R30" s="106" t="s">
        <v>90</v>
      </c>
      <c r="S30" s="98">
        <v>483.35</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1</v>
      </c>
      <c r="AI30" s="104">
        <f>AA30*AH30</f>
        <v>0</v>
      </c>
    </row>
    <row r="31" spans="1:35" ht="50.1" customHeight="1" x14ac:dyDescent="0.25">
      <c r="A31" s="93" t="s">
        <v>218</v>
      </c>
      <c r="B31" s="93">
        <v>21</v>
      </c>
      <c r="C31" s="93">
        <v>123</v>
      </c>
      <c r="D31" s="94" t="s">
        <v>219</v>
      </c>
      <c r="E31" s="116" t="s">
        <v>45</v>
      </c>
      <c r="F31" s="106" t="s">
        <v>45</v>
      </c>
      <c r="G31" s="118" t="s">
        <v>159</v>
      </c>
      <c r="H31" s="117" t="s">
        <v>159</v>
      </c>
      <c r="I31" s="95"/>
      <c r="J31" s="96" t="s">
        <v>176</v>
      </c>
      <c r="K31" s="96" t="s">
        <v>176</v>
      </c>
      <c r="L31" s="93" t="s">
        <v>177</v>
      </c>
      <c r="M31" s="93">
        <v>5</v>
      </c>
      <c r="N31" s="93" t="s">
        <v>178</v>
      </c>
      <c r="O31" s="97">
        <v>5</v>
      </c>
      <c r="P31" s="93" t="s">
        <v>179</v>
      </c>
      <c r="Q31" s="93" t="s">
        <v>180</v>
      </c>
      <c r="R31" s="106" t="s">
        <v>90</v>
      </c>
      <c r="S31" s="98">
        <v>1291.6500000000001</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1</v>
      </c>
      <c r="AI31" s="104">
        <f>AA31*AH31</f>
        <v>0</v>
      </c>
    </row>
    <row r="32" spans="1:35" ht="50.1" customHeight="1" x14ac:dyDescent="0.25">
      <c r="A32" s="93" t="s">
        <v>220</v>
      </c>
      <c r="B32" s="93">
        <v>22</v>
      </c>
      <c r="C32" s="93">
        <v>6</v>
      </c>
      <c r="D32" s="94" t="s">
        <v>221</v>
      </c>
      <c r="E32" s="116" t="s">
        <v>45</v>
      </c>
      <c r="F32" s="106" t="s">
        <v>45</v>
      </c>
      <c r="G32" s="118" t="s">
        <v>159</v>
      </c>
      <c r="H32" s="117" t="s">
        <v>159</v>
      </c>
      <c r="I32" s="95"/>
      <c r="J32" s="96" t="s">
        <v>176</v>
      </c>
      <c r="K32" s="96" t="s">
        <v>176</v>
      </c>
      <c r="L32" s="93" t="s">
        <v>177</v>
      </c>
      <c r="M32" s="93">
        <v>40</v>
      </c>
      <c r="N32" s="93" t="s">
        <v>178</v>
      </c>
      <c r="O32" s="97">
        <v>40</v>
      </c>
      <c r="P32" s="93" t="s">
        <v>179</v>
      </c>
      <c r="Q32" s="93" t="s">
        <v>180</v>
      </c>
      <c r="R32" s="106" t="s">
        <v>90</v>
      </c>
      <c r="S32" s="98">
        <v>1600</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1</v>
      </c>
      <c r="AI32" s="104">
        <f>AA32*AH32</f>
        <v>0</v>
      </c>
    </row>
    <row r="33" spans="1:35" ht="50.1" customHeight="1" x14ac:dyDescent="0.25">
      <c r="A33" s="93" t="s">
        <v>222</v>
      </c>
      <c r="B33" s="93">
        <v>23</v>
      </c>
      <c r="C33" s="93">
        <v>211</v>
      </c>
      <c r="D33" s="94" t="s">
        <v>223</v>
      </c>
      <c r="E33" s="116" t="s">
        <v>45</v>
      </c>
      <c r="F33" s="106" t="s">
        <v>45</v>
      </c>
      <c r="G33" s="118" t="s">
        <v>159</v>
      </c>
      <c r="H33" s="117" t="s">
        <v>159</v>
      </c>
      <c r="I33" s="95"/>
      <c r="J33" s="96" t="s">
        <v>176</v>
      </c>
      <c r="K33" s="96" t="s">
        <v>176</v>
      </c>
      <c r="L33" s="93" t="s">
        <v>177</v>
      </c>
      <c r="M33" s="93">
        <v>10</v>
      </c>
      <c r="N33" s="93" t="s">
        <v>178</v>
      </c>
      <c r="O33" s="97">
        <v>10</v>
      </c>
      <c r="P33" s="93" t="s">
        <v>179</v>
      </c>
      <c r="Q33" s="93" t="s">
        <v>180</v>
      </c>
      <c r="R33" s="106" t="s">
        <v>90</v>
      </c>
      <c r="S33" s="98">
        <v>816.7</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1</v>
      </c>
      <c r="AI33" s="104">
        <f>AA33*AH33</f>
        <v>0</v>
      </c>
    </row>
    <row r="34" spans="1:35" ht="50.1" customHeight="1" x14ac:dyDescent="0.25">
      <c r="A34" s="93" t="s">
        <v>224</v>
      </c>
      <c r="B34" s="93">
        <v>24</v>
      </c>
      <c r="C34" s="93">
        <v>229</v>
      </c>
      <c r="D34" s="94" t="s">
        <v>192</v>
      </c>
      <c r="E34" s="116" t="s">
        <v>45</v>
      </c>
      <c r="F34" s="106" t="s">
        <v>45</v>
      </c>
      <c r="G34" s="118" t="s">
        <v>159</v>
      </c>
      <c r="H34" s="117" t="s">
        <v>159</v>
      </c>
      <c r="I34" s="95"/>
      <c r="J34" s="96" t="s">
        <v>176</v>
      </c>
      <c r="K34" s="96" t="s">
        <v>176</v>
      </c>
      <c r="L34" s="93" t="s">
        <v>177</v>
      </c>
      <c r="M34" s="93">
        <v>20</v>
      </c>
      <c r="N34" s="93" t="s">
        <v>178</v>
      </c>
      <c r="O34" s="97">
        <v>20</v>
      </c>
      <c r="P34" s="93" t="s">
        <v>179</v>
      </c>
      <c r="Q34" s="93" t="s">
        <v>180</v>
      </c>
      <c r="R34" s="106" t="s">
        <v>90</v>
      </c>
      <c r="S34" s="98">
        <v>9300</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1</v>
      </c>
      <c r="AI34" s="104">
        <f>AA34*AH34</f>
        <v>0</v>
      </c>
    </row>
    <row r="35" spans="1:35" ht="50.1" customHeight="1" x14ac:dyDescent="0.25">
      <c r="A35" s="93" t="s">
        <v>225</v>
      </c>
      <c r="B35" s="93">
        <v>25</v>
      </c>
      <c r="C35" s="93">
        <v>125</v>
      </c>
      <c r="D35" s="94" t="s">
        <v>226</v>
      </c>
      <c r="E35" s="116" t="s">
        <v>45</v>
      </c>
      <c r="F35" s="106" t="s">
        <v>45</v>
      </c>
      <c r="G35" s="118" t="s">
        <v>159</v>
      </c>
      <c r="H35" s="117" t="s">
        <v>159</v>
      </c>
      <c r="I35" s="95"/>
      <c r="J35" s="96" t="s">
        <v>176</v>
      </c>
      <c r="K35" s="96" t="s">
        <v>176</v>
      </c>
      <c r="L35" s="93" t="s">
        <v>177</v>
      </c>
      <c r="M35" s="93">
        <v>8</v>
      </c>
      <c r="N35" s="93" t="s">
        <v>178</v>
      </c>
      <c r="O35" s="97">
        <v>8</v>
      </c>
      <c r="P35" s="93" t="s">
        <v>179</v>
      </c>
      <c r="Q35" s="93" t="s">
        <v>180</v>
      </c>
      <c r="R35" s="106" t="s">
        <v>90</v>
      </c>
      <c r="S35" s="98">
        <v>2720</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1</v>
      </c>
      <c r="AI35" s="104">
        <f>AA35*AH35</f>
        <v>0</v>
      </c>
    </row>
    <row r="36" spans="1:35" ht="50.1" customHeight="1" x14ac:dyDescent="0.25">
      <c r="A36" s="93" t="s">
        <v>227</v>
      </c>
      <c r="B36" s="93">
        <v>26</v>
      </c>
      <c r="C36" s="93">
        <v>1</v>
      </c>
      <c r="D36" s="94" t="s">
        <v>228</v>
      </c>
      <c r="E36" s="116" t="s">
        <v>45</v>
      </c>
      <c r="F36" s="106" t="s">
        <v>45</v>
      </c>
      <c r="G36" s="118" t="s">
        <v>159</v>
      </c>
      <c r="H36" s="117" t="s">
        <v>159</v>
      </c>
      <c r="I36" s="95"/>
      <c r="J36" s="96" t="s">
        <v>176</v>
      </c>
      <c r="K36" s="96" t="s">
        <v>176</v>
      </c>
      <c r="L36" s="93" t="s">
        <v>177</v>
      </c>
      <c r="M36" s="93">
        <v>50</v>
      </c>
      <c r="N36" s="93" t="s">
        <v>178</v>
      </c>
      <c r="O36" s="97">
        <v>50</v>
      </c>
      <c r="P36" s="93" t="s">
        <v>179</v>
      </c>
      <c r="Q36" s="93" t="s">
        <v>180</v>
      </c>
      <c r="R36" s="106" t="s">
        <v>90</v>
      </c>
      <c r="S36" s="98">
        <v>1125</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1</v>
      </c>
      <c r="AI36" s="104">
        <f>AA36*AH36</f>
        <v>0</v>
      </c>
    </row>
    <row r="37" spans="1:35" ht="50.1" customHeight="1" x14ac:dyDescent="0.25">
      <c r="A37" s="93" t="s">
        <v>229</v>
      </c>
      <c r="B37" s="93">
        <v>27</v>
      </c>
      <c r="C37" s="93">
        <v>28518</v>
      </c>
      <c r="D37" s="94" t="s">
        <v>230</v>
      </c>
      <c r="E37" s="116" t="s">
        <v>45</v>
      </c>
      <c r="F37" s="106" t="s">
        <v>45</v>
      </c>
      <c r="G37" s="118" t="s">
        <v>159</v>
      </c>
      <c r="H37" s="117" t="s">
        <v>159</v>
      </c>
      <c r="I37" s="95"/>
      <c r="J37" s="96" t="s">
        <v>176</v>
      </c>
      <c r="K37" s="96" t="s">
        <v>176</v>
      </c>
      <c r="L37" s="93" t="s">
        <v>177</v>
      </c>
      <c r="M37" s="93">
        <v>2</v>
      </c>
      <c r="N37" s="93" t="s">
        <v>178</v>
      </c>
      <c r="O37" s="97">
        <v>2</v>
      </c>
      <c r="P37" s="93" t="s">
        <v>179</v>
      </c>
      <c r="Q37" s="93" t="s">
        <v>180</v>
      </c>
      <c r="R37" s="106" t="s">
        <v>90</v>
      </c>
      <c r="S37" s="98">
        <v>2900</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1</v>
      </c>
      <c r="AI37" s="104">
        <f>AA37*AH37</f>
        <v>0</v>
      </c>
    </row>
    <row r="38" spans="1:35" ht="50.1" customHeight="1" x14ac:dyDescent="0.25">
      <c r="A38" s="93" t="s">
        <v>231</v>
      </c>
      <c r="B38" s="93">
        <v>28</v>
      </c>
      <c r="C38" s="93">
        <v>49</v>
      </c>
      <c r="D38" s="94" t="s">
        <v>232</v>
      </c>
      <c r="E38" s="116" t="s">
        <v>45</v>
      </c>
      <c r="F38" s="106" t="s">
        <v>45</v>
      </c>
      <c r="G38" s="118" t="s">
        <v>159</v>
      </c>
      <c r="H38" s="117" t="s">
        <v>159</v>
      </c>
      <c r="I38" s="95"/>
      <c r="J38" s="96" t="s">
        <v>176</v>
      </c>
      <c r="K38" s="96" t="s">
        <v>176</v>
      </c>
      <c r="L38" s="93" t="s">
        <v>177</v>
      </c>
      <c r="M38" s="93">
        <v>15</v>
      </c>
      <c r="N38" s="93" t="s">
        <v>178</v>
      </c>
      <c r="O38" s="97">
        <v>15</v>
      </c>
      <c r="P38" s="93" t="s">
        <v>179</v>
      </c>
      <c r="Q38" s="93" t="s">
        <v>180</v>
      </c>
      <c r="R38" s="106" t="s">
        <v>90</v>
      </c>
      <c r="S38" s="98">
        <v>6000</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1</v>
      </c>
      <c r="AI38" s="104">
        <f>AA38*AH38</f>
        <v>0</v>
      </c>
    </row>
    <row r="39" spans="1:35" ht="50.1" customHeight="1" x14ac:dyDescent="0.25">
      <c r="A39" s="93" t="s">
        <v>233</v>
      </c>
      <c r="B39" s="93">
        <v>29</v>
      </c>
      <c r="C39" s="93">
        <v>9</v>
      </c>
      <c r="D39" s="94" t="s">
        <v>234</v>
      </c>
      <c r="E39" s="116" t="s">
        <v>45</v>
      </c>
      <c r="F39" s="106" t="s">
        <v>45</v>
      </c>
      <c r="G39" s="118" t="s">
        <v>159</v>
      </c>
      <c r="H39" s="117" t="s">
        <v>159</v>
      </c>
      <c r="I39" s="95"/>
      <c r="J39" s="96" t="s">
        <v>176</v>
      </c>
      <c r="K39" s="96" t="s">
        <v>176</v>
      </c>
      <c r="L39" s="93" t="s">
        <v>177</v>
      </c>
      <c r="M39" s="93">
        <v>10</v>
      </c>
      <c r="N39" s="93" t="s">
        <v>178</v>
      </c>
      <c r="O39" s="97">
        <v>10</v>
      </c>
      <c r="P39" s="93" t="s">
        <v>179</v>
      </c>
      <c r="Q39" s="93" t="s">
        <v>180</v>
      </c>
      <c r="R39" s="106" t="s">
        <v>90</v>
      </c>
      <c r="S39" s="98">
        <v>766.7</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1</v>
      </c>
      <c r="AI39" s="104">
        <f>AA39*AH39</f>
        <v>0</v>
      </c>
    </row>
    <row r="40" spans="1:35" ht="50.1" customHeight="1" x14ac:dyDescent="0.25">
      <c r="A40" s="93" t="s">
        <v>235</v>
      </c>
      <c r="B40" s="93">
        <v>30</v>
      </c>
      <c r="C40" s="93">
        <v>303</v>
      </c>
      <c r="D40" s="94" t="s">
        <v>236</v>
      </c>
      <c r="E40" s="116" t="s">
        <v>45</v>
      </c>
      <c r="F40" s="106" t="s">
        <v>45</v>
      </c>
      <c r="G40" s="118" t="s">
        <v>159</v>
      </c>
      <c r="H40" s="117" t="s">
        <v>159</v>
      </c>
      <c r="I40" s="95"/>
      <c r="J40" s="96" t="s">
        <v>176</v>
      </c>
      <c r="K40" s="96" t="s">
        <v>176</v>
      </c>
      <c r="L40" s="93" t="s">
        <v>177</v>
      </c>
      <c r="M40" s="93">
        <v>30</v>
      </c>
      <c r="N40" s="93" t="s">
        <v>178</v>
      </c>
      <c r="O40" s="97">
        <v>30</v>
      </c>
      <c r="P40" s="93" t="s">
        <v>179</v>
      </c>
      <c r="Q40" s="93" t="s">
        <v>180</v>
      </c>
      <c r="R40" s="106" t="s">
        <v>90</v>
      </c>
      <c r="S40" s="98">
        <v>20799.900000000001</v>
      </c>
      <c r="T40" s="99">
        <v>0</v>
      </c>
      <c r="U40" s="100" t="s">
        <v>158</v>
      </c>
      <c r="V40" s="98">
        <v>0</v>
      </c>
      <c r="W40" s="101">
        <f>ROUND(ROUND(T40,2)*ROUND(M40,3),2)</f>
        <v>0</v>
      </c>
      <c r="X40" s="101">
        <f>ROUND(W40*IF(UPPER(U40)="20%",20,1)*IF(UPPER(U40)="10%",10,1)*IF(UPPER(U40)="НДС не облагается",0,1)/100,2)</f>
        <v>0</v>
      </c>
      <c r="Y40" s="101">
        <f>ROUND(X40+W40,2)</f>
        <v>0</v>
      </c>
      <c r="Z40" s="102">
        <f>IF(T40&gt;IF(V40=0,T40,V40),1,0)</f>
        <v>0</v>
      </c>
      <c r="AA40" s="102">
        <f t="shared" si="0"/>
        <v>0</v>
      </c>
      <c r="AB40" s="102">
        <f t="shared" si="1"/>
        <v>0</v>
      </c>
      <c r="AC40" s="102">
        <f t="shared" si="2"/>
        <v>0</v>
      </c>
      <c r="AD40" s="103">
        <f t="shared" si="3"/>
        <v>1</v>
      </c>
      <c r="AE40" s="103">
        <f>IF(AND(E40="Да",OR(AND(F40 = "Да",ISBLANK(G40)),AND(F40 = "Да", G40 = "В соответствии с техническим заданием"),AND(F40 = "Нет",NOT(G40 = "В соответствии с техническим заданием")))),1,0)</f>
        <v>0</v>
      </c>
      <c r="AF40" s="104">
        <f>IF(AND(E40="Да",OR(AND(F40 = "Да",ISBLANK(H40)),AND(F40 = "Да", H40 = "В соответствии с техническим заданием"),AND(F40 = "Нет",NOT(H40 = "В соответствии с техническим заданием")))),1,0)</f>
        <v>0</v>
      </c>
      <c r="AG40" s="104">
        <f>IF(OR(AND(E40="Нет",F40="Нет"),AND(E40="Да",F40="Нет"),AND(E40="Да",F40="Да")),0,1)</f>
        <v>0</v>
      </c>
      <c r="AH40" s="104">
        <f>IF(AND(R40="Россия"),1,0)</f>
        <v>1</v>
      </c>
      <c r="AI40" s="104">
        <f>AA40*AH40</f>
        <v>0</v>
      </c>
    </row>
    <row r="41" spans="1:35" ht="50.1" customHeight="1" x14ac:dyDescent="0.25">
      <c r="A41" s="93" t="s">
        <v>237</v>
      </c>
      <c r="B41" s="93">
        <v>31</v>
      </c>
      <c r="C41" s="93">
        <v>187</v>
      </c>
      <c r="D41" s="94" t="s">
        <v>238</v>
      </c>
      <c r="E41" s="116" t="s">
        <v>45</v>
      </c>
      <c r="F41" s="106" t="s">
        <v>45</v>
      </c>
      <c r="G41" s="118" t="s">
        <v>159</v>
      </c>
      <c r="H41" s="117" t="s">
        <v>159</v>
      </c>
      <c r="I41" s="95"/>
      <c r="J41" s="96" t="s">
        <v>176</v>
      </c>
      <c r="K41" s="96" t="s">
        <v>176</v>
      </c>
      <c r="L41" s="93" t="s">
        <v>177</v>
      </c>
      <c r="M41" s="93">
        <v>20</v>
      </c>
      <c r="N41" s="93" t="s">
        <v>178</v>
      </c>
      <c r="O41" s="97">
        <v>20</v>
      </c>
      <c r="P41" s="93" t="s">
        <v>179</v>
      </c>
      <c r="Q41" s="93" t="s">
        <v>180</v>
      </c>
      <c r="R41" s="106" t="s">
        <v>90</v>
      </c>
      <c r="S41" s="98">
        <v>1700</v>
      </c>
      <c r="T41" s="99">
        <v>0</v>
      </c>
      <c r="U41" s="100" t="s">
        <v>158</v>
      </c>
      <c r="V41" s="98">
        <v>0</v>
      </c>
      <c r="W41" s="101">
        <f>ROUND(ROUND(T41,2)*ROUND(M41,3),2)</f>
        <v>0</v>
      </c>
      <c r="X41" s="101">
        <f>ROUND(W41*IF(UPPER(U41)="20%",20,1)*IF(UPPER(U41)="10%",10,1)*IF(UPPER(U41)="НДС не облагается",0,1)/100,2)</f>
        <v>0</v>
      </c>
      <c r="Y41" s="101">
        <f>ROUND(X41+W41,2)</f>
        <v>0</v>
      </c>
      <c r="Z41" s="102">
        <f>IF(T41&gt;IF(V41=0,T41,V41),1,0)</f>
        <v>0</v>
      </c>
      <c r="AA41" s="102">
        <f t="shared" si="0"/>
        <v>0</v>
      </c>
      <c r="AB41" s="102">
        <f t="shared" si="1"/>
        <v>0</v>
      </c>
      <c r="AC41" s="102">
        <f t="shared" si="2"/>
        <v>0</v>
      </c>
      <c r="AD41" s="103">
        <f t="shared" si="3"/>
        <v>1</v>
      </c>
      <c r="AE41" s="103">
        <f>IF(AND(E41="Да",OR(AND(F41 = "Да",ISBLANK(G41)),AND(F41 = "Да", G41 = "В соответствии с техническим заданием"),AND(F41 = "Нет",NOT(G41 = "В соответствии с техническим заданием")))),1,0)</f>
        <v>0</v>
      </c>
      <c r="AF41" s="104">
        <f>IF(AND(E41="Да",OR(AND(F41 = "Да",ISBLANK(H41)),AND(F41 = "Да", H41 = "В соответствии с техническим заданием"),AND(F41 = "Нет",NOT(H41 = "В соответствии с техническим заданием")))),1,0)</f>
        <v>0</v>
      </c>
      <c r="AG41" s="104">
        <f>IF(OR(AND(E41="Нет",F41="Нет"),AND(E41="Да",F41="Нет"),AND(E41="Да",F41="Да")),0,1)</f>
        <v>0</v>
      </c>
      <c r="AH41" s="104">
        <f>IF(AND(R41="Россия"),1,0)</f>
        <v>1</v>
      </c>
      <c r="AI41" s="104">
        <f>AA41*AH41</f>
        <v>0</v>
      </c>
    </row>
    <row r="42" spans="1:35" ht="50.1" customHeight="1" x14ac:dyDescent="0.25">
      <c r="A42" s="93" t="s">
        <v>239</v>
      </c>
      <c r="B42" s="93">
        <v>32</v>
      </c>
      <c r="C42" s="93">
        <v>216</v>
      </c>
      <c r="D42" s="94" t="s">
        <v>192</v>
      </c>
      <c r="E42" s="116" t="s">
        <v>45</v>
      </c>
      <c r="F42" s="106" t="s">
        <v>45</v>
      </c>
      <c r="G42" s="118" t="s">
        <v>159</v>
      </c>
      <c r="H42" s="117" t="s">
        <v>159</v>
      </c>
      <c r="I42" s="95"/>
      <c r="J42" s="96" t="s">
        <v>176</v>
      </c>
      <c r="K42" s="96" t="s">
        <v>176</v>
      </c>
      <c r="L42" s="93" t="s">
        <v>177</v>
      </c>
      <c r="M42" s="93">
        <v>3</v>
      </c>
      <c r="N42" s="93" t="s">
        <v>178</v>
      </c>
      <c r="O42" s="97">
        <v>3</v>
      </c>
      <c r="P42" s="93" t="s">
        <v>179</v>
      </c>
      <c r="Q42" s="93" t="s">
        <v>180</v>
      </c>
      <c r="R42" s="106" t="s">
        <v>90</v>
      </c>
      <c r="S42" s="98">
        <v>4650</v>
      </c>
      <c r="T42" s="99">
        <v>0</v>
      </c>
      <c r="U42" s="100" t="s">
        <v>158</v>
      </c>
      <c r="V42" s="98">
        <v>0</v>
      </c>
      <c r="W42" s="101">
        <f>ROUND(ROUND(T42,2)*ROUND(M42,3),2)</f>
        <v>0</v>
      </c>
      <c r="X42" s="101">
        <f>ROUND(W42*IF(UPPER(U42)="20%",20,1)*IF(UPPER(U42)="10%",10,1)*IF(UPPER(U42)="НДС не облагается",0,1)/100,2)</f>
        <v>0</v>
      </c>
      <c r="Y42" s="101">
        <f>ROUND(X42+W42,2)</f>
        <v>0</v>
      </c>
      <c r="Z42" s="102">
        <f>IF(T42&gt;IF(V42=0,T42,V42),1,0)</f>
        <v>0</v>
      </c>
      <c r="AA42" s="102">
        <f t="shared" si="0"/>
        <v>0</v>
      </c>
      <c r="AB42" s="102">
        <f t="shared" si="1"/>
        <v>0</v>
      </c>
      <c r="AC42" s="102">
        <f t="shared" si="2"/>
        <v>0</v>
      </c>
      <c r="AD42" s="103">
        <f t="shared" si="3"/>
        <v>1</v>
      </c>
      <c r="AE42" s="103">
        <f>IF(AND(E42="Да",OR(AND(F42 = "Да",ISBLANK(G42)),AND(F42 = "Да", G42 = "В соответствии с техническим заданием"),AND(F42 = "Нет",NOT(G42 = "В соответствии с техническим заданием")))),1,0)</f>
        <v>0</v>
      </c>
      <c r="AF42" s="104">
        <f>IF(AND(E42="Да",OR(AND(F42 = "Да",ISBLANK(H42)),AND(F42 = "Да", H42 = "В соответствии с техническим заданием"),AND(F42 = "Нет",NOT(H42 = "В соответствии с техническим заданием")))),1,0)</f>
        <v>0</v>
      </c>
      <c r="AG42" s="104">
        <f>IF(OR(AND(E42="Нет",F42="Нет"),AND(E42="Да",F42="Нет"),AND(E42="Да",F42="Да")),0,1)</f>
        <v>0</v>
      </c>
      <c r="AH42" s="104">
        <f>IF(AND(R42="Россия"),1,0)</f>
        <v>1</v>
      </c>
      <c r="AI42" s="104">
        <f>AA42*AH42</f>
        <v>0</v>
      </c>
    </row>
    <row r="43" spans="1:35" ht="50.1" customHeight="1" x14ac:dyDescent="0.25">
      <c r="H43" s="16"/>
      <c r="I43" s="15"/>
      <c r="J43" s="15"/>
      <c r="K43" s="15"/>
      <c r="T43" s="17"/>
      <c r="U43" s="17"/>
      <c r="V43" s="17"/>
      <c r="W43" s="17"/>
      <c r="X43" s="17"/>
      <c r="Y43" s="10"/>
      <c r="Z43" s="10"/>
    </row>
    <row r="44" spans="1:35" ht="50.1" customHeight="1" x14ac:dyDescent="0.25">
      <c r="D44" s="119" t="s">
        <v>163</v>
      </c>
      <c r="E44" s="119"/>
      <c r="F44" s="119"/>
      <c r="G44" s="119"/>
      <c r="H44" s="119"/>
      <c r="I44" s="119"/>
      <c r="J44" s="119"/>
      <c r="K44" s="119"/>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0"/>
      <c r="Z775" s="10"/>
    </row>
    <row r="776" spans="8:26" ht="50.1" customHeight="1" x14ac:dyDescent="0.25">
      <c r="H776" s="16"/>
      <c r="I776" s="15"/>
      <c r="J776" s="15"/>
      <c r="K776" s="15"/>
      <c r="T776" s="17"/>
      <c r="U776" s="17"/>
      <c r="V776" s="17"/>
      <c r="W776" s="17"/>
      <c r="X776" s="17"/>
      <c r="Y776" s="10"/>
      <c r="Z776" s="10"/>
    </row>
    <row r="777" spans="8:26" ht="50.1" customHeight="1" x14ac:dyDescent="0.25">
      <c r="H777" s="16"/>
      <c r="I777" s="15"/>
      <c r="J777" s="15"/>
      <c r="K777" s="15"/>
      <c r="T777" s="17"/>
      <c r="U777" s="17"/>
      <c r="V777" s="17"/>
      <c r="W777" s="17"/>
      <c r="X777" s="17"/>
      <c r="Y777" s="10"/>
      <c r="Z777" s="10"/>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H1015" s="16"/>
      <c r="I1015" s="15"/>
      <c r="J1015" s="15"/>
      <c r="K1015" s="15"/>
      <c r="T1015" s="17"/>
      <c r="U1015" s="17"/>
      <c r="V1015" s="17"/>
      <c r="W1015" s="17"/>
      <c r="X1015" s="17"/>
      <c r="Y1015" s="11"/>
      <c r="Z1015" s="11"/>
    </row>
    <row r="1016" spans="8:26" ht="50.1" customHeight="1" x14ac:dyDescent="0.25">
      <c r="H1016" s="16"/>
      <c r="I1016" s="15"/>
      <c r="J1016" s="15"/>
      <c r="K1016" s="15"/>
      <c r="T1016" s="17"/>
      <c r="U1016" s="17"/>
      <c r="V1016" s="17"/>
      <c r="W1016" s="17"/>
      <c r="X1016" s="17"/>
      <c r="Y1016" s="11"/>
      <c r="Z1016" s="11"/>
    </row>
    <row r="1017" spans="8:26" ht="50.1" customHeight="1" x14ac:dyDescent="0.25">
      <c r="H1017" s="16"/>
      <c r="I1017" s="15"/>
      <c r="J1017" s="15"/>
      <c r="K1017" s="15"/>
      <c r="T1017" s="17"/>
      <c r="U1017" s="17"/>
      <c r="V1017" s="17"/>
      <c r="W1017" s="17"/>
      <c r="X1017" s="17"/>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row r="1159" spans="25:26" ht="50.1" customHeight="1" x14ac:dyDescent="0.25"/>
    <row r="1160" spans="25:26" ht="50.1" customHeight="1" x14ac:dyDescent="0.25"/>
    <row r="1161" spans="25:26" ht="50.1" customHeight="1" x14ac:dyDescent="0.25"/>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44:K44"/>
    <mergeCell ref="H5:Y5"/>
    <mergeCell ref="AK1:AO2"/>
    <mergeCell ref="AE8:AH8"/>
    <mergeCell ref="B3:D3"/>
    <mergeCell ref="B6:D6"/>
    <mergeCell ref="E6:M6"/>
    <mergeCell ref="F8:Y8"/>
    <mergeCell ref="H3:Q3"/>
    <mergeCell ref="H4:Y4"/>
    <mergeCell ref="H7:Q7"/>
    <mergeCell ref="G1:Q1"/>
    <mergeCell ref="G2:Q2"/>
  </mergeCells>
  <conditionalFormatting sqref="T11:T42">
    <cfRule type="expression" dxfId="0" priority="1">
      <formula>T11&gt;IF(#REF!=0,T11,#REF!)</formula>
    </cfRule>
  </conditionalFormatting>
  <dataValidations count="6">
    <dataValidation type="list" allowBlank="1" showInputMessage="1" sqref="J11:J42">
      <formula1>$AN$3:$AO$3</formula1>
    </dataValidation>
    <dataValidation sqref="G11:H42"/>
    <dataValidation type="list" showInputMessage="1" showErrorMessage="1" errorTitle="Выбор поставки аналога" error="Значение по данному столбцу может быть выбрано только Да или Нет." sqref="F11:F42">
      <formula1>$AK$4:$AL$4</formula1>
    </dataValidation>
    <dataValidation type="list" sqref="K11:K4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42">
      <formula1>$AK$3:$AM$3</formula1>
    </dataValidation>
    <dataValidation type="list" allowBlank="1" showInputMessage="1" showErrorMessage="1" sqref="R11:R4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2019-03-17T06:08:11Z</dcterms:modified>
  <cp:contentStatus>v2017_1</cp:contentStatus>
</cp:coreProperties>
</file>