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'1.1.'!$D$18:$D$1137</definedName>
    <definedName name="Nomenclatura" localSheetId="2">'1.2. '!$D$5:$D$1134</definedName>
    <definedName name="Print_Area" localSheetId="0">'1.1.'!$A$1:$X$27</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'1.1.'!$L$18:$L$65545</definedName>
    <definedName name="НаименованиеПредметаЗакупки">'1.1.'!$D$9</definedName>
    <definedName name="НомерСертификатаИмя">'1.1.'!$J$18:$J$65545</definedName>
    <definedName name="Период" localSheetId="2">'1.2. '!$L$5:$L$20</definedName>
    <definedName name="Период" localSheetId="5">'[1]Коммерческое предложение'!$Q$54:$Q$55</definedName>
    <definedName name="Период">'1.1.'!$Z$22:$Z$23</definedName>
    <definedName name="ТехническиеХарактеристики">'1.1.'!$H$9</definedName>
  </definedNames>
  <calcPr calcId="145621" refMode="R1C1"/>
</workbook>
</file>

<file path=xl/calcChain.xml><?xml version="1.0" encoding="utf-8"?>
<calcChain xmlns="http://schemas.openxmlformats.org/spreadsheetml/2006/main">
  <c r="AG17" i="1" l="1"/>
  <c r="AF17" i="1"/>
  <c r="AE17" i="1"/>
  <c r="AD17" i="1"/>
  <c r="AC17" i="1"/>
  <c r="Y17" i="1"/>
  <c r="V17" i="1"/>
  <c r="AB17" i="1" s="1"/>
  <c r="AG16" i="1"/>
  <c r="AF16" i="1"/>
  <c r="AE16" i="1"/>
  <c r="AD16" i="1"/>
  <c r="AC16" i="1"/>
  <c r="Y16" i="1"/>
  <c r="V16" i="1"/>
  <c r="W16" i="1" s="1"/>
  <c r="AG15" i="1"/>
  <c r="AF15" i="1"/>
  <c r="AE15" i="1"/>
  <c r="AD15" i="1"/>
  <c r="AC15" i="1"/>
  <c r="AB15" i="1"/>
  <c r="Y15" i="1"/>
  <c r="V15" i="1"/>
  <c r="W15" i="1" s="1"/>
  <c r="AG14" i="1"/>
  <c r="AF14" i="1"/>
  <c r="AE14" i="1"/>
  <c r="AD14" i="1"/>
  <c r="AC14" i="1"/>
  <c r="Y14" i="1"/>
  <c r="V14" i="1"/>
  <c r="W14" i="1" s="1"/>
  <c r="AG13" i="1"/>
  <c r="AF13" i="1"/>
  <c r="AE13" i="1"/>
  <c r="AD13" i="1"/>
  <c r="AC13" i="1"/>
  <c r="Y13" i="1"/>
  <c r="V13" i="1"/>
  <c r="W13" i="1" s="1"/>
  <c r="AG12" i="1"/>
  <c r="AF12" i="1"/>
  <c r="AE12" i="1"/>
  <c r="AD12" i="1"/>
  <c r="AC12" i="1"/>
  <c r="AB12" i="1"/>
  <c r="Y12" i="1"/>
  <c r="V12" i="1"/>
  <c r="W12" i="1" s="1"/>
  <c r="AG11" i="1"/>
  <c r="AF11" i="1"/>
  <c r="AE11" i="1"/>
  <c r="AD11" i="1"/>
  <c r="AC11" i="1"/>
  <c r="Y11" i="1"/>
  <c r="V11" i="1"/>
  <c r="AB11" i="1" s="1"/>
  <c r="W17" i="1" l="1"/>
  <c r="AA17" i="1" s="1"/>
  <c r="AB14" i="1"/>
  <c r="AB16" i="1"/>
  <c r="AB13" i="1"/>
  <c r="X13" i="1"/>
  <c r="Z13" i="1" s="1"/>
  <c r="AH13" i="1" s="1"/>
  <c r="AA13" i="1"/>
  <c r="AA16" i="1"/>
  <c r="X16" i="1"/>
  <c r="Z16" i="1" s="1"/>
  <c r="AH16" i="1" s="1"/>
  <c r="X14" i="1"/>
  <c r="Z14" i="1" s="1"/>
  <c r="AH14" i="1" s="1"/>
  <c r="AA14" i="1"/>
  <c r="AA12" i="1"/>
  <c r="X12" i="1"/>
  <c r="Z12" i="1" s="1"/>
  <c r="AH12" i="1" s="1"/>
  <c r="X15" i="1"/>
  <c r="Z15" i="1" s="1"/>
  <c r="AH15" i="1" s="1"/>
  <c r="AA15" i="1"/>
  <c r="X17" i="1"/>
  <c r="Z17" i="1" s="1"/>
  <c r="AH17" i="1" s="1"/>
  <c r="W11" i="1"/>
  <c r="AA11" i="1" l="1"/>
  <c r="X11" i="1"/>
  <c r="Z11" i="1" s="1"/>
  <c r="AH11" i="1" s="1"/>
  <c r="E6" i="7" l="1"/>
  <c r="D6" i="7"/>
  <c r="F6" i="7"/>
  <c r="G6" i="7"/>
  <c r="B3" i="2" l="1"/>
  <c r="D3" i="4"/>
  <c r="F3" i="6"/>
  <c r="H5" i="1" l="1"/>
  <c r="H4" i="1"/>
  <c r="H3" i="1" l="1"/>
  <c r="H7" i="1" l="1"/>
  <c r="H1" i="1" l="1"/>
  <c r="AH8" i="1" l="1"/>
  <c r="M4" i="6"/>
  <c r="N4" i="6" s="1"/>
  <c r="X19" i="1"/>
  <c r="X20" i="1"/>
  <c r="X18" i="1" l="1"/>
  <c r="H2" i="1" l="1"/>
</calcChain>
</file>

<file path=xl/sharedStrings.xml><?xml version="1.0" encoding="utf-8"?>
<sst xmlns="http://schemas.openxmlformats.org/spreadsheetml/2006/main" count="362" uniqueCount="217">
  <si>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</si>
  <si>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</si>
  <si>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</si>
  <si>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</si>
  <si>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</si>
  <si>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</si>
  <si>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</si>
  <si>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</si>
  <si>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</si>
  <si>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</si>
  <si>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</si>
  <si>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</si>
  <si>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</si>
  <si>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</si>
  <si>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</si>
  <si>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</si>
  <si>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</si>
  <si>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</si>
  <si>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</si>
  <si>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</si>
  <si>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</si>
  <si>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</si>
  <si>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</si>
  <si>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</si>
  <si>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</si>
  <si>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</si>
  <si>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</si>
  <si>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</si>
  <si>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</si>
  <si>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</si>
  <si>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</si>
  <si>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</si>
  <si>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</si>
  <si>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</si>
  <si>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</si>
  <si>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</si>
  <si>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</si>
  <si>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</si>
  <si>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</si>
  <si>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</si>
  <si>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</si>
  <si>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</si>
  <si>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</si>
  <si>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</si>
  <si>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</si>
  <si>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</si>
  <si>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</si>
  <si>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</si>
  <si>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</si>
  <si>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</si>
  <si>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</si>
  <si>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</si>
  <si>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</si>
  <si>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</si>
  <si>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</si>
  <si>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</si>
  <si>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</si>
  <si>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</si>
  <si>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</si>
  <si>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</si>
  <si>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</si>
  <si>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</si>
  <si>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</si>
  <si>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</si>
  <si>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</si>
  <si>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</si>
  <si>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</si>
  <si>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</si>
  <si>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</si>
  <si>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</si>
  <si>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</si>
  <si>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</si>
  <si>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</si>
  <si>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</si>
  <si>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</si>
  <si>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</si>
  <si>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</si>
  <si>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</si>
  <si>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</si>
  <si>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</si>
  <si>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</si>
  <si>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</si>
  <si>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</si>
  <si>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</si>
  <si>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</si>
  <si>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</si>
  <si>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</si>
  <si>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</si>
  <si>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</si>
  <si>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</si>
  <si>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</si>
  <si>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</si>
  <si>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</si>
  <si>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</si>
  <si>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</si>
  <si>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</si>
  <si>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</si>
  <si>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</si>
  <si>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</si>
  <si>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</si>
  <si>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</si>
  <si>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</si>
  <si>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</si>
  <si>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</si>
  <si>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</si>
  <si>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</si>
  <si>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</si>
  <si>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</si>
  <si>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</si>
  <si>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</si>
  <si>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</si>
  <si>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</si>
  <si>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</si>
  <si>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</si>
  <si>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</si>
  <si>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</si>
  <si>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</si>
  <si>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</si>
  <si>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</si>
  <si>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</si>
  <si>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</si>
  <si>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</si>
  <si>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</si>
  <si>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</si>
  <si>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</si>
  <si>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</si>
  <si>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</si>
  <si>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</si>
  <si>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</si>
  <si>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</si>
  <si>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</si>
  <si>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</si>
  <si>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</si>
  <si>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</si>
  <si>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</si>
  <si>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</si>
  <si>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</si>
  <si>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</si>
  <si>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</si>
  <si>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</si>
  <si>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</si>
  <si>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</si>
  <si>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</si>
  <si>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</si>
  <si>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</si>
  <si>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</si>
  <si>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</si>
  <si>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</si>
  <si>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</si>
  <si>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</si>
  <si>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</si>
  <si>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</si>
  <si>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</si>
  <si>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</si>
  <si>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</si>
  <si>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</si>
  <si>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</si>
  <si>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</si>
  <si>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</si>
  <si>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</si>
  <si>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</si>
  <si>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</si>
  <si>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</si>
  <si>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</si>
  <si>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</si>
  <si>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</si>
  <si>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</si>
  <si>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</si>
  <si>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</si>
  <si>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</si>
  <si>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</si>
  <si>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</si>
  <si>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</si>
  <si>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</si>
  <si>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</si>
  <si>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</si>
  <si>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</si>
  <si>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</si>
  <si>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</si>
  <si>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</si>
  <si>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</si>
  <si>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</si>
  <si>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</si>
  <si>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</si>
  <si>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</si>
  <si>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</si>
  <si>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</si>
  <si>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</si>
  <si>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</si>
  <si>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</si>
  <si>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</si>
  <si>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</si>
  <si>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</si>
  <si>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01776080-86cc-4a39-9eb1-1efc915d53d4</t>
  </si>
  <si>
    <t>Мешок газовый ДУ175 Ravetti TS/C</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</si>
  <si>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</si>
  <si>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</si>
  <si>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</si>
  <si>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</si>
  <si>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</si>
  <si>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</si>
  <si>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5c9d6359-ba0e-451e-b8ab-1dcc9b8bedcc</t>
  </si>
  <si>
    <t>Мешок газовый ДУ125 Ravetti TS/C</t>
  </si>
  <si>
    <t>219cdad9-6678-4eda-b5f1-fc0edb265899</t>
  </si>
  <si>
    <t>Мешок газовый TS/C Ду 150 Ravetti</t>
  </si>
  <si>
    <t>dd59b1b9-ecbb-4b2f-976f-d8affd1a2741</t>
  </si>
  <si>
    <t>Мешок газовый ДУ65 Ravetti TS/C</t>
  </si>
  <si>
    <t>bfd4cd50-1c6b-4c5a-883f-fbe1762b4132</t>
  </si>
  <si>
    <t>Мешок газовый ДУ80 Ravetti TS/CM</t>
  </si>
  <si>
    <t>8b600722-2f94-4753-8a18-0fa605b005c8</t>
  </si>
  <si>
    <t>Мешок газовый ДУ100 Ravetti TS/CM</t>
  </si>
  <si>
    <t>9bbc6569-00a4-4a79-b58b-52a4eadf4d7b</t>
  </si>
  <si>
    <t>Мешок газовый ДУ50 Ravetti TS/CM</t>
  </si>
  <si>
    <t>Открытый запрос предложений в электронной форме</t>
  </si>
  <si>
    <t>ea2af045-e0b3-440e-919e-f3c65ee7a04a</t>
  </si>
  <si>
    <t>bf9e1e57-d69e-4534-9202-93445369a756</t>
  </si>
  <si>
    <t>c73e8fd0-1c81-11e8-81ee-005056b8ee4c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</si>
</sst>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7"/>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214</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215</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213</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216</v>
      </c>
      <c r="B4" s="90"/>
      <c r="C4" s="90"/>
      <c r="D4" s="90">
        <v>148156</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IF(SUM(AH9:AH31)*100/MAX(SUM(Z10:Z28),1)&lt;50,"В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52775</v>
      </c>
      <c r="D11" s="175" t="s">
        <v>194</v>
      </c>
      <c r="E11" s="176" t="s">
        <v>85</v>
      </c>
      <c r="F11" s="177" t="s">
        <v>85</v>
      </c>
      <c r="G11" s="178" t="s">
        <v>128</v>
      </c>
      <c r="H11" s="178" t="s">
        <v>128</v>
      </c>
      <c r="I11" s="179"/>
      <c r="J11" s="180" t="s">
        <v>195</v>
      </c>
      <c r="K11" s="174" t="s">
        <v>196</v>
      </c>
      <c r="L11" s="174">
        <v>2</v>
      </c>
      <c r="M11" s="174" t="s">
        <v>197</v>
      </c>
      <c r="N11" s="181">
        <v>2</v>
      </c>
      <c r="O11" s="174" t="s">
        <v>198</v>
      </c>
      <c r="P11" s="174" t="s">
        <v>199</v>
      </c>
      <c r="Q11" s="177" t="s">
        <v>200</v>
      </c>
      <c r="R11" s="182">
        <v>33489.519999999997</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7" si="0">X11</f>
        <v>0</v>
      </c>
      <c r="AA11" s="186">
        <f t="shared" ref="AA11:AA17" si="1">W11</f>
        <v>0</v>
      </c>
      <c r="AB11" s="186">
        <f t="shared" ref="AB11:AB17" si="2">V11</f>
        <v>0</v>
      </c>
      <c r="AC11" s="187">
        <f t="shared" ref="AC11:AC17"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52776</v>
      </c>
      <c r="D12" s="175" t="s">
        <v>202</v>
      </c>
      <c r="E12" s="176" t="s">
        <v>85</v>
      </c>
      <c r="F12" s="177" t="s">
        <v>85</v>
      </c>
      <c r="G12" s="178" t="s">
        <v>128</v>
      </c>
      <c r="H12" s="178" t="s">
        <v>128</v>
      </c>
      <c r="I12" s="179"/>
      <c r="J12" s="180" t="s">
        <v>195</v>
      </c>
      <c r="K12" s="174" t="s">
        <v>196</v>
      </c>
      <c r="L12" s="174">
        <v>2</v>
      </c>
      <c r="M12" s="174" t="s">
        <v>197</v>
      </c>
      <c r="N12" s="181">
        <v>2</v>
      </c>
      <c r="O12" s="174" t="s">
        <v>198</v>
      </c>
      <c r="P12" s="174" t="s">
        <v>199</v>
      </c>
      <c r="Q12" s="177" t="s">
        <v>200</v>
      </c>
      <c r="R12" s="182">
        <v>30702.02</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52449</v>
      </c>
      <c r="D13" s="175" t="s">
        <v>204</v>
      </c>
      <c r="E13" s="176" t="s">
        <v>85</v>
      </c>
      <c r="F13" s="177" t="s">
        <v>85</v>
      </c>
      <c r="G13" s="178" t="s">
        <v>128</v>
      </c>
      <c r="H13" s="178" t="s">
        <v>128</v>
      </c>
      <c r="I13" s="179"/>
      <c r="J13" s="180" t="s">
        <v>195</v>
      </c>
      <c r="K13" s="174" t="s">
        <v>196</v>
      </c>
      <c r="L13" s="174">
        <v>2</v>
      </c>
      <c r="M13" s="174" t="s">
        <v>197</v>
      </c>
      <c r="N13" s="181">
        <v>2</v>
      </c>
      <c r="O13" s="174" t="s">
        <v>198</v>
      </c>
      <c r="P13" s="174" t="s">
        <v>199</v>
      </c>
      <c r="Q13" s="177" t="s">
        <v>200</v>
      </c>
      <c r="R13" s="182">
        <v>32644.38</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52777</v>
      </c>
      <c r="D14" s="175" t="s">
        <v>206</v>
      </c>
      <c r="E14" s="176" t="s">
        <v>85</v>
      </c>
      <c r="F14" s="177" t="s">
        <v>85</v>
      </c>
      <c r="G14" s="178" t="s">
        <v>128</v>
      </c>
      <c r="H14" s="178" t="s">
        <v>128</v>
      </c>
      <c r="I14" s="179"/>
      <c r="J14" s="180" t="s">
        <v>195</v>
      </c>
      <c r="K14" s="174" t="s">
        <v>196</v>
      </c>
      <c r="L14" s="174">
        <v>2</v>
      </c>
      <c r="M14" s="174" t="s">
        <v>197</v>
      </c>
      <c r="N14" s="181">
        <v>2</v>
      </c>
      <c r="O14" s="174" t="s">
        <v>198</v>
      </c>
      <c r="P14" s="174" t="s">
        <v>199</v>
      </c>
      <c r="Q14" s="177" t="s">
        <v>200</v>
      </c>
      <c r="R14" s="182">
        <v>28171.52</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45">
      <c r="A15" s="174" t="s">
        <v>207</v>
      </c>
      <c r="B15" s="174">
        <v>5</v>
      </c>
      <c r="C15" s="174">
        <v>56144</v>
      </c>
      <c r="D15" s="175" t="s">
        <v>208</v>
      </c>
      <c r="E15" s="176" t="s">
        <v>85</v>
      </c>
      <c r="F15" s="177" t="s">
        <v>85</v>
      </c>
      <c r="G15" s="178" t="s">
        <v>128</v>
      </c>
      <c r="H15" s="178" t="s">
        <v>128</v>
      </c>
      <c r="I15" s="179"/>
      <c r="J15" s="180" t="s">
        <v>195</v>
      </c>
      <c r="K15" s="174" t="s">
        <v>196</v>
      </c>
      <c r="L15" s="174">
        <v>2</v>
      </c>
      <c r="M15" s="174" t="s">
        <v>197</v>
      </c>
      <c r="N15" s="181">
        <v>2</v>
      </c>
      <c r="O15" s="174" t="s">
        <v>198</v>
      </c>
      <c r="P15" s="174" t="s">
        <v>199</v>
      </c>
      <c r="Q15" s="177" t="s">
        <v>200</v>
      </c>
      <c r="R15" s="182">
        <v>28225.9</v>
      </c>
      <c r="S15" s="183">
        <v>0</v>
      </c>
      <c r="T15" s="184" t="s">
        <v>116</v>
      </c>
      <c r="U15" s="182">
        <v>0</v>
      </c>
      <c r="V15" s="185">
        <f>ROUND(ROUND(S15,2)*ROUND(L15,3),2)</f>
        <v>0</v>
      </c>
      <c r="W15" s="185">
        <f>ROUND(V15*IF(UPPER(T15)="18%",18,1)*IF(UPPER(T15)="10%",10,1)*IF(UPPER(T15)="НДС не облагается",0,1)/100,2)</f>
        <v>0</v>
      </c>
      <c r="X15" s="185">
        <f>ROUND(W15+V15,2)</f>
        <v>0</v>
      </c>
      <c r="Y15" s="186">
        <f>IF(S15&gt;IF(U15=0,S15,U15),1,0)</f>
        <v>0</v>
      </c>
      <c r="Z15" s="186">
        <f t="shared" si="0"/>
        <v>0</v>
      </c>
      <c r="AA15" s="186">
        <f t="shared" si="1"/>
        <v>0</v>
      </c>
      <c r="AB15" s="186">
        <f t="shared" si="2"/>
        <v>0</v>
      </c>
      <c r="AC15" s="187">
        <f t="shared" si="3"/>
        <v>1</v>
      </c>
      <c r="AD15" s="187">
        <f>IF(AND(E15="Да",OR(AND(F15 = "Да",ISBLANK(G15)),AND(F15 = "Да", G15 = "В соответствии с техническим заданием"),AND(F15 = "Нет",NOT(G15 = "В соответствии с техническим заданием")))),1,0)</f>
        <v>0</v>
      </c>
      <c r="AE15" s="188">
        <f>IF(AND(E15="Да",OR(AND(F15 = "Да",ISBLANK(H15)),AND(F15 = "Да", H15 = "В соответствии с техническим заданием"),AND(F15 = "Нет",NOT(H15 = "В соответствии с техническим заданием")))),1,0)</f>
        <v>0</v>
      </c>
      <c r="AF15" s="188">
        <f>IF(OR(AND(E15="Нет",F15="Нет"),AND(E15="Да",F15="Нет"),AND(E15="Да",F15="Да")),0,1)</f>
        <v>0</v>
      </c>
      <c r="AG15" s="188">
        <f>IF(AND(Q15="Россия"),1,0)</f>
        <v>0</v>
      </c>
      <c r="AH15" s="188">
        <f>Z15*AG15</f>
        <v>0</v>
      </c>
      <c r="AI15" s="73" t="s">
        <v>105</v>
      </c>
    </row>
    <row r="16" spans="1:40" ht="50.1" customHeight="1" x14ac:dyDescent="0.45">
      <c r="A16" s="174" t="s">
        <v>209</v>
      </c>
      <c r="B16" s="174">
        <v>6</v>
      </c>
      <c r="C16" s="174">
        <v>303</v>
      </c>
      <c r="D16" s="175" t="s">
        <v>210</v>
      </c>
      <c r="E16" s="176" t="s">
        <v>85</v>
      </c>
      <c r="F16" s="177" t="s">
        <v>85</v>
      </c>
      <c r="G16" s="178" t="s">
        <v>128</v>
      </c>
      <c r="H16" s="178" t="s">
        <v>128</v>
      </c>
      <c r="I16" s="179"/>
      <c r="J16" s="180" t="s">
        <v>195</v>
      </c>
      <c r="K16" s="174" t="s">
        <v>196</v>
      </c>
      <c r="L16" s="174">
        <v>2</v>
      </c>
      <c r="M16" s="174" t="s">
        <v>197</v>
      </c>
      <c r="N16" s="181">
        <v>2</v>
      </c>
      <c r="O16" s="174" t="s">
        <v>198</v>
      </c>
      <c r="P16" s="174" t="s">
        <v>199</v>
      </c>
      <c r="Q16" s="177" t="s">
        <v>200</v>
      </c>
      <c r="R16" s="182">
        <v>30188.02</v>
      </c>
      <c r="S16" s="183">
        <v>0</v>
      </c>
      <c r="T16" s="184" t="s">
        <v>116</v>
      </c>
      <c r="U16" s="182">
        <v>0</v>
      </c>
      <c r="V16" s="185">
        <f>ROUND(ROUND(S16,2)*ROUND(L16,3),2)</f>
        <v>0</v>
      </c>
      <c r="W16" s="185">
        <f>ROUND(V16*IF(UPPER(T16)="18%",18,1)*IF(UPPER(T16)="10%",10,1)*IF(UPPER(T16)="НДС не облагается",0,1)/100,2)</f>
        <v>0</v>
      </c>
      <c r="X16" s="185">
        <f>ROUND(W16+V16,2)</f>
        <v>0</v>
      </c>
      <c r="Y16" s="186">
        <f>IF(S16&gt;IF(U16=0,S16,U16),1,0)</f>
        <v>0</v>
      </c>
      <c r="Z16" s="186">
        <f t="shared" si="0"/>
        <v>0</v>
      </c>
      <c r="AA16" s="186">
        <f t="shared" si="1"/>
        <v>0</v>
      </c>
      <c r="AB16" s="186">
        <f t="shared" si="2"/>
        <v>0</v>
      </c>
      <c r="AC16" s="187">
        <f t="shared" si="3"/>
        <v>1</v>
      </c>
      <c r="AD16" s="187">
        <f>IF(AND(E16="Да",OR(AND(F16 = "Да",ISBLANK(G16)),AND(F16 = "Да", G16 = "В соответствии с техническим заданием"),AND(F16 = "Нет",NOT(G16 = "В соответствии с техническим заданием")))),1,0)</f>
        <v>0</v>
      </c>
      <c r="AE16" s="188">
        <f>IF(AND(E16="Да",OR(AND(F16 = "Да",ISBLANK(H16)),AND(F16 = "Да", H16 = "В соответствии с техническим заданием"),AND(F16 = "Нет",NOT(H16 = "В соответствии с техническим заданием")))),1,0)</f>
        <v>0</v>
      </c>
      <c r="AF16" s="188">
        <f>IF(OR(AND(E16="Нет",F16="Нет"),AND(E16="Да",F16="Нет"),AND(E16="Да",F16="Да")),0,1)</f>
        <v>0</v>
      </c>
      <c r="AG16" s="188">
        <f>IF(AND(Q16="Россия"),1,0)</f>
        <v>0</v>
      </c>
      <c r="AH16" s="188">
        <f>Z16*AG16</f>
        <v>0</v>
      </c>
      <c r="AI16" s="73" t="s">
        <v>105</v>
      </c>
    </row>
    <row r="17" spans="1:35" ht="50.1" customHeight="1" x14ac:dyDescent="0.45">
      <c r="A17" s="174" t="s">
        <v>211</v>
      </c>
      <c r="B17" s="174">
        <v>7</v>
      </c>
      <c r="C17" s="174">
        <v>301</v>
      </c>
      <c r="D17" s="175" t="s">
        <v>212</v>
      </c>
      <c r="E17" s="176" t="s">
        <v>85</v>
      </c>
      <c r="F17" s="177" t="s">
        <v>85</v>
      </c>
      <c r="G17" s="178" t="s">
        <v>128</v>
      </c>
      <c r="H17" s="178" t="s">
        <v>128</v>
      </c>
      <c r="I17" s="179"/>
      <c r="J17" s="180" t="s">
        <v>195</v>
      </c>
      <c r="K17" s="174" t="s">
        <v>196</v>
      </c>
      <c r="L17" s="174">
        <v>2</v>
      </c>
      <c r="M17" s="174" t="s">
        <v>197</v>
      </c>
      <c r="N17" s="181">
        <v>2</v>
      </c>
      <c r="O17" s="174" t="s">
        <v>198</v>
      </c>
      <c r="P17" s="174" t="s">
        <v>199</v>
      </c>
      <c r="Q17" s="177" t="s">
        <v>200</v>
      </c>
      <c r="R17" s="182">
        <v>28122.1</v>
      </c>
      <c r="S17" s="183">
        <v>0</v>
      </c>
      <c r="T17" s="184" t="s">
        <v>116</v>
      </c>
      <c r="U17" s="182">
        <v>0</v>
      </c>
      <c r="V17" s="185">
        <f>ROUND(ROUND(S17,2)*ROUND(L17,3),2)</f>
        <v>0</v>
      </c>
      <c r="W17" s="185">
        <f>ROUND(V17*IF(UPPER(T17)="18%",18,1)*IF(UPPER(T17)="10%",10,1)*IF(UPPER(T17)="НДС не облагается",0,1)/100,2)</f>
        <v>0</v>
      </c>
      <c r="X17" s="185">
        <f>ROUND(W17+V17,2)</f>
        <v>0</v>
      </c>
      <c r="Y17" s="186">
        <f>IF(S17&gt;IF(U17=0,S17,U17),1,0)</f>
        <v>0</v>
      </c>
      <c r="Z17" s="186">
        <f t="shared" si="0"/>
        <v>0</v>
      </c>
      <c r="AA17" s="186">
        <f t="shared" si="1"/>
        <v>0</v>
      </c>
      <c r="AB17" s="186">
        <f t="shared" si="2"/>
        <v>0</v>
      </c>
      <c r="AC17" s="187">
        <f t="shared" si="3"/>
        <v>1</v>
      </c>
      <c r="AD17" s="187">
        <f>IF(AND(E17="Да",OR(AND(F17 = "Да",ISBLANK(G17)),AND(F17 = "Да", G17 = "В соответствии с техническим заданием"),AND(F17 = "Нет",NOT(G17 = "В соответствии с техническим заданием")))),1,0)</f>
        <v>0</v>
      </c>
      <c r="AE17" s="188">
        <f>IF(AND(E17="Да",OR(AND(F17 = "Да",ISBLANK(H17)),AND(F17 = "Да", H17 = "В соответствии с техническим заданием"),AND(F17 = "Нет",NOT(H17 = "В соответствии с техническим заданием")))),1,0)</f>
        <v>0</v>
      </c>
      <c r="AF17" s="188">
        <f>IF(OR(AND(E17="Нет",F17="Нет"),AND(E17="Да",F17="Нет"),AND(E17="Да",F17="Да")),0,1)</f>
        <v>0</v>
      </c>
      <c r="AG17" s="188">
        <f>IF(AND(Q17="Россия"),1,0)</f>
        <v>0</v>
      </c>
      <c r="AH17" s="188">
        <f>Z17*AG17</f>
        <v>0</v>
      </c>
      <c r="AI17" s="73" t="s">
        <v>105</v>
      </c>
    </row>
    <row r="18" spans="1:35" ht="50.1" customHeight="1" x14ac:dyDescent="0.25">
      <c r="A18" s="138" t="s">
        <v>114</v>
      </c>
      <c r="B18" s="138"/>
      <c r="C18" s="138"/>
      <c r="D18" s="138"/>
      <c r="E18" s="138"/>
      <c r="F18" s="138"/>
      <c r="G18" s="138"/>
      <c r="H18" s="138"/>
      <c r="I18" s="138"/>
      <c r="J18" s="138"/>
      <c r="K18" s="138"/>
      <c r="L18" s="138"/>
      <c r="M18" s="138"/>
      <c r="N18" s="138"/>
      <c r="O18" s="138"/>
      <c r="P18" s="138"/>
      <c r="Q18" s="138"/>
      <c r="R18" s="138"/>
      <c r="S18" s="138"/>
      <c r="T18" s="138"/>
      <c r="U18" s="138"/>
      <c r="V18" s="138"/>
      <c r="W18" s="139"/>
      <c r="X18" s="104">
        <f>SUM(Z8:Z27)</f>
        <v>0</v>
      </c>
      <c r="Y18" s="86"/>
      <c r="Z18" s="85"/>
      <c r="AA18" s="85"/>
      <c r="AB18" s="85"/>
      <c r="AC18" s="85"/>
    </row>
    <row r="19" spans="1:35" ht="50.1" customHeight="1" x14ac:dyDescent="0.25">
      <c r="A19" s="140" t="s">
        <v>115</v>
      </c>
      <c r="B19" s="138"/>
      <c r="C19" s="138"/>
      <c r="D19" s="138"/>
      <c r="E19" s="138"/>
      <c r="F19" s="138"/>
      <c r="G19" s="138"/>
      <c r="H19" s="138"/>
      <c r="I19" s="138"/>
      <c r="J19" s="138"/>
      <c r="K19" s="138"/>
      <c r="L19" s="138"/>
      <c r="M19" s="138"/>
      <c r="N19" s="138"/>
      <c r="O19" s="138"/>
      <c r="P19" s="138"/>
      <c r="Q19" s="138"/>
      <c r="R19" s="138"/>
      <c r="S19" s="138"/>
      <c r="T19" s="138"/>
      <c r="U19" s="138"/>
      <c r="V19" s="138"/>
      <c r="W19" s="139"/>
      <c r="X19" s="104">
        <f>SUM(AB10:AB20)</f>
        <v>0</v>
      </c>
      <c r="Y19" s="86"/>
      <c r="Z19" s="85"/>
      <c r="AA19" s="85"/>
      <c r="AB19" s="85"/>
      <c r="AC19" s="85"/>
    </row>
    <row r="20" spans="1:35" ht="50.1" customHeight="1" x14ac:dyDescent="0.25">
      <c r="A20" s="140" t="s">
        <v>81</v>
      </c>
      <c r="B20" s="138"/>
      <c r="C20" s="138"/>
      <c r="D20" s="138"/>
      <c r="E20" s="138"/>
      <c r="F20" s="138"/>
      <c r="G20" s="138"/>
      <c r="H20" s="138"/>
      <c r="I20" s="138"/>
      <c r="J20" s="138"/>
      <c r="K20" s="138"/>
      <c r="L20" s="138"/>
      <c r="M20" s="138"/>
      <c r="N20" s="138"/>
      <c r="O20" s="138"/>
      <c r="P20" s="138"/>
      <c r="Q20" s="138"/>
      <c r="R20" s="138"/>
      <c r="S20" s="138"/>
      <c r="T20" s="138"/>
      <c r="U20" s="138"/>
      <c r="V20" s="138"/>
      <c r="W20" s="139"/>
      <c r="X20" s="104">
        <f>SUM(AA:AA)</f>
        <v>0</v>
      </c>
      <c r="Y20" s="86"/>
      <c r="Z20" s="85"/>
      <c r="AA20" s="85"/>
      <c r="AB20" s="85"/>
      <c r="AC20" s="85"/>
    </row>
    <row r="21" spans="1:35" ht="50.1" customHeight="1" x14ac:dyDescent="0.25">
      <c r="B21" s="58" t="s">
        <v>55</v>
      </c>
      <c r="C21" s="17"/>
      <c r="D21" s="77"/>
      <c r="E21" s="77"/>
      <c r="F21" s="77"/>
      <c r="G21" s="77"/>
      <c r="H21" s="77"/>
      <c r="I21" s="78"/>
      <c r="J21" s="78"/>
      <c r="K21" s="78"/>
      <c r="L21" s="78"/>
      <c r="M21" s="78"/>
      <c r="N21" s="78"/>
      <c r="O21" s="78"/>
      <c r="P21" s="78"/>
      <c r="Q21" s="78"/>
      <c r="R21" s="78"/>
      <c r="S21" s="79"/>
      <c r="T21" s="79"/>
      <c r="U21" s="79"/>
      <c r="V21" s="79"/>
      <c r="W21" s="79"/>
      <c r="X21" s="80"/>
      <c r="Y21" s="80"/>
    </row>
    <row r="22" spans="1:35" ht="50.1" customHeight="1" x14ac:dyDescent="0.25">
      <c r="B22" s="58" t="s">
        <v>56</v>
      </c>
      <c r="D22" s="81"/>
      <c r="E22" s="81"/>
      <c r="F22" s="81"/>
      <c r="G22" s="81"/>
      <c r="H22" s="81"/>
      <c r="I22" s="76"/>
      <c r="J22" s="76"/>
      <c r="K22" s="76"/>
      <c r="L22" s="76"/>
      <c r="M22" s="76"/>
      <c r="N22" s="76"/>
      <c r="O22" s="76"/>
      <c r="P22" s="76"/>
      <c r="Q22" s="76"/>
      <c r="R22" s="76"/>
      <c r="S22" s="82"/>
      <c r="T22" s="82"/>
      <c r="U22" s="82"/>
      <c r="V22" s="82"/>
      <c r="W22" s="82"/>
      <c r="X22" s="83"/>
      <c r="Y22" s="83"/>
    </row>
    <row r="23" spans="1:35" ht="50.1" customHeight="1" x14ac:dyDescent="0.25">
      <c r="H23" s="19"/>
      <c r="I23" s="18"/>
      <c r="J23" s="18"/>
      <c r="S23" s="21"/>
      <c r="T23" s="21"/>
      <c r="U23" s="21"/>
      <c r="V23" s="21"/>
      <c r="W23" s="21"/>
      <c r="X23" s="10"/>
      <c r="Y23" s="10"/>
    </row>
    <row r="24" spans="1:35" ht="50.1" customHeight="1" x14ac:dyDescent="0.25">
      <c r="A24" s="13"/>
      <c r="B24" s="13"/>
      <c r="C24" s="13"/>
      <c r="D24" s="1" t="s">
        <v>22</v>
      </c>
      <c r="E24" s="38"/>
      <c r="F24" s="38"/>
      <c r="G24" s="37"/>
      <c r="H24" s="76" t="s">
        <v>69</v>
      </c>
      <c r="I24" s="19"/>
      <c r="J24" s="20"/>
      <c r="K24" s="14"/>
      <c r="L24" s="14"/>
      <c r="M24" s="14"/>
      <c r="N24" s="14"/>
      <c r="O24" s="14"/>
      <c r="P24" s="14"/>
      <c r="Q24" s="14"/>
      <c r="R24" s="14"/>
      <c r="S24" s="20"/>
      <c r="T24" s="20"/>
      <c r="U24" s="20"/>
      <c r="V24" s="20"/>
      <c r="W24" s="20"/>
      <c r="X24" s="14"/>
      <c r="Y24" s="14"/>
      <c r="Z24" s="72"/>
    </row>
    <row r="25" spans="1:35" ht="50.1" customHeight="1" x14ac:dyDescent="0.25">
      <c r="D25" s="37" t="s">
        <v>8</v>
      </c>
      <c r="E25" s="1"/>
      <c r="F25" s="1"/>
      <c r="G25" s="1"/>
      <c r="H25" s="18"/>
      <c r="I25" s="19"/>
      <c r="J25" s="18"/>
      <c r="S25" s="22"/>
      <c r="T25" s="22"/>
      <c r="U25" s="22"/>
      <c r="V25" s="22"/>
      <c r="W25" s="22"/>
    </row>
    <row r="26" spans="1:35" ht="50.1" customHeight="1" x14ac:dyDescent="0.25">
      <c r="D26" s="1" t="s">
        <v>9</v>
      </c>
      <c r="E26" s="1"/>
      <c r="F26" s="1"/>
      <c r="G26" s="1"/>
      <c r="H26" s="18"/>
      <c r="I26" s="19"/>
      <c r="J26" s="18"/>
      <c r="S26" s="22"/>
      <c r="T26" s="22"/>
      <c r="U26" s="22"/>
      <c r="V26" s="22"/>
      <c r="W26" s="22"/>
    </row>
    <row r="27" spans="1:35" ht="50.1" customHeight="1" x14ac:dyDescent="0.25">
      <c r="H27" s="19"/>
      <c r="I27" s="18"/>
      <c r="J27" s="18"/>
      <c r="S27" s="22"/>
      <c r="T27" s="22"/>
      <c r="U27" s="22"/>
      <c r="V27" s="22"/>
      <c r="W27" s="22"/>
      <c r="X27" s="10"/>
      <c r="Y27" s="10"/>
    </row>
    <row r="28" spans="1:35" ht="50.1" customHeight="1" x14ac:dyDescent="0.25">
      <c r="H28" s="19"/>
      <c r="I28" s="18"/>
      <c r="J28" s="18"/>
      <c r="S28" s="22"/>
      <c r="T28" s="22"/>
      <c r="U28" s="22"/>
      <c r="V28" s="22"/>
      <c r="W28" s="22"/>
      <c r="X28" s="10"/>
      <c r="Y28" s="10"/>
    </row>
    <row r="29" spans="1:35" ht="50.1" customHeight="1" x14ac:dyDescent="0.25">
      <c r="H29" s="19"/>
      <c r="I29" s="18"/>
      <c r="J29" s="18"/>
      <c r="S29" s="22"/>
      <c r="T29" s="22"/>
      <c r="U29" s="22"/>
      <c r="V29" s="22"/>
      <c r="W29" s="22"/>
      <c r="X29" s="10"/>
      <c r="Y29" s="10"/>
    </row>
    <row r="30" spans="1:35" ht="50.1" customHeight="1" x14ac:dyDescent="0.25">
      <c r="H30" s="19"/>
      <c r="I30" s="18"/>
      <c r="J30" s="18"/>
      <c r="S30" s="22"/>
      <c r="T30" s="22"/>
      <c r="U30" s="22"/>
      <c r="V30" s="22"/>
      <c r="W30" s="22"/>
      <c r="X30" s="10"/>
      <c r="Y30" s="10"/>
    </row>
    <row r="31" spans="1:35" ht="50.1" customHeight="1" x14ac:dyDescent="0.25">
      <c r="H31" s="19"/>
      <c r="I31" s="18"/>
      <c r="J31" s="18"/>
      <c r="S31" s="22"/>
      <c r="T31" s="22"/>
      <c r="U31" s="22"/>
      <c r="V31" s="22"/>
      <c r="W31" s="22"/>
      <c r="X31" s="10"/>
      <c r="Y31" s="10"/>
    </row>
    <row r="32" spans="1:35"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0"/>
      <c r="Y760" s="10"/>
    </row>
    <row r="761" spans="8:25" ht="50.1" customHeight="1" x14ac:dyDescent="0.25">
      <c r="H761" s="19"/>
      <c r="I761" s="18"/>
      <c r="J761" s="18"/>
      <c r="S761" s="22"/>
      <c r="T761" s="22"/>
      <c r="U761" s="22"/>
      <c r="V761" s="22"/>
      <c r="W761" s="22"/>
      <c r="X761" s="10"/>
      <c r="Y761" s="10"/>
    </row>
    <row r="762" spans="8:25" ht="50.1" customHeight="1" x14ac:dyDescent="0.25">
      <c r="H762" s="19"/>
      <c r="I762" s="18"/>
      <c r="J762" s="18"/>
      <c r="S762" s="22"/>
      <c r="T762" s="22"/>
      <c r="U762" s="22"/>
      <c r="V762" s="22"/>
      <c r="W762" s="22"/>
      <c r="X762" s="10"/>
      <c r="Y762" s="10"/>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H1000" s="19"/>
      <c r="I1000" s="18"/>
      <c r="J1000" s="18"/>
      <c r="S1000" s="22"/>
      <c r="T1000" s="22"/>
      <c r="U1000" s="22"/>
      <c r="V1000" s="22"/>
      <c r="W1000" s="22"/>
      <c r="X1000" s="11"/>
      <c r="Y1000" s="11"/>
    </row>
    <row r="1001" spans="8:25" ht="50.1" customHeight="1" x14ac:dyDescent="0.25">
      <c r="H1001" s="19"/>
      <c r="I1001" s="18"/>
      <c r="J1001" s="18"/>
      <c r="S1001" s="22"/>
      <c r="T1001" s="22"/>
      <c r="U1001" s="22"/>
      <c r="V1001" s="22"/>
      <c r="W1001" s="22"/>
      <c r="X1001" s="11"/>
      <c r="Y1001" s="11"/>
    </row>
    <row r="1002" spans="8:25" ht="50.1" customHeight="1" x14ac:dyDescent="0.25">
      <c r="H1002" s="19"/>
      <c r="I1002" s="18"/>
      <c r="J1002" s="18"/>
      <c r="S1002" s="22"/>
      <c r="T1002" s="22"/>
      <c r="U1002" s="22"/>
      <c r="V1002" s="22"/>
      <c r="W1002" s="22"/>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c r="X1140" s="11"/>
      <c r="Y1140" s="11"/>
    </row>
    <row r="1141" spans="24:25" ht="50.1" customHeight="1" x14ac:dyDescent="0.25">
      <c r="X1141" s="11"/>
      <c r="Y1141" s="11"/>
    </row>
    <row r="1142" spans="24:25" ht="50.1" customHeight="1" x14ac:dyDescent="0.25">
      <c r="X1142" s="11"/>
      <c r="Y1142" s="11"/>
    </row>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4:G24" name="Диапазон4"/>
    <protectedRange sqref="D25" name="Диапазон5"/>
    <protectedRange sqref="Q11:Q17" name="ППРФ925_1"/>
    <protectedRange sqref="I11:J17" name="Диапазон2_1_2"/>
    <protectedRange sqref="S11:T17" name="Диапазон3_1_1"/>
    <protectedRange sqref="G11:G17" name="Диапазон2_1_1_2"/>
    <protectedRange sqref="H11:H17" name="Диапазон2_1_1_1_1"/>
    <protectedRange sqref="F11:F17" name="Диапазон8_1"/>
  </protectedRanges>
  <mergeCells count="15">
    <mergeCell ref="H5:X5"/>
    <mergeCell ref="A18:W18"/>
    <mergeCell ref="A19:W19"/>
    <mergeCell ref="A20:W20"/>
    <mergeCell ref="AJ1:AN2"/>
    <mergeCell ref="AD8:AG8"/>
    <mergeCell ref="H1:P1"/>
    <mergeCell ref="B3:D3"/>
    <mergeCell ref="B6:D6"/>
    <mergeCell ref="E6:L6"/>
    <mergeCell ref="H2:P2"/>
    <mergeCell ref="F8:X8"/>
    <mergeCell ref="H3:P3"/>
    <mergeCell ref="H4:X4"/>
    <mergeCell ref="H7:P7"/>
  </mergeCells>
  <conditionalFormatting sqref="S11:S17">
    <cfRule type="expression" dxfId="0" priority="1">
      <formula>S11&gt;IF(#REF!=0,S11,#REF!)</formula>
    </cfRule>
  </conditionalFormatting>
  <dataValidations count="5">
    <dataValidation type="list" allowBlank="1" showInputMessage="1" showErrorMessage="1" sqref="Q11:Q17">
      <formula1>$AJ$5:$AK$5</formula1>
    </dataValidation>
    <dataValidation type="list" sqref="G11:H17">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7">
      <formula1>$AJ$3:$AL$3</formula1>
    </dataValidation>
    <dataValidation type="list" sqref="J11:J17">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7">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148156</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148156</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148156</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2018-02-28T13:15:44Z</dcterms:modified>
  <cp:contentStatus>v2017_1</cp:contentStatus>
</cp:coreProperties>
</file>