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Dog-41\Внешняя\1.ЗАКУПКИ_с_05.2020\196.  СМР Поршневой, 8\"/>
    </mc:Choice>
  </mc:AlternateContent>
  <bookViews>
    <workbookView xWindow="-120" yWindow="-120" windowWidth="29040" windowHeight="15840" tabRatio="771"/>
  </bookViews>
  <sheets>
    <sheet name="Мои данные" sheetId="8" r:id="rId1"/>
  </sheets>
  <definedNames>
    <definedName name="Print_Titles" localSheetId="0">'Мои данные'!$23:$23</definedName>
    <definedName name="_xlnm.Print_Titles" localSheetId="0">'Мои данные'!$23:$23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5" i="8" l="1"/>
  <c r="G15" i="8"/>
  <c r="J13" i="8"/>
  <c r="G13" i="8"/>
  <c r="J12" i="8"/>
  <c r="G12" i="8"/>
  <c r="J11" i="8"/>
  <c r="G11" i="8"/>
  <c r="J125" i="8"/>
  <c r="G125" i="8"/>
  <c r="J124" i="8"/>
  <c r="G124" i="8"/>
  <c r="J14" i="8"/>
  <c r="G14" i="8"/>
</calcChain>
</file>

<file path=xl/comments1.xml><?xml version="1.0" encoding="utf-8"?>
<comments xmlns="http://schemas.openxmlformats.org/spreadsheetml/2006/main">
  <authors>
    <author>&lt;&gt;</author>
    <author>Сергей</author>
    <author>Alex</author>
    <author>onikitina</author>
    <author>Max</author>
    <author>Alex Sosedko</author>
  </authors>
  <commentList>
    <comment ref="A3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Титул::&lt;Наименование стройки&gt;</t>
        </r>
      </text>
    </comment>
    <comment ref="A5" authorId="1" shapeId="0">
      <text>
        <r>
          <rPr>
            <sz val="8"/>
            <color indexed="81"/>
            <rFont val="Tahoma"/>
            <family val="2"/>
            <charset val="204"/>
          </rPr>
          <t xml:space="preserve"> Титул::&lt;Индекс/ЛН локальной сметы&gt;</t>
        </r>
      </text>
    </comment>
    <comment ref="A7" authorId="1" shapeId="0">
      <text>
        <r>
          <rPr>
            <sz val="8"/>
            <color indexed="81"/>
            <rFont val="Tahoma"/>
            <family val="2"/>
            <charset val="204"/>
          </rPr>
          <t xml:space="preserve"> Титул::на &lt;Наименование локальной сметы&gt;</t>
        </r>
      </text>
    </comment>
    <comment ref="A8" authorId="1" shapeId="0">
      <text>
        <r>
          <rPr>
            <sz val="8"/>
            <color indexed="81"/>
            <rFont val="Tahoma"/>
            <family val="2"/>
            <charset val="204"/>
          </rPr>
          <t xml:space="preserve"> Титул::&lt;Основание&gt;</t>
        </r>
      </text>
    </comment>
    <comment ref="G11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по расчету&gt;/1000</t>
        </r>
      </text>
    </comment>
    <comment ref="J11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ИтогоРесМет::=&lt;Итого по расчету&gt;/1000</t>
        </r>
      </text>
    </comment>
    <comment ref="G12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Оборудование&gt;/1000</t>
        </r>
      </text>
    </comment>
    <comment ref="J12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ИтогоРесМет::=&lt;Итого Оборудование&gt;/1000</t>
        </r>
      </text>
    </comment>
    <comment ref="G13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Монтажные работы &gt;/1000</t>
        </r>
      </text>
    </comment>
    <comment ref="J13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ИтогоРесМет::=&lt;Итого Монтажные работы &gt;/1000</t>
        </r>
      </text>
    </comment>
    <comment ref="V14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ТЗ с коэф. к итогам&gt;</t>
        </r>
      </text>
    </comment>
    <comment ref="W14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ТЗ с коэф. к итогам&gt;</t>
        </r>
      </text>
    </comment>
    <comment ref="X14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ФОТ&gt;</t>
        </r>
      </text>
    </comment>
    <comment ref="Y14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НР&gt;</t>
        </r>
      </text>
    </comment>
    <comment ref="Z14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СП&gt;</t>
        </r>
      </text>
    </comment>
    <comment ref="G15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ФОТ с индексами&gt;/1000</t>
        </r>
      </text>
    </comment>
    <comment ref="J15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ИтогоРесМет::=&lt;Итого ФОТ с индексами&gt;/1000</t>
        </r>
      </text>
    </comment>
    <comment ref="V15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ТЗМ с коэф. к итогам&gt;</t>
        </r>
      </text>
    </comment>
    <comment ref="W15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ТЗМ с коэф. к итогам&gt;</t>
        </r>
      </text>
    </comment>
    <comment ref="X15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ФОТ&gt;</t>
        </r>
      </text>
    </comment>
    <comment ref="Y15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НР&gt;</t>
        </r>
      </text>
    </comment>
    <comment ref="Z15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СП&gt;</t>
        </r>
      </text>
    </comment>
    <comment ref="A18" authorId="4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 &lt;подпись 102 значение&gt;</t>
        </r>
      </text>
    </comment>
    <comment ref="L18" authorId="1" shapeId="0">
      <text>
        <r>
          <rPr>
            <sz val="8"/>
            <color indexed="81"/>
            <rFont val="Tahoma"/>
            <family val="2"/>
            <charset val="204"/>
          </rPr>
          <t xml:space="preserve"> Normal::&lt;Отчетный период (учет выполненных работ)&gt;</t>
        </r>
      </text>
    </comment>
    <comment ref="A23" authorId="1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ЛокСмета::&lt;Номер позиции по смете&gt;</t>
        </r>
      </text>
    </comment>
    <comment ref="B23" authorId="1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</t>
        </r>
      </text>
    </comment>
    <comment ref="C23" authorId="1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ЛокСмета::&lt;Количество всего (физ. объем) по позиции&gt;
&lt;Формула расчета физ. объема&gt;
</t>
        </r>
      </text>
    </comment>
    <comment ref="D23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ЛокСмета::&lt;ПЗ по позиции на единицу в базисных ценах с учетом всех к-тов&gt;</t>
        </r>
      </text>
    </comment>
    <comment ref="E23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F23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G23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ЛокСмета::&lt;ИТОГО ПЗ на физобъем по позиции в базисных ценах&gt;
</t>
        </r>
      </text>
    </comment>
    <comment ref="H23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ЛокСмета::&lt;ИТОГО ОЗП на физобъем по позиции в базисных ценах&gt;
_____
&lt;ИТОГО МАТ на физобъем по позиции в базисных ценах&gt;
</t>
        </r>
      </text>
    </comment>
    <comment ref="I23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ЛокСмета::&lt;ИТОГО ЭММ на физобъем по позиции в базисных ценах&gt;
_____
&lt;ИТОГО ЗПМ на физобъем по позиции в базисных ценах&gt;
</t>
        </r>
      </text>
    </comment>
    <comment ref="J23" authorId="1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ЛокСмета::&lt;ИТОГО ПЗ по позиции в текущих ценах&gt;
</t>
        </r>
      </text>
    </comment>
    <comment ref="K23" authorId="1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ЛокСмета::&lt;ИТОГО ОЗП по позиции в текущих ценах&gt;
_____
&lt;ИТОГО МАТ по позиции в текущих ценах&gt;
</t>
        </r>
      </text>
    </comment>
    <comment ref="U23" authorId="1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ЛокСмета::&lt;ИТОГО ЭММ по позиции в текущих ценах&gt;
_____
&lt;ИТОГО ЗПМ по позиции в текущих ценах&gt;
</t>
        </r>
      </text>
    </comment>
    <comment ref="A106" authorId="1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Итоги::&lt;Текстовая часть (итоги)&gt;</t>
        </r>
      </text>
    </comment>
    <comment ref="G106" authorId="1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Итоги::&lt;Прямые затраты в базисных ценах (итоги)&gt;</t>
        </r>
      </text>
    </comment>
    <comment ref="H106" authorId="1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Итоги::&lt;З/п основных рабочих (итоги)&gt;
_____
&lt;Материалы (итоги)&gt;</t>
        </r>
      </text>
    </comment>
    <comment ref="I106" authorId="1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Итоги::&lt;Эксплуатация машин (итоги)&gt;
_____
&lt;З/п машинистов (итоги)&gt;</t>
        </r>
      </text>
    </comment>
    <comment ref="J106" authorId="1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Итоги::&lt;Прямые затраты в тек.ценах (итоги)&gt;</t>
        </r>
      </text>
    </comment>
    <comment ref="K106" authorId="1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Итоги::&lt;З/п основных рабочих в тек.ценах (итоги)&gt;
_____
&lt;Материалы в тек.ценах (итоги)&gt;</t>
        </r>
      </text>
    </comment>
    <comment ref="U106" authorId="1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Итоги::&lt;Эксплуатация машин в тек.ценах (итоги)&gt;
_____
&lt;З/п машинистов в тек.ценах (итоги)&gt;</t>
        </r>
      </text>
    </comment>
    <comment ref="A127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Хвост::&lt;подпись 300 атрибут 970 значение&gt; _________________ /&lt;подпись 300 значение&gt;/</t>
        </r>
      </text>
    </comment>
    <comment ref="A129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Хвост::&lt;подпись 310 атрибут 970 значение&gt; _________________ /&lt;подпись 310 значение&gt;/</t>
        </r>
      </text>
    </comment>
  </commentList>
</comments>
</file>

<file path=xl/sharedStrings.xml><?xml version="1.0" encoding="utf-8"?>
<sst xmlns="http://schemas.openxmlformats.org/spreadsheetml/2006/main" count="408" uniqueCount="370">
  <si>
    <t>Всего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</si>
  <si>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</si>
  <si>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</si>
  <si>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</si>
  <si>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</si>
  <si>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</si>
  <si>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</si>
  <si>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</si>
  <si>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</si>
  <si>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</si>
  <si>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</si>
  <si>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</si>
  <si>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</si>
  <si>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</si>
  <si>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</si>
  <si>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</si>
  <si>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</si>
  <si>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</si>
  <si>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(локальный сметный расчет)</t>
  </si>
  <si>
    <t>в т.ч. оборудование</t>
  </si>
  <si>
    <t>монтажных работ</t>
  </si>
  <si>
    <t>% НР</t>
  </si>
  <si>
    <t>% СП</t>
  </si>
  <si>
    <t>Стройка:Газопровод низкого давления от точки подключения до границы земельного участка по адресу: г. Челябинск, пер. Поршневой, 8.</t>
  </si>
  <si>
    <t>на Технологическое присоединение</t>
  </si>
  <si>
    <t>Основание:15-09-2020-ТП-ГСН</t>
  </si>
  <si>
    <t>Составлена в базисных ценах на 01.2000 г. и текущих ценах на 1 квартал 2020 года</t>
  </si>
  <si>
    <t>Составил:  _________________ /Макаревич О.В./</t>
  </si>
  <si>
    <t>Проверил:  _________________ //</t>
  </si>
  <si>
    <t>Раздел 1. Земляные работы</t>
  </si>
  <si>
    <t>ТЕР01-02-057-03
Разработка грунта вручную в траншеях глубиной до 2 м без креплений с откосами, группа грунтов: 3
100 м3 грунта</t>
  </si>
  <si>
    <t>0,164
16,4 / 100</t>
  </si>
  <si>
    <t>ТЕР01-01-022-24
Разработка грунта в траншеях экскаватором «обратная лопата» с ковшом вместимостью 0,25 м3, группа грунтов: 3
1000 м3 грунта</t>
  </si>
  <si>
    <t>0,0154
15,4 / 1000</t>
  </si>
  <si>
    <t>7371
_____
1207,68</t>
  </si>
  <si>
    <t>114
_____
19</t>
  </si>
  <si>
    <t>761
_____
266</t>
  </si>
  <si>
    <t>ТЕР01-02-060-03
Погрузка вручную неуплотненного грунта из штабелей и отвалов в транспортные средства, группа грунтов: 3
100 м3</t>
  </si>
  <si>
    <t>0,164
(31,8-15,4) / 100</t>
  </si>
  <si>
    <t>ТССЦпг-03-21-01-005
Перевозка грузов автомобилями-самосвалами грузоподъемностью 10 т, работающих вне карьера, на расстояние: до 5 км I класс груза
1 т груза</t>
  </si>
  <si>
    <t>55,65
31,8*1,75</t>
  </si>
  <si>
    <t>ТЕР23-01-001-01
Устройство основания под трубопроводы: песчаного, h=0.1 м
10 м3 основания</t>
  </si>
  <si>
    <t>0,102
1,02 / 10</t>
  </si>
  <si>
    <t>105,37
_____
1287</t>
  </si>
  <si>
    <t>39,04
_____
4,26</t>
  </si>
  <si>
    <t>11
_____
131</t>
  </si>
  <si>
    <t>154
_____
412</t>
  </si>
  <si>
    <t>19
_____
6</t>
  </si>
  <si>
    <t>ТЕР01-02-061-02
Засыпка вручную траншей, пазух котлованов и ям, (присыпка газопровода песком вручную на h=0.2 м) на выходе из земли песком, котлована на врезке_x000D_
группа грунтов: 2
100 м3 грунта</t>
  </si>
  <si>
    <t>0,308
(2,7+28,1) / 100</t>
  </si>
  <si>
    <t>ТССЦ-408-0122
Песок природный для строительных работ средний
м3</t>
  </si>
  <si>
    <t>30,8
2,7+28,1</t>
  </si>
  <si>
    <t xml:space="preserve">
_____
117</t>
  </si>
  <si>
    <t xml:space="preserve">
_____
3604</t>
  </si>
  <si>
    <t xml:space="preserve">
_____
11306</t>
  </si>
  <si>
    <t>ТЕР01-02-005-01
Уплотнение грунта пневматическими трамбовками, группа грунтов: 1-2
100 м3 уплотненного грунта</t>
  </si>
  <si>
    <t>199,9
_____
36,97</t>
  </si>
  <si>
    <t>61
_____
11</t>
  </si>
  <si>
    <t>437
_____
163</t>
  </si>
  <si>
    <t>Снятие и восстановление щебеночного покрытия, S=34,4</t>
  </si>
  <si>
    <t>ТЕР27-03-008-02
Разборка покрытий и оснований: щебеночных
100 м3 конструкций</t>
  </si>
  <si>
    <t>0,0688
34,4*0.20/100</t>
  </si>
  <si>
    <t>471
_____
60,83</t>
  </si>
  <si>
    <t>32
_____
4</t>
  </si>
  <si>
    <t>234
_____
60</t>
  </si>
  <si>
    <t>ТЕР01-01-036-01
Планировка площадей бульдозерами мощностью: 59 кВт (80 л.с.)
1000 м2 спланированной поверхности за 1 проход бульдозера</t>
  </si>
  <si>
    <t>0,0344
(34,4) / 1000</t>
  </si>
  <si>
    <t>27,14
_____
5,33</t>
  </si>
  <si>
    <t>8
_____
3</t>
  </si>
  <si>
    <t>ТЕР27-04-001-04
Устройство подстилающих и выравнивающих слоев оснований: из щебня
100 м3 материала основания (в плотном теле)</t>
  </si>
  <si>
    <t>0,0688
34,4*0,20/100</t>
  </si>
  <si>
    <t>247,46
_____
21,77</t>
  </si>
  <si>
    <t>3636,32
_____
337,22</t>
  </si>
  <si>
    <t>17
_____
2</t>
  </si>
  <si>
    <t>250
_____
23</t>
  </si>
  <si>
    <t>243
_____
12</t>
  </si>
  <si>
    <t>1433
_____
332</t>
  </si>
  <si>
    <t>ТССЦ-408-0015
Щебень из природного камня для строительных работ марка 800, фракция 20-40 мм
м3</t>
  </si>
  <si>
    <t>6,88
34,4*0,20</t>
  </si>
  <si>
    <t xml:space="preserve">
_____
122</t>
  </si>
  <si>
    <t xml:space="preserve">
_____
839</t>
  </si>
  <si>
    <t xml:space="preserve">
_____
3804</t>
  </si>
  <si>
    <t>ТССЦпг-01-01-01-034
Погрузочные работы при автомобильных перевозках: асфальта от разборки(выгрузка учитывает затраты на штабелирование)
1 т груза</t>
  </si>
  <si>
    <t>12,384
34,4*0,2*1,8</t>
  </si>
  <si>
    <t>ТССЦпг-01-01-02-034
Разгрузочные работы при автомобильных перевозках: асфальта от разборки (выгрузка учитывает затраты на штабелирование)
1 т груза</t>
  </si>
  <si>
    <t>ТССЦпг-03-21-01-003
Перевозка грузов автомобилями-самосвалами грузоподъемностью 10 т, работающих вне карьера, на расстояние: до 3 км I класс груза
1 т груза</t>
  </si>
  <si>
    <t>Раздел 2. Прокладка газопровода</t>
  </si>
  <si>
    <t>Стальной подземный трубопровод ф57мм</t>
  </si>
  <si>
    <t>ТЕР24-02-030-01
Укладка в траншею изолированных стальных газопроводов условным диаметром: до 50 мм
100 м трубопровода
1 151,80 = 6 306,84 - 101 x 51,04</t>
  </si>
  <si>
    <t>0,06
6 / 100</t>
  </si>
  <si>
    <t>227,93
_____
4,03</t>
  </si>
  <si>
    <t>919,84
_____
102,06</t>
  </si>
  <si>
    <t>55
_____
6</t>
  </si>
  <si>
    <t>196
_____
1</t>
  </si>
  <si>
    <t>322
_____
88</t>
  </si>
  <si>
    <t>ТССЦ-103-0139
Трубы стальные электросварные прямошовные со снятой фаской из стали марок БСт2кп-БСт4кп и БСт2пс-БСт4пс наружный диаметр 57 мм, толщина стенки 3,5 мм
м</t>
  </si>
  <si>
    <t xml:space="preserve">
_____
30,2</t>
  </si>
  <si>
    <t xml:space="preserve">
_____
183</t>
  </si>
  <si>
    <t xml:space="preserve">
_____
1161</t>
  </si>
  <si>
    <t>ТЕР24-02-021-02
Изоляция комбинированным мастично-ленточным материалом типа ленты «Лиам» сварных стыков газопроводов условным диаметром: 200-400 мм
1 м2</t>
  </si>
  <si>
    <t>2,88
0,18*16</t>
  </si>
  <si>
    <t>35,1
_____
180,68</t>
  </si>
  <si>
    <t>88,16
_____
14,3</t>
  </si>
  <si>
    <t>101
_____
520</t>
  </si>
  <si>
    <t>254
_____
41</t>
  </si>
  <si>
    <t>1445
_____
1769</t>
  </si>
  <si>
    <t>1439
_____
589</t>
  </si>
  <si>
    <t>Газопровод ПЭ 63мм в траншее</t>
  </si>
  <si>
    <t>ТЕР24-02-031-01
Укладка газопроводов из полиэтиленовых труб в траншею со стационарно установленного барабана, диаметр газопровода: 63 мм
100 м укладки</t>
  </si>
  <si>
    <t>0,16
16 / 100</t>
  </si>
  <si>
    <t>76,72
_____
5,27</t>
  </si>
  <si>
    <t>12
_____
1</t>
  </si>
  <si>
    <t>176
_____
2</t>
  </si>
  <si>
    <t>ТССЦ-прайс
Труба ПЭ 100 ГАЗ SDR 11-63х5,8
м</t>
  </si>
  <si>
    <t xml:space="preserve">
_____
40,19</t>
  </si>
  <si>
    <t xml:space="preserve">
_____
643</t>
  </si>
  <si>
    <t xml:space="preserve">
_____
4212</t>
  </si>
  <si>
    <t>ТЕР24-02-060-01
Устройство цокольного ввода газопровода из стальных труб в здание, условный диаметр газопровода: до 50 мм
10 вводов
1 039,23 = 8 722,01 - 16,91 x 34,63 - 7,15 x 1,29 - 0,71 x 67,28 - 3,04 x 1,86 - 2,37 x 103,20 - 0,0034 x 3 390,00 - 0,00292 x 26 830,00 - 1,44 x 6,20 - 0,0004 x 18 320,00 - 0,00018 x 24 210,00 - 0,0042 x 11 520,00 - 0,18 x 42,40 - 1,6 x 9,80 - 0,0011 x 16 570,00 - 0,0067 x 20 910,00 - 8,096 x 124,00 - 0,00058 x 25 084,56 - 0,0014 x 56 080,00 - 10 x 43,00 - 10 x 255,52 - 10 x 21,50 - 10 x 211,17 - 0,02 x 2 030,00</t>
  </si>
  <si>
    <t>0,1
1/10</t>
  </si>
  <si>
    <t>ТССЦ-прайс
Цокольный газовый ввод ЦВПС-Г 63х57 ПЭ 100 SDR 11 (сталь ГОСТ 10705) 2,5х1,5
шт</t>
  </si>
  <si>
    <t xml:space="preserve">
_____
701,87</t>
  </si>
  <si>
    <t xml:space="preserve">
_____
702</t>
  </si>
  <si>
    <t xml:space="preserve">
_____
4597</t>
  </si>
  <si>
    <t>ТССЦ-507-2625
Муфты полиэтиленовые с закладными электронагревателями для труб диаметром 63 мм
шт.</t>
  </si>
  <si>
    <t xml:space="preserve">
_____
173</t>
  </si>
  <si>
    <t xml:space="preserve">
_____
519</t>
  </si>
  <si>
    <t xml:space="preserve">
_____
977</t>
  </si>
  <si>
    <t>ТЕР24-02-002-02
Сварка полиэтиленовых труб при помощи соединительных деталей с закладными нагревателями, диаметр труб: 63 мм
1 соединение</t>
  </si>
  <si>
    <t>17,67
_____
178,53</t>
  </si>
  <si>
    <t>53
_____
536</t>
  </si>
  <si>
    <t>758
_____
1057</t>
  </si>
  <si>
    <t>ТССЦ-507-2614
Заглушки полиэтиленовые с закладными электронагревателями для труб диаметром 63 мм
шт.</t>
  </si>
  <si>
    <t xml:space="preserve">
_____
170</t>
  </si>
  <si>
    <t xml:space="preserve">
_____
510</t>
  </si>
  <si>
    <t xml:space="preserve">
_____
2401</t>
  </si>
  <si>
    <t>ТЕРм10-06-048-05
Укладка сигнальной ленты "Газ" (применительно - п. 1.10.98 в т.ч. к ТЕРм 10). Прокладка волоконно-оптических кабелей в траншее
(ОП п.1.10.98 Прокладка опознавательной ленты ОЗП=0,3; ЭМ=0,3 к расх.; ЗПМ=0,3; ТЗ=0,3; ТЗМ=0,3)
1 км кабеля</t>
  </si>
  <si>
    <t>0,016
16/1000</t>
  </si>
  <si>
    <t>87,77
_____
5,85</t>
  </si>
  <si>
    <t>410,69
_____
41,06</t>
  </si>
  <si>
    <t>7
_____
1</t>
  </si>
  <si>
    <t>37
_____
9</t>
  </si>
  <si>
    <t>ТССЦ-507-3538
Лента сигнальная "Газ" ЛСГ 200
м</t>
  </si>
  <si>
    <t xml:space="preserve">
_____
0,3</t>
  </si>
  <si>
    <t xml:space="preserve">
_____
5</t>
  </si>
  <si>
    <t xml:space="preserve">
_____
22</t>
  </si>
  <si>
    <t>Устройство футляра Ф108х4.0 мм на выходе газопровода Ф57х3.5 мм из земли  L=0,6 м - 2шт.</t>
  </si>
  <si>
    <t>ТЕР22-01-011-03
Укладка стальных водопроводных труб с гидравлическим испытанием диаметром: 100 мм (Применительно)
1 км трубопровода</t>
  </si>
  <si>
    <t>0,0012
0,6/1000*2</t>
  </si>
  <si>
    <t>4620,77
_____
688,91</t>
  </si>
  <si>
    <t>3798,6
_____
644,89</t>
  </si>
  <si>
    <t>5
_____
1</t>
  </si>
  <si>
    <t>79
_____
6</t>
  </si>
  <si>
    <t>30
_____
11</t>
  </si>
  <si>
    <t>ТЕР22-05-003-01
Протаскивание в футляр стальных труб диаметром: 100 мм
100 м трубы, уложенной в футляр</t>
  </si>
  <si>
    <t>0,013253
(0,66*1,004*2) / 100</t>
  </si>
  <si>
    <t>1026,3
_____
1111,06</t>
  </si>
  <si>
    <t>14
_____
14</t>
  </si>
  <si>
    <t>194
_____
87</t>
  </si>
  <si>
    <t>ТССЦ-103-0161
Трубы стальные электросварные прямошовные со снятой фаской из стали марок БСт2кп-БСт4кп и БСт2пс-БСт4пс наружный диаметр 108 мм, толщина стенки 4 мм
м</t>
  </si>
  <si>
    <t>1,2
0,6*2</t>
  </si>
  <si>
    <t xml:space="preserve">
_____
67,3</t>
  </si>
  <si>
    <t xml:space="preserve">
_____
81</t>
  </si>
  <si>
    <t xml:space="preserve">
_____
513</t>
  </si>
  <si>
    <t>ТЕР24-02-021-01
Изоляция комбинированным мастично-ленточным материалом типа ленты «Лиам» сварных стыков газопроводов условным диаметром: 50-200 мм
1 м2</t>
  </si>
  <si>
    <t>0,406944
0,108*3,14*0,6*2</t>
  </si>
  <si>
    <t>23,4
_____
180,68</t>
  </si>
  <si>
    <t>10
_____
73</t>
  </si>
  <si>
    <t>36
_____
6</t>
  </si>
  <si>
    <t>136
_____
250</t>
  </si>
  <si>
    <t>203
_____
83</t>
  </si>
  <si>
    <t>ТЕР22-05-004-01
Заделка битумом и прядью концов футляра диаметром: 100 мм
(К=100/400=0,25 ПЗ=0,25 (ОЗП=0,25; ЭМ=0,25 к расх.; ЗПМ=0,25; МАТ=0,25 к расх.; ТЗ=0,25; ТЗМ=0,25))
1 футляр</t>
  </si>
  <si>
    <t>2
1*2</t>
  </si>
  <si>
    <t>8,19
_____
39,89</t>
  </si>
  <si>
    <t>16
_____
80</t>
  </si>
  <si>
    <t>234
_____
388</t>
  </si>
  <si>
    <t>Установка опозновательных столбиков</t>
  </si>
  <si>
    <t>ТЕР28-03-027-01
Установка указателей трасс
100 шт.</t>
  </si>
  <si>
    <t>0,02
2 / 100</t>
  </si>
  <si>
    <t>794,98
_____
199,2</t>
  </si>
  <si>
    <t>209,02
_____
25,8</t>
  </si>
  <si>
    <t>16
_____
4</t>
  </si>
  <si>
    <t>4
_____
1</t>
  </si>
  <si>
    <t>227
_____
25</t>
  </si>
  <si>
    <t>24
_____
7</t>
  </si>
  <si>
    <t>ТССЦ-401-0025
Бетон тяжелый, крупность заполнителя более 40 мм, класс В12,5 (М150)
м3</t>
  </si>
  <si>
    <t>0,14
0,07*2</t>
  </si>
  <si>
    <t xml:space="preserve">
_____
578</t>
  </si>
  <si>
    <t xml:space="preserve">
_____
413</t>
  </si>
  <si>
    <t>ТССЦ-403-1220
Столбы оград 2С 24в /бетон В15 (М200), объем 0,05 м3, расход ар-ры 8,2 кг/ (серия 3.017-3)
шт.</t>
  </si>
  <si>
    <t xml:space="preserve">
_____
169,39</t>
  </si>
  <si>
    <t xml:space="preserve">
_____
339</t>
  </si>
  <si>
    <t xml:space="preserve">
_____
2199</t>
  </si>
  <si>
    <t>ТССЦ-101-4306
Знаки  информационные
шт.</t>
  </si>
  <si>
    <t xml:space="preserve">
_____
99,9</t>
  </si>
  <si>
    <t xml:space="preserve">
_____
200</t>
  </si>
  <si>
    <t xml:space="preserve">
_____
637</t>
  </si>
  <si>
    <t>ТССЦ-101-3911
Дюбели для пристрелки стальные
10 шт.</t>
  </si>
  <si>
    <t>0,8
4*1/10*2</t>
  </si>
  <si>
    <t xml:space="preserve">
_____
6,74</t>
  </si>
  <si>
    <t xml:space="preserve">
_____
24</t>
  </si>
  <si>
    <t>Прокладка надземного стального газопровода ф25мм</t>
  </si>
  <si>
    <t>ТЕР24-02-041-01
Надземная прокладка стальных газопроводов на металлических опорах, условный диаметр газопровода: 50 мм
100 м газопровода</t>
  </si>
  <si>
    <t>0,01
1 / 100</t>
  </si>
  <si>
    <t>232,58
_____
200,73</t>
  </si>
  <si>
    <t>1591,9
_____
205,71</t>
  </si>
  <si>
    <t>2
_____
2</t>
  </si>
  <si>
    <t>16
_____
2</t>
  </si>
  <si>
    <t>33
_____
7</t>
  </si>
  <si>
    <t>94
_____
29</t>
  </si>
  <si>
    <t>ТССЦ-103-0015
Трубы стальные сварные водогазопроводные с резьбой черные обыкновенные (неоцинкованные), диаметр условного прохода 25 мм, толщина стенки 3,2 мм
м</t>
  </si>
  <si>
    <t>1,01
1*1,01</t>
  </si>
  <si>
    <t xml:space="preserve">
_____
17,6</t>
  </si>
  <si>
    <t xml:space="preserve">
_____
18</t>
  </si>
  <si>
    <t xml:space="preserve">
_____
84</t>
  </si>
  <si>
    <t>Прокладка надземного стального газопровода ф57мм</t>
  </si>
  <si>
    <t>ТЕР01-02-031-04
Бурение ям глубиной до 2 м бурильно-крановыми машинами: на автомобиле, группа грунтов 2
100 ям</t>
  </si>
  <si>
    <t>0,1
10 / 100</t>
  </si>
  <si>
    <t>2276,31
_____
232,59</t>
  </si>
  <si>
    <t>228
_____
23</t>
  </si>
  <si>
    <t>1583
_____
333</t>
  </si>
  <si>
    <t>ТЕР06-01-001-13
Устройство фундаментов-столбов: бетонных
100 м3 бетона, бутобетона и железобетона в деле</t>
  </si>
  <si>
    <t>0,038
3,8 / 100</t>
  </si>
  <si>
    <t>6449,24
_____
6374,53</t>
  </si>
  <si>
    <t>1934,99
_____
302,95</t>
  </si>
  <si>
    <t>245
_____
242</t>
  </si>
  <si>
    <t>74
_____
12</t>
  </si>
  <si>
    <t>3506
_____
1440</t>
  </si>
  <si>
    <t>432
_____
165</t>
  </si>
  <si>
    <t>ТССЦ-401-0065
Бетон тяжелый, крупность заполнителя 20 мм, класс В12,5 (М150)
м3</t>
  </si>
  <si>
    <t xml:space="preserve">
_____
610</t>
  </si>
  <si>
    <t xml:space="preserve">
_____
2364</t>
  </si>
  <si>
    <t xml:space="preserve">
_____
11431</t>
  </si>
  <si>
    <t>ТЕР01-02-061-02
Засыпка вручную траншей, пазух котлованов и ям, группа грунтов: 2
100 м3 грунта</t>
  </si>
  <si>
    <t>0,158
15,8 / 100</t>
  </si>
  <si>
    <t xml:space="preserve">
_____
1849</t>
  </si>
  <si>
    <t xml:space="preserve">
_____
5800</t>
  </si>
  <si>
    <t>ТЕР09-03-039-01
Монтаж опорных конструкций: для крепления трубопроводов
1 т конструкций</t>
  </si>
  <si>
    <t>0,3363
10*33,63/1000</t>
  </si>
  <si>
    <t>920,12
_____
297,26</t>
  </si>
  <si>
    <t>284,27
_____
1,8</t>
  </si>
  <si>
    <t>309
_____
100</t>
  </si>
  <si>
    <t>96
_____
1</t>
  </si>
  <si>
    <t>4423
_____
613</t>
  </si>
  <si>
    <t>761
_____
9</t>
  </si>
  <si>
    <t>ТССЦ-201-0889
Опоры неподвижные из горячекатаных профилей для трубопроводов
т</t>
  </si>
  <si>
    <t xml:space="preserve">
_____
11660</t>
  </si>
  <si>
    <t xml:space="preserve">
_____
3921</t>
  </si>
  <si>
    <t xml:space="preserve">
_____
22099</t>
  </si>
  <si>
    <t>ТЕР24-02-041-01
Надземная прокладка стальных газопроводов на металлических опорах, условный диаметр газопровода: 50 мм
100 м газопровода
1 880,74 = 2 025,21 - 0,52 x 7,12 - 0,0014 x 30 400,00 - 0,0036 x 27 280,00</t>
  </si>
  <si>
    <t>0,5
50 / 100</t>
  </si>
  <si>
    <t>232,58
_____
59,96</t>
  </si>
  <si>
    <t>1588,2
_____
205,71</t>
  </si>
  <si>
    <t>116
_____
30</t>
  </si>
  <si>
    <t>794
_____
103</t>
  </si>
  <si>
    <t>1663
_____
152</t>
  </si>
  <si>
    <t>4670
_____
1471</t>
  </si>
  <si>
    <t xml:space="preserve">
_____
1525</t>
  </si>
  <si>
    <t xml:space="preserve">
_____
9678</t>
  </si>
  <si>
    <t>ТЕР22-03-001-05
Установка фасонных частей стальных сварных диаметром: 100-250 мм: переходы, отводы, заглушки, кольца
1 т фасонных частей</t>
  </si>
  <si>
    <t>0,00239
(0,2+3*0,5+0,29+0,4)/1000</t>
  </si>
  <si>
    <t>4960,28
_____
14919,4</t>
  </si>
  <si>
    <t>11806,75
_____
1684,6</t>
  </si>
  <si>
    <t>12
_____
36</t>
  </si>
  <si>
    <t>28
_____
4</t>
  </si>
  <si>
    <t>169
_____
310</t>
  </si>
  <si>
    <t>182
_____
58</t>
  </si>
  <si>
    <t>ТЕР22-03-002-01
Установка полиэтиленовых фасонных частей: отводов, колен, патрубков, переходов
10 фасонных частей</t>
  </si>
  <si>
    <t>0,1
1 / 10</t>
  </si>
  <si>
    <t>262,27
_____
42,62</t>
  </si>
  <si>
    <t>26
_____
4</t>
  </si>
  <si>
    <t>169
_____
61</t>
  </si>
  <si>
    <t>ТССЦ-507-0832
Отвод 90° полиэтиленовый с удлиненным хвостовиком, диаметр 63 мм (ТУ2248-001-18425183-01)
шт.</t>
  </si>
  <si>
    <t xml:space="preserve">
_____
90,12</t>
  </si>
  <si>
    <t xml:space="preserve">
_____
90</t>
  </si>
  <si>
    <t xml:space="preserve">
_____
137</t>
  </si>
  <si>
    <t>ТЕРм12-10-001-01
Бобышки, штуцеры на условное давление: до 10 МПа
100 шт.</t>
  </si>
  <si>
    <t>795,26
_____
2433,91</t>
  </si>
  <si>
    <t>8
_____
25</t>
  </si>
  <si>
    <t>114
_____
254</t>
  </si>
  <si>
    <t>ТЕР24-02-051-01
Монтаж задвижки стальной фланцевой для надземной установки на газопроводах из труб условным диаметром: 50 мм
1 задвижка
190,19 = 493,69 - 0,00075 x 17 290,00 - 5,8 x 21,70 - 0,00018 x 30 400,00 - 0,00018 x 17 790,00 - 2 x 35,00 - 4 x 21,50</t>
  </si>
  <si>
    <t>77,36
_____
11,58</t>
  </si>
  <si>
    <t>77
_____
12</t>
  </si>
  <si>
    <t>1106
_____
77</t>
  </si>
  <si>
    <t>ТССЦ-302-1833
Кран шаровой муфтовый 11Б27П1, диаметром 25 мм
шт.</t>
  </si>
  <si>
    <t xml:space="preserve">
_____
60,8</t>
  </si>
  <si>
    <t xml:space="preserve">
_____
61</t>
  </si>
  <si>
    <t xml:space="preserve">
_____
260</t>
  </si>
  <si>
    <t>ТЕР16-02-007-01
Установка фланцевых соединений на стальных трубопроводах диаметром: 50 мм
1 соединение
34,74 = 124,37 - 2 x 43,80 - 0,001 x 2 030,00</t>
  </si>
  <si>
    <t>12,04
_____
18,22</t>
  </si>
  <si>
    <t>12
_____
19</t>
  </si>
  <si>
    <t>172
_____
59</t>
  </si>
  <si>
    <t>ТССЦ-прайс
Изолирующее соединение СИ-025с
шт.</t>
  </si>
  <si>
    <t xml:space="preserve">
_____
321,68</t>
  </si>
  <si>
    <t xml:space="preserve">
_____
322</t>
  </si>
  <si>
    <t xml:space="preserve">
_____
2107</t>
  </si>
  <si>
    <t>ТЕР24-02-051-01
Монтаж задвижки стальной фланцевой для надземной установки на газопроводах из труб условным диаметром: 50 мм
1 задвижка
260,19 = 493,69 - 0,00075 x 17 290,00 - 5,8 x 21,70 - 0,00018 x 30 400,00 - 0,00018 x 17 790,00 - 4 x 21,50</t>
  </si>
  <si>
    <t>77,36
_____
81,58</t>
  </si>
  <si>
    <t>77
_____
82</t>
  </si>
  <si>
    <t>1106
_____
520</t>
  </si>
  <si>
    <t>ТССЦ-прайс
Кран шаровый Temper фланцевый стандартнопроходной ст.20 DN50 PN40 28320050
шт.</t>
  </si>
  <si>
    <t xml:space="preserve">
_____
305,79</t>
  </si>
  <si>
    <t xml:space="preserve">
_____
306</t>
  </si>
  <si>
    <t xml:space="preserve">
_____
2003</t>
  </si>
  <si>
    <t>АКЗ стальных трубопроводов</t>
  </si>
  <si>
    <t>ТЕР13-03-002-04
Огрунтовка металлических поверхностей грунтовкой ГФ-021
100 м2 окрашиваемой поверхности</t>
  </si>
  <si>
    <t>0,000903
(0,0785+8,949) / 100 * 0,01</t>
  </si>
  <si>
    <t>71,47
_____
250,36</t>
  </si>
  <si>
    <t>10,15
_____
0,12</t>
  </si>
  <si>
    <t>1
_____
1</t>
  </si>
  <si>
    <t>ТЕР13-03-004-26
Окраска металлических огрунтованных поверхностей: эмалью ПФ-115
100 м2 окрашиваемой поверхности</t>
  </si>
  <si>
    <t>43,93
_____
388,48</t>
  </si>
  <si>
    <t>6,8
_____
0,12</t>
  </si>
  <si>
    <t>Премычка токопроводящая</t>
  </si>
  <si>
    <t>ТЕРм08-02-472-11
Перемычка заземляющая тросовая диаметром до 9,2 мм для строительных металлических конструкций
10 шт.</t>
  </si>
  <si>
    <t>42,69
_____
6,15</t>
  </si>
  <si>
    <t>6,76
_____
0,16</t>
  </si>
  <si>
    <t>61
_____
4</t>
  </si>
  <si>
    <t>Раздел 3. Испытание трубопровода</t>
  </si>
  <si>
    <t>ТЕР24-02-121-01
Монтаж инвентарного узла для очистки и испытания газопровода, условный диаметр газопровода: до 50 мм
1 узел</t>
  </si>
  <si>
    <t>37,94
_____
18,52</t>
  </si>
  <si>
    <t>76
_____
37</t>
  </si>
  <si>
    <t>1085
_____
142</t>
  </si>
  <si>
    <t>ТЕР24-02-120-02
Очистка полости трубопровода продувкой воздухом, условный диаметр газопровода: до 100 мм
100 м трубопровода</t>
  </si>
  <si>
    <t>12,55
_____
2,43</t>
  </si>
  <si>
    <t>15
_____
6</t>
  </si>
  <si>
    <t>ТЕР24-02-120-01
Очистка полости трубопровода продувкой воздухом, условный диаметр газопровода: до 50 мм
100 м трубопровода</t>
  </si>
  <si>
    <t>0,51
51 / 100</t>
  </si>
  <si>
    <t>6
_____
1</t>
  </si>
  <si>
    <t>46
_____
18</t>
  </si>
  <si>
    <t>ТЕР24-02-122-02
Подъем давления при испытании воздухом газопроводов низкого и среднего давления (до 0,3 МПа) условным диаметром: до 100 мм
100 м газопровода</t>
  </si>
  <si>
    <t>6,33
_____
0,73</t>
  </si>
  <si>
    <t>7
_____
2</t>
  </si>
  <si>
    <t>ТЕР24-02-122-01
Подъем давления при испытании воздухом газопроводов низкого и среднего давления (до 0,3 МПа) условным диаметром: до 50 мм
100 м газопровода</t>
  </si>
  <si>
    <t>5,07
_____
0,49</t>
  </si>
  <si>
    <t>18
_____
4</t>
  </si>
  <si>
    <t>ТЕР24-02-124-01
Выдержка под давлением до 0,6 МПа при испытании на прочность и герметичность газопроводов условным диаметром: 50-300 мм
1 участок испытания газопровода</t>
  </si>
  <si>
    <t>798,21
_____
85,12</t>
  </si>
  <si>
    <t>798
_____
85</t>
  </si>
  <si>
    <t>5573
_____
1217</t>
  </si>
  <si>
    <t>ТЕРм39-02-006-02
Ультразвуковая дефектоскопия трубопровода одним преобразователем сварных соединений перлитного класса с двух сторон, прозвучивание поперечное, диаметр трубопровода: 65 мм, толщина стенки до 8 мм
1 стык</t>
  </si>
  <si>
    <t>5,73
_____
2,45</t>
  </si>
  <si>
    <t>6
_____
2</t>
  </si>
  <si>
    <t>82
_____
8</t>
  </si>
  <si>
    <t>Проверка качества изоляции</t>
  </si>
  <si>
    <t>С999-8
Проверка качества нанесение изоляции прибором АНТПИ. До и
(ПЗ=2 (ОЗП=2; ЭМ=2 к расх.; ЗПМ=2; МАТ=2 к расх.; ТЗ=2; ТЗМ=2))
м.п.</t>
  </si>
  <si>
    <t>Итого прямые затраты по смете</t>
  </si>
  <si>
    <t>2614
_____
20116</t>
  </si>
  <si>
    <t>3961
_____
348</t>
  </si>
  <si>
    <t>36109
_____
93462</t>
  </si>
  <si>
    <t>23531
_____
4990</t>
  </si>
  <si>
    <t>Итого прямые затраты по смете с учетом коэффициентов к итогам</t>
  </si>
  <si>
    <t xml:space="preserve">    В том числе, справочно:</t>
  </si>
  <si>
    <t xml:space="preserve">     МДС35 пр.1 т.1 п.5. Производство строительных и других работ вблизи объектов, находящихся под высоким напряжением, в том числе  в охранной зоне действующей воздушной линии электропередачи ОЗП=1,2; ЭМ=1,2; ЗПМ=1,2; ТЗ=1,2; ТЗМ=1,2  (Поз. 1, 3, 6-7, 44, 2, 8, 11, 13, 4, 16, 5, 17-26, 29-33, 39-40, 48-52, 54-55, 58, 63-68, 10, 12, 36-38, 14-15, 34-35, 41-43, 45-47, 56, 70, 27, 53, 57, 59, 69, 62)</t>
  </si>
  <si>
    <t>792
_____
70</t>
  </si>
  <si>
    <t xml:space="preserve">      МАТ=2%ОЗП  (Поз. 1, 3, 6-7, 44, 2, 8, 11, 13, 5, 17-26, 29-33, 39-40, 48-52, 54-55, 58, 63-68, 10, 12, 36-38, 34-35, 41-43, 45-47, 56, 53, 57, 59, 69, 62)</t>
  </si>
  <si>
    <t xml:space="preserve">
_____
722</t>
  </si>
  <si>
    <t xml:space="preserve">     МДС35 пр.1 т.1 п.5. Производство строительных и других работ вблизи объектов, находящихся под высоким напряжением, в том числе  в охранной зоне действующей воздушной линии электропередачи ОЗП=1,2; ЭМ=1,2; ЗПМ=1,2; ТЗ=1,2; ТЗМ=1,2  (Поз. 1, 3, 6-7, 44, 2, 8, 11, 13, 4, 16, 5, 17-26, 29-33, 39-40, 48-52, 54-55, 58, 63-68, 10, 12, 36-38, 14-15, 34-35, 41-43, 45-47, 56, 27, 53, 57, 59, 69, 62)</t>
  </si>
  <si>
    <t>4706
_____
998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</si>
  <si>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</si>
  <si>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</si>
  <si>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</si>
  <si>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</si>
  <si>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</si>
  <si>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</si>
  <si>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ВСЕГО по смете</t>
  </si>
  <si>
    <t xml:space="preserve">    Итого Строительные работы</t>
  </si>
  <si>
    <t xml:space="preserve">    Итого Монтажные работы</t>
  </si>
  <si>
    <t xml:space="preserve">    Итого</t>
  </si>
  <si>
    <t xml:space="preserve">    ВСЕГО по смете</t>
  </si>
  <si>
    <t>ЛОКАЛЬНАЯ СМЕТА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</si>
</sst>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9"/>
      <color indexed="81"/>
      <name val="Tahoma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9"/>
      <name val="Arial"/>
      <family val="2"/>
      <charset val="204"/>
    </font>
    <font>
      <i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68">
    <xf numFmtId="0" fontId="0" fillId="0" borderId="0" xfId="0"/>
    <xf numFmtId="0" fontId="7" fillId="0" borderId="0" xfId="0" applyFont="1"/>
    <xf numFmtId="0" fontId="7" fillId="0" borderId="0" xfId="0" applyFont="1" applyBorder="1"/>
    <xf numFmtId="0" fontId="8" fillId="0" borderId="0" xfId="0" applyFont="1" applyAlignment="1">
      <alignment horizontal="left" vertical="top"/>
    </xf>
    <xf numFmtId="0" fontId="8" fillId="0" borderId="0" xfId="0" applyFont="1" applyAlignment="1">
      <alignment vertical="top"/>
    </xf>
    <xf numFmtId="0" fontId="8" fillId="0" borderId="0" xfId="0" applyFont="1" applyAlignment="1"/>
    <xf numFmtId="0" fontId="8" fillId="0" borderId="0" xfId="23" applyFont="1" applyAlignment="1">
      <alignment horizontal="left"/>
    </xf>
    <xf numFmtId="0" fontId="11" fillId="0" borderId="2" xfId="0" applyFont="1" applyBorder="1" applyAlignment="1">
      <alignment vertical="top"/>
    </xf>
    <xf numFmtId="164" fontId="11" fillId="0" borderId="3" xfId="12" applyNumberFormat="1" applyFont="1" applyBorder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right" vertical="top"/>
    </xf>
    <xf numFmtId="0" fontId="7" fillId="0" borderId="0" xfId="10" applyFont="1"/>
    <xf numFmtId="0" fontId="7" fillId="0" borderId="0" xfId="12" applyFont="1"/>
    <xf numFmtId="2" fontId="11" fillId="0" borderId="4" xfId="0" applyNumberFormat="1" applyFont="1" applyBorder="1" applyAlignment="1">
      <alignment horizontal="right" vertical="top"/>
    </xf>
    <xf numFmtId="0" fontId="8" fillId="0" borderId="4" xfId="0" applyFont="1" applyBorder="1" applyAlignment="1">
      <alignment vertical="top"/>
    </xf>
    <xf numFmtId="0" fontId="11" fillId="0" borderId="4" xfId="0" applyFont="1" applyBorder="1" applyAlignment="1">
      <alignment vertical="top"/>
    </xf>
    <xf numFmtId="2" fontId="11" fillId="0" borderId="0" xfId="0" applyNumberFormat="1" applyFont="1" applyAlignment="1">
      <alignment horizontal="right" vertical="top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right" vertical="top"/>
    </xf>
    <xf numFmtId="0" fontId="8" fillId="0" borderId="0" xfId="0" applyFont="1" applyAlignment="1">
      <alignment horizontal="left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top" wrapText="1"/>
    </xf>
    <xf numFmtId="0" fontId="8" fillId="0" borderId="0" xfId="6" applyFont="1" applyAlignment="1">
      <alignment horizontal="right" vertical="top" wrapText="1"/>
    </xf>
    <xf numFmtId="0" fontId="8" fillId="0" borderId="0" xfId="0" applyFont="1"/>
    <xf numFmtId="0" fontId="3" fillId="0" borderId="0" xfId="10"/>
    <xf numFmtId="0" fontId="1" fillId="0" borderId="0" xfId="12"/>
    <xf numFmtId="0" fontId="11" fillId="0" borderId="0" xfId="0" applyFont="1" applyAlignment="1">
      <alignment horizontal="left" vertical="top" indent="1"/>
    </xf>
    <xf numFmtId="0" fontId="10" fillId="0" borderId="0" xfId="0" applyFont="1" applyBorder="1"/>
    <xf numFmtId="0" fontId="10" fillId="0" borderId="0" xfId="0" applyFont="1" applyBorder="1" applyAlignment="1">
      <alignment horizontal="left" vertical="top" wrapText="1"/>
    </xf>
    <xf numFmtId="1" fontId="11" fillId="0" borderId="0" xfId="10" applyNumberFormat="1" applyFont="1" applyAlignment="1">
      <alignment horizontal="right"/>
    </xf>
    <xf numFmtId="0" fontId="8" fillId="0" borderId="0" xfId="24" applyFont="1">
      <alignment horizontal="left" vertical="top"/>
    </xf>
    <xf numFmtId="0" fontId="8" fillId="0" borderId="0" xfId="23" applyFont="1" applyAlignment="1">
      <alignment horizontal="left"/>
    </xf>
    <xf numFmtId="0" fontId="7" fillId="0" borderId="7" xfId="13" applyFont="1" applyBorder="1">
      <alignment horizontal="center" wrapText="1"/>
    </xf>
    <xf numFmtId="0" fontId="7" fillId="0" borderId="7" xfId="13" applyFont="1" applyFill="1" applyBorder="1">
      <alignment horizontal="center" wrapText="1"/>
    </xf>
    <xf numFmtId="0" fontId="8" fillId="0" borderId="1" xfId="0" applyFont="1" applyBorder="1" applyAlignment="1">
      <alignment horizontal="left" vertical="top" wrapText="1"/>
    </xf>
    <xf numFmtId="2" fontId="8" fillId="0" borderId="1" xfId="0" applyNumberFormat="1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right" vertical="top" wrapText="1"/>
    </xf>
    <xf numFmtId="2" fontId="8" fillId="0" borderId="1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0" fontId="8" fillId="0" borderId="7" xfId="0" applyFont="1" applyBorder="1" applyAlignment="1">
      <alignment horizontal="left" vertical="top" wrapText="1"/>
    </xf>
    <xf numFmtId="2" fontId="8" fillId="0" borderId="7" xfId="0" applyNumberFormat="1" applyFont="1" applyBorder="1" applyAlignment="1">
      <alignment horizontal="left" vertical="top" wrapText="1"/>
    </xf>
    <xf numFmtId="49" fontId="8" fillId="0" borderId="7" xfId="0" applyNumberFormat="1" applyFont="1" applyBorder="1" applyAlignment="1">
      <alignment horizontal="right" vertical="top" wrapText="1"/>
    </xf>
    <xf numFmtId="2" fontId="8" fillId="0" borderId="7" xfId="0" applyNumberFormat="1" applyFont="1" applyBorder="1" applyAlignment="1">
      <alignment horizontal="right" vertical="top" wrapText="1"/>
    </xf>
    <xf numFmtId="0" fontId="8" fillId="0" borderId="7" xfId="0" applyFont="1" applyBorder="1" applyAlignment="1">
      <alignment horizontal="right" vertical="top" wrapText="1"/>
    </xf>
    <xf numFmtId="0" fontId="8" fillId="0" borderId="1" xfId="6" applyFont="1" applyBorder="1" applyAlignment="1">
      <alignment horizontal="right" vertical="top" wrapText="1"/>
    </xf>
    <xf numFmtId="0" fontId="11" fillId="0" borderId="1" xfId="6" applyFont="1" applyBorder="1" applyAlignment="1">
      <alignment horizontal="right" vertical="top" wrapText="1"/>
    </xf>
    <xf numFmtId="0" fontId="11" fillId="0" borderId="1" xfId="6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8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9" fillId="0" borderId="0" xfId="23" applyFont="1">
      <alignment horizontal="center"/>
    </xf>
    <xf numFmtId="0" fontId="8" fillId="0" borderId="0" xfId="23" applyFont="1">
      <alignment horizontal="center"/>
    </xf>
    <xf numFmtId="0" fontId="8" fillId="0" borderId="0" xfId="23" applyFont="1" applyAlignment="1">
      <alignment horizontal="left"/>
    </xf>
    <xf numFmtId="0" fontId="8" fillId="0" borderId="6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164" fontId="10" fillId="0" borderId="6" xfId="10" applyNumberFormat="1" applyFont="1" applyBorder="1" applyAlignment="1">
      <alignment horizontal="right"/>
    </xf>
    <xf numFmtId="164" fontId="10" fillId="0" borderId="3" xfId="10" applyNumberFormat="1" applyFont="1" applyBorder="1" applyAlignment="1">
      <alignment horizontal="right"/>
    </xf>
    <xf numFmtId="164" fontId="11" fillId="0" borderId="6" xfId="12" applyNumberFormat="1" applyFont="1" applyBorder="1" applyAlignment="1">
      <alignment horizontal="right"/>
    </xf>
    <xf numFmtId="164" fontId="11" fillId="0" borderId="3" xfId="12" applyNumberFormat="1" applyFont="1" applyBorder="1" applyAlignment="1">
      <alignment horizontal="right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Z131"/>
  <sheetViews>
    <sheetView showGridLines="0" tabSelected="1" workbookViewId="0">
      <selection activeCell="A3" sqref="A3"/>
    </sheetView>
  </sheetViews>
  <sheetFormatPr defaultRowHeight="12.75" x14ac:dyDescent="0.2"/>
  <cols>
    <col min="1" max="1" width="6" style="1" customWidth="1"/>
    <col min="2" max="2" width="35.7109375" style="1" customWidth="1"/>
    <col min="3" max="3" width="11.85546875" style="1" customWidth="1"/>
    <col min="4" max="6" width="11.5703125" style="1" customWidth="1"/>
    <col min="7" max="7" width="12.7109375" style="1" customWidth="1"/>
    <col min="8" max="8" width="11.85546875" style="1" customWidth="1"/>
    <col min="9" max="9" width="11.5703125" style="1" customWidth="1"/>
    <col min="10" max="10" width="12.7109375" style="1" customWidth="1"/>
    <col min="11" max="11" width="11.5703125" style="1" customWidth="1"/>
    <col min="12" max="20" width="9.140625" style="1" hidden="1" customWidth="1"/>
    <col min="21" max="21" width="11.5703125" style="1" customWidth="1"/>
    <col min="22" max="23" width="9.140625" style="1" hidden="1" customWidth="1"/>
    <col min="24" max="27" width="0" style="1" hidden="1" customWidth="1"/>
    <col min="28" max="16384" width="9.140625" style="1"/>
  </cols>
  <sheetData>
    <row r="1" spans="1:26" x14ac:dyDescent="0.2">
      <c r="A1" s="2"/>
      <c r="B1" s="2"/>
      <c r="C1" s="2"/>
      <c r="D1" s="2"/>
      <c r="E1" s="2"/>
      <c r="F1" s="2"/>
      <c r="G1" s="2"/>
      <c r="H1" s="2"/>
    </row>
    <row r="2" spans="1:26" s="5" customFormat="1" ht="12" x14ac:dyDescent="0.2">
      <c r="A2" s="3"/>
      <c r="B2" s="4"/>
      <c r="C2" s="4"/>
      <c r="D2" s="4"/>
    </row>
    <row r="3" spans="1:26" s="5" customFormat="1" ht="12" x14ac:dyDescent="0.2">
      <c r="A3" s="6" t="s">
        <v>23</v>
      </c>
      <c r="B3" s="4"/>
      <c r="C3" s="4"/>
      <c r="D3" s="4"/>
    </row>
    <row r="4" spans="1:26" s="5" customFormat="1" ht="12" x14ac:dyDescent="0.2">
      <c r="A4" s="3"/>
      <c r="B4" s="4"/>
      <c r="C4" s="4"/>
      <c r="D4" s="4"/>
    </row>
    <row r="5" spans="1:26" s="5" customFormat="1" ht="15" x14ac:dyDescent="0.25">
      <c r="A5" s="55" t="s">
        <v>369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</row>
    <row r="6" spans="1:26" s="5" customFormat="1" ht="12" x14ac:dyDescent="0.2">
      <c r="A6" s="56" t="s">
        <v>18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</row>
    <row r="7" spans="1:26" s="5" customFormat="1" ht="12" x14ac:dyDescent="0.2">
      <c r="A7" s="56" t="s">
        <v>24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</row>
    <row r="8" spans="1:26" s="5" customFormat="1" ht="12" x14ac:dyDescent="0.2">
      <c r="A8" s="57" t="s">
        <v>25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</row>
    <row r="9" spans="1:26" s="5" customFormat="1" ht="12" x14ac:dyDescent="0.2"/>
    <row r="10" spans="1:26" s="5" customFormat="1" ht="12" x14ac:dyDescent="0.2">
      <c r="G10" s="58" t="s">
        <v>16</v>
      </c>
      <c r="H10" s="59"/>
      <c r="I10" s="60"/>
      <c r="J10" s="58" t="s">
        <v>17</v>
      </c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60"/>
    </row>
    <row r="11" spans="1:26" s="5" customFormat="1" x14ac:dyDescent="0.2">
      <c r="D11" s="3" t="s">
        <v>1</v>
      </c>
      <c r="G11" s="64">
        <f>34033/1000</f>
        <v>34.033000000000001</v>
      </c>
      <c r="H11" s="65"/>
      <c r="I11" s="7" t="s">
        <v>2</v>
      </c>
      <c r="J11" s="66">
        <f>237359/1000</f>
        <v>237.35900000000001</v>
      </c>
      <c r="K11" s="67"/>
      <c r="L11" s="8"/>
      <c r="M11" s="8"/>
      <c r="N11" s="8"/>
      <c r="O11" s="8"/>
      <c r="P11" s="8"/>
      <c r="Q11" s="8"/>
      <c r="R11" s="8"/>
      <c r="S11" s="8"/>
      <c r="T11" s="8"/>
      <c r="U11" s="7" t="s">
        <v>2</v>
      </c>
    </row>
    <row r="12" spans="1:26" s="5" customFormat="1" x14ac:dyDescent="0.2">
      <c r="D12" s="9" t="s">
        <v>19</v>
      </c>
      <c r="F12" s="10"/>
      <c r="G12" s="64">
        <f>0/1000</f>
        <v>0</v>
      </c>
      <c r="H12" s="65"/>
      <c r="I12" s="7" t="s">
        <v>2</v>
      </c>
      <c r="J12" s="66">
        <f>0/1000</f>
        <v>0</v>
      </c>
      <c r="K12" s="67"/>
      <c r="L12" s="8"/>
      <c r="M12" s="8"/>
      <c r="N12" s="8"/>
      <c r="O12" s="8"/>
      <c r="P12" s="8"/>
      <c r="Q12" s="8"/>
      <c r="R12" s="8"/>
      <c r="S12" s="8"/>
      <c r="T12" s="8"/>
      <c r="U12" s="7" t="s">
        <v>2</v>
      </c>
    </row>
    <row r="13" spans="1:26" s="5" customFormat="1" x14ac:dyDescent="0.2">
      <c r="D13" s="9" t="s">
        <v>20</v>
      </c>
      <c r="F13" s="10"/>
      <c r="G13" s="64">
        <f>735/1000</f>
        <v>0.73499999999999999</v>
      </c>
      <c r="H13" s="65"/>
      <c r="I13" s="7" t="s">
        <v>2</v>
      </c>
      <c r="J13" s="66">
        <f>5239/1000</f>
        <v>5.2389999999999999</v>
      </c>
      <c r="K13" s="67"/>
      <c r="L13" s="8"/>
      <c r="M13" s="8"/>
      <c r="N13" s="8"/>
      <c r="O13" s="8"/>
      <c r="P13" s="8"/>
      <c r="Q13" s="8"/>
      <c r="R13" s="8"/>
      <c r="S13" s="8"/>
      <c r="T13" s="8"/>
      <c r="U13" s="7" t="s">
        <v>2</v>
      </c>
    </row>
    <row r="14" spans="1:26" s="5" customFormat="1" x14ac:dyDescent="0.2">
      <c r="D14" s="3" t="s">
        <v>3</v>
      </c>
      <c r="G14" s="64">
        <f>(V14+V15)/1000</f>
        <v>0.30972</v>
      </c>
      <c r="H14" s="65"/>
      <c r="I14" s="7" t="s">
        <v>4</v>
      </c>
      <c r="J14" s="66">
        <f>(W14+W15)/1000</f>
        <v>0.30972</v>
      </c>
      <c r="K14" s="67"/>
      <c r="L14" s="8"/>
      <c r="M14" s="8"/>
      <c r="N14" s="8"/>
      <c r="O14" s="8"/>
      <c r="P14" s="8"/>
      <c r="Q14" s="8"/>
      <c r="R14" s="8"/>
      <c r="S14" s="8"/>
      <c r="T14" s="8"/>
      <c r="U14" s="7" t="s">
        <v>4</v>
      </c>
      <c r="V14" s="11">
        <v>280.77999999999997</v>
      </c>
      <c r="W14" s="12">
        <v>280.77999999999997</v>
      </c>
      <c r="X14" s="25">
        <v>3553</v>
      </c>
      <c r="Y14" s="25">
        <v>3619</v>
      </c>
      <c r="Z14" s="25">
        <v>2409</v>
      </c>
    </row>
    <row r="15" spans="1:26" s="5" customFormat="1" x14ac:dyDescent="0.2">
      <c r="D15" s="3" t="s">
        <v>5</v>
      </c>
      <c r="G15" s="64">
        <f>3553/1000</f>
        <v>3.5529999999999999</v>
      </c>
      <c r="H15" s="65"/>
      <c r="I15" s="7" t="s">
        <v>2</v>
      </c>
      <c r="J15" s="66">
        <f>49318/1000</f>
        <v>49.317999999999998</v>
      </c>
      <c r="K15" s="67"/>
      <c r="L15" s="8"/>
      <c r="M15" s="8"/>
      <c r="N15" s="8"/>
      <c r="O15" s="8"/>
      <c r="P15" s="8"/>
      <c r="Q15" s="8"/>
      <c r="R15" s="8"/>
      <c r="S15" s="8"/>
      <c r="T15" s="8"/>
      <c r="U15" s="7" t="s">
        <v>2</v>
      </c>
      <c r="V15" s="11">
        <v>28.94</v>
      </c>
      <c r="W15" s="12">
        <v>28.94</v>
      </c>
      <c r="X15" s="26">
        <v>49318</v>
      </c>
      <c r="Y15" s="26">
        <v>44022</v>
      </c>
      <c r="Z15" s="26">
        <v>27588</v>
      </c>
    </row>
    <row r="16" spans="1:26" s="5" customFormat="1" ht="12" x14ac:dyDescent="0.2">
      <c r="F16" s="4"/>
      <c r="G16" s="13"/>
      <c r="H16" s="13"/>
      <c r="I16" s="14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4"/>
    </row>
    <row r="17" spans="1:21" s="5" customFormat="1" ht="12" x14ac:dyDescent="0.2">
      <c r="B17" s="4"/>
      <c r="C17" s="4"/>
      <c r="D17" s="4"/>
      <c r="F17" s="10"/>
      <c r="G17" s="16"/>
      <c r="H17" s="16"/>
      <c r="I17" s="17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7"/>
    </row>
    <row r="18" spans="1:21" s="5" customFormat="1" ht="12" x14ac:dyDescent="0.2">
      <c r="A18" s="32" t="s">
        <v>26</v>
      </c>
    </row>
    <row r="19" spans="1:21" s="5" customFormat="1" thickBot="1" x14ac:dyDescent="0.25">
      <c r="A19" s="19"/>
    </row>
    <row r="20" spans="1:21" s="21" customFormat="1" ht="27" customHeight="1" thickBot="1" x14ac:dyDescent="0.25">
      <c r="A20" s="61" t="s">
        <v>6</v>
      </c>
      <c r="B20" s="61" t="s">
        <v>7</v>
      </c>
      <c r="C20" s="61" t="s">
        <v>8</v>
      </c>
      <c r="D20" s="62" t="s">
        <v>9</v>
      </c>
      <c r="E20" s="62"/>
      <c r="F20" s="62"/>
      <c r="G20" s="62" t="s">
        <v>10</v>
      </c>
      <c r="H20" s="62"/>
      <c r="I20" s="62"/>
      <c r="J20" s="62" t="s">
        <v>11</v>
      </c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</row>
    <row r="21" spans="1:21" s="21" customFormat="1" ht="22.5" customHeight="1" thickBot="1" x14ac:dyDescent="0.25">
      <c r="A21" s="61"/>
      <c r="B21" s="61"/>
      <c r="C21" s="61"/>
      <c r="D21" s="63" t="s">
        <v>0</v>
      </c>
      <c r="E21" s="20" t="s">
        <v>12</v>
      </c>
      <c r="F21" s="20" t="s">
        <v>13</v>
      </c>
      <c r="G21" s="63" t="s">
        <v>0</v>
      </c>
      <c r="H21" s="20" t="s">
        <v>12</v>
      </c>
      <c r="I21" s="20" t="s">
        <v>13</v>
      </c>
      <c r="J21" s="63" t="s">
        <v>0</v>
      </c>
      <c r="K21" s="20" t="s">
        <v>12</v>
      </c>
      <c r="L21" s="20"/>
      <c r="M21" s="20"/>
      <c r="N21" s="20"/>
      <c r="O21" s="20"/>
      <c r="P21" s="20"/>
      <c r="Q21" s="20"/>
      <c r="R21" s="20"/>
      <c r="S21" s="20"/>
      <c r="T21" s="20"/>
      <c r="U21" s="20" t="s">
        <v>13</v>
      </c>
    </row>
    <row r="22" spans="1:21" s="21" customFormat="1" ht="22.5" customHeight="1" thickBot="1" x14ac:dyDescent="0.25">
      <c r="A22" s="61"/>
      <c r="B22" s="61"/>
      <c r="C22" s="61"/>
      <c r="D22" s="63"/>
      <c r="E22" s="20" t="s">
        <v>14</v>
      </c>
      <c r="F22" s="20" t="s">
        <v>15</v>
      </c>
      <c r="G22" s="63"/>
      <c r="H22" s="20" t="s">
        <v>14</v>
      </c>
      <c r="I22" s="20" t="s">
        <v>15</v>
      </c>
      <c r="J22" s="63"/>
      <c r="K22" s="20" t="s">
        <v>14</v>
      </c>
      <c r="L22" s="20"/>
      <c r="M22" s="20"/>
      <c r="N22" s="20"/>
      <c r="O22" s="20"/>
      <c r="P22" s="20"/>
      <c r="Q22" s="20"/>
      <c r="R22" s="20"/>
      <c r="S22" s="20"/>
      <c r="T22" s="20"/>
      <c r="U22" s="20" t="s">
        <v>15</v>
      </c>
    </row>
    <row r="23" spans="1:21" s="4" customFormat="1" x14ac:dyDescent="0.2">
      <c r="A23" s="33">
        <v>1</v>
      </c>
      <c r="B23" s="33">
        <v>2</v>
      </c>
      <c r="C23" s="33">
        <v>3</v>
      </c>
      <c r="D23" s="34">
        <v>4</v>
      </c>
      <c r="E23" s="33">
        <v>5</v>
      </c>
      <c r="F23" s="33">
        <v>6</v>
      </c>
      <c r="G23" s="34">
        <v>7</v>
      </c>
      <c r="H23" s="33">
        <v>8</v>
      </c>
      <c r="I23" s="33">
        <v>9</v>
      </c>
      <c r="J23" s="34">
        <v>10</v>
      </c>
      <c r="K23" s="33">
        <v>11</v>
      </c>
      <c r="L23" s="33"/>
      <c r="M23" s="33"/>
      <c r="N23" s="33"/>
      <c r="O23" s="33"/>
      <c r="P23" s="33"/>
      <c r="Q23" s="33"/>
      <c r="R23" s="33"/>
      <c r="S23" s="33"/>
      <c r="T23" s="33"/>
      <c r="U23" s="33">
        <v>12</v>
      </c>
    </row>
    <row r="24" spans="1:21" s="22" customFormat="1" ht="21" customHeight="1" x14ac:dyDescent="0.2">
      <c r="A24" s="53" t="s">
        <v>29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</row>
    <row r="25" spans="1:21" s="22" customFormat="1" ht="60" x14ac:dyDescent="0.2">
      <c r="A25" s="35">
        <v>1</v>
      </c>
      <c r="B25" s="36" t="s">
        <v>30</v>
      </c>
      <c r="C25" s="37" t="s">
        <v>31</v>
      </c>
      <c r="D25" s="38">
        <v>2445.2800000000002</v>
      </c>
      <c r="E25" s="39">
        <v>2445.2800000000002</v>
      </c>
      <c r="F25" s="38"/>
      <c r="G25" s="38">
        <v>401</v>
      </c>
      <c r="H25" s="38">
        <v>401</v>
      </c>
      <c r="I25" s="38"/>
      <c r="J25" s="38">
        <v>5735</v>
      </c>
      <c r="K25" s="39">
        <v>5735</v>
      </c>
      <c r="L25" s="39"/>
      <c r="M25" s="39"/>
      <c r="N25" s="39"/>
      <c r="O25" s="39"/>
      <c r="P25" s="39"/>
      <c r="Q25" s="39"/>
      <c r="R25" s="39"/>
      <c r="S25" s="39"/>
      <c r="T25" s="39"/>
      <c r="U25" s="39"/>
    </row>
    <row r="26" spans="1:21" s="22" customFormat="1" ht="72" x14ac:dyDescent="0.2">
      <c r="A26" s="35">
        <v>2</v>
      </c>
      <c r="B26" s="36" t="s">
        <v>32</v>
      </c>
      <c r="C26" s="37" t="s">
        <v>33</v>
      </c>
      <c r="D26" s="38">
        <v>7371</v>
      </c>
      <c r="E26" s="39"/>
      <c r="F26" s="38" t="s">
        <v>34</v>
      </c>
      <c r="G26" s="38">
        <v>114</v>
      </c>
      <c r="H26" s="38"/>
      <c r="I26" s="38" t="s">
        <v>35</v>
      </c>
      <c r="J26" s="38">
        <v>761</v>
      </c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 t="s">
        <v>36</v>
      </c>
    </row>
    <row r="27" spans="1:21" s="22" customFormat="1" ht="60" x14ac:dyDescent="0.2">
      <c r="A27" s="35">
        <v>3</v>
      </c>
      <c r="B27" s="36" t="s">
        <v>37</v>
      </c>
      <c r="C27" s="37" t="s">
        <v>38</v>
      </c>
      <c r="D27" s="38">
        <v>790.92</v>
      </c>
      <c r="E27" s="39">
        <v>790.92</v>
      </c>
      <c r="F27" s="38"/>
      <c r="G27" s="38">
        <v>130</v>
      </c>
      <c r="H27" s="38">
        <v>130</v>
      </c>
      <c r="I27" s="38"/>
      <c r="J27" s="38">
        <v>1855</v>
      </c>
      <c r="K27" s="39">
        <v>1855</v>
      </c>
      <c r="L27" s="39"/>
      <c r="M27" s="39"/>
      <c r="N27" s="39"/>
      <c r="O27" s="39"/>
      <c r="P27" s="39"/>
      <c r="Q27" s="39"/>
      <c r="R27" s="39"/>
      <c r="S27" s="39"/>
      <c r="T27" s="39"/>
      <c r="U27" s="39"/>
    </row>
    <row r="28" spans="1:21" s="22" customFormat="1" ht="72" x14ac:dyDescent="0.2">
      <c r="A28" s="35">
        <v>4</v>
      </c>
      <c r="B28" s="36" t="s">
        <v>39</v>
      </c>
      <c r="C28" s="37" t="s">
        <v>40</v>
      </c>
      <c r="D28" s="38">
        <v>8.33</v>
      </c>
      <c r="E28" s="39"/>
      <c r="F28" s="38">
        <v>8.33</v>
      </c>
      <c r="G28" s="38">
        <v>464</v>
      </c>
      <c r="H28" s="38"/>
      <c r="I28" s="38">
        <v>464</v>
      </c>
      <c r="J28" s="38">
        <v>2178</v>
      </c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>
        <v>2178</v>
      </c>
    </row>
    <row r="29" spans="1:21" s="22" customFormat="1" ht="48" x14ac:dyDescent="0.2">
      <c r="A29" s="35">
        <v>5</v>
      </c>
      <c r="B29" s="36" t="s">
        <v>41</v>
      </c>
      <c r="C29" s="37" t="s">
        <v>42</v>
      </c>
      <c r="D29" s="38">
        <v>1431.41</v>
      </c>
      <c r="E29" s="39" t="s">
        <v>43</v>
      </c>
      <c r="F29" s="38" t="s">
        <v>44</v>
      </c>
      <c r="G29" s="38">
        <v>146</v>
      </c>
      <c r="H29" s="38" t="s">
        <v>45</v>
      </c>
      <c r="I29" s="38">
        <v>4</v>
      </c>
      <c r="J29" s="38">
        <v>585</v>
      </c>
      <c r="K29" s="39" t="s">
        <v>46</v>
      </c>
      <c r="L29" s="39"/>
      <c r="M29" s="39"/>
      <c r="N29" s="39"/>
      <c r="O29" s="39"/>
      <c r="P29" s="39"/>
      <c r="Q29" s="39"/>
      <c r="R29" s="39"/>
      <c r="S29" s="39"/>
      <c r="T29" s="39"/>
      <c r="U29" s="39" t="s">
        <v>47</v>
      </c>
    </row>
    <row r="30" spans="1:21" s="22" customFormat="1" ht="84" x14ac:dyDescent="0.2">
      <c r="A30" s="35">
        <v>6</v>
      </c>
      <c r="B30" s="36" t="s">
        <v>48</v>
      </c>
      <c r="C30" s="37" t="s">
        <v>49</v>
      </c>
      <c r="D30" s="38">
        <v>921.46</v>
      </c>
      <c r="E30" s="39">
        <v>921.46</v>
      </c>
      <c r="F30" s="38"/>
      <c r="G30" s="38">
        <v>284</v>
      </c>
      <c r="H30" s="38">
        <v>284</v>
      </c>
      <c r="I30" s="38"/>
      <c r="J30" s="38">
        <v>4060</v>
      </c>
      <c r="K30" s="39">
        <v>4060</v>
      </c>
      <c r="L30" s="39"/>
      <c r="M30" s="39"/>
      <c r="N30" s="39"/>
      <c r="O30" s="39"/>
      <c r="P30" s="39"/>
      <c r="Q30" s="39"/>
      <c r="R30" s="39"/>
      <c r="S30" s="39"/>
      <c r="T30" s="39"/>
      <c r="U30" s="39"/>
    </row>
    <row r="31" spans="1:21" s="22" customFormat="1" ht="48" x14ac:dyDescent="0.2">
      <c r="A31" s="35">
        <v>7</v>
      </c>
      <c r="B31" s="36" t="s">
        <v>50</v>
      </c>
      <c r="C31" s="37" t="s">
        <v>51</v>
      </c>
      <c r="D31" s="38">
        <v>117</v>
      </c>
      <c r="E31" s="39" t="s">
        <v>52</v>
      </c>
      <c r="F31" s="38"/>
      <c r="G31" s="38">
        <v>3604</v>
      </c>
      <c r="H31" s="38" t="s">
        <v>53</v>
      </c>
      <c r="I31" s="38"/>
      <c r="J31" s="38">
        <v>11306</v>
      </c>
      <c r="K31" s="39" t="s">
        <v>54</v>
      </c>
      <c r="L31" s="39"/>
      <c r="M31" s="39"/>
      <c r="N31" s="39"/>
      <c r="O31" s="39"/>
      <c r="P31" s="39"/>
      <c r="Q31" s="39"/>
      <c r="R31" s="39"/>
      <c r="S31" s="39"/>
      <c r="T31" s="39"/>
      <c r="U31" s="39"/>
    </row>
    <row r="32" spans="1:21" s="22" customFormat="1" ht="48" x14ac:dyDescent="0.2">
      <c r="A32" s="35">
        <v>8</v>
      </c>
      <c r="B32" s="36" t="s">
        <v>55</v>
      </c>
      <c r="C32" s="37" t="s">
        <v>49</v>
      </c>
      <c r="D32" s="38">
        <v>334.97</v>
      </c>
      <c r="E32" s="39">
        <v>135.07</v>
      </c>
      <c r="F32" s="38" t="s">
        <v>56</v>
      </c>
      <c r="G32" s="38">
        <v>103</v>
      </c>
      <c r="H32" s="38">
        <v>42</v>
      </c>
      <c r="I32" s="38" t="s">
        <v>57</v>
      </c>
      <c r="J32" s="38">
        <v>1032</v>
      </c>
      <c r="K32" s="39">
        <v>595</v>
      </c>
      <c r="L32" s="39"/>
      <c r="M32" s="39"/>
      <c r="N32" s="39"/>
      <c r="O32" s="39"/>
      <c r="P32" s="39"/>
      <c r="Q32" s="39"/>
      <c r="R32" s="39"/>
      <c r="S32" s="39"/>
      <c r="T32" s="39"/>
      <c r="U32" s="39" t="s">
        <v>58</v>
      </c>
    </row>
    <row r="33" spans="1:21" s="22" customFormat="1" ht="17.850000000000001" customHeight="1" x14ac:dyDescent="0.2">
      <c r="A33" s="51" t="s">
        <v>59</v>
      </c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</row>
    <row r="34" spans="1:21" s="22" customFormat="1" ht="48" x14ac:dyDescent="0.2">
      <c r="A34" s="35">
        <v>9</v>
      </c>
      <c r="B34" s="36" t="s">
        <v>60</v>
      </c>
      <c r="C34" s="37" t="s">
        <v>61</v>
      </c>
      <c r="D34" s="38">
        <v>601.35</v>
      </c>
      <c r="E34" s="39">
        <v>130.35</v>
      </c>
      <c r="F34" s="38" t="s">
        <v>62</v>
      </c>
      <c r="G34" s="38">
        <v>41</v>
      </c>
      <c r="H34" s="38">
        <v>9</v>
      </c>
      <c r="I34" s="38" t="s">
        <v>63</v>
      </c>
      <c r="J34" s="38">
        <v>362</v>
      </c>
      <c r="K34" s="39">
        <v>128</v>
      </c>
      <c r="L34" s="39"/>
      <c r="M34" s="39"/>
      <c r="N34" s="39"/>
      <c r="O34" s="39"/>
      <c r="P34" s="39"/>
      <c r="Q34" s="39"/>
      <c r="R34" s="39"/>
      <c r="S34" s="39"/>
      <c r="T34" s="39"/>
      <c r="U34" s="39" t="s">
        <v>64</v>
      </c>
    </row>
    <row r="35" spans="1:21" s="22" customFormat="1" ht="60" x14ac:dyDescent="0.2">
      <c r="A35" s="35">
        <v>10</v>
      </c>
      <c r="B35" s="36" t="s">
        <v>65</v>
      </c>
      <c r="C35" s="37" t="s">
        <v>66</v>
      </c>
      <c r="D35" s="38">
        <v>27.14</v>
      </c>
      <c r="E35" s="39"/>
      <c r="F35" s="38" t="s">
        <v>67</v>
      </c>
      <c r="G35" s="38">
        <v>1</v>
      </c>
      <c r="H35" s="38"/>
      <c r="I35" s="38">
        <v>1</v>
      </c>
      <c r="J35" s="38">
        <v>8</v>
      </c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 t="s">
        <v>68</v>
      </c>
    </row>
    <row r="36" spans="1:21" s="22" customFormat="1" ht="72" x14ac:dyDescent="0.2">
      <c r="A36" s="35">
        <v>11</v>
      </c>
      <c r="B36" s="36" t="s">
        <v>69</v>
      </c>
      <c r="C36" s="37" t="s">
        <v>70</v>
      </c>
      <c r="D36" s="38">
        <v>3905.55</v>
      </c>
      <c r="E36" s="39" t="s">
        <v>71</v>
      </c>
      <c r="F36" s="38" t="s">
        <v>72</v>
      </c>
      <c r="G36" s="38">
        <v>269</v>
      </c>
      <c r="H36" s="38" t="s">
        <v>73</v>
      </c>
      <c r="I36" s="38" t="s">
        <v>74</v>
      </c>
      <c r="J36" s="38">
        <v>1688</v>
      </c>
      <c r="K36" s="39" t="s">
        <v>75</v>
      </c>
      <c r="L36" s="39"/>
      <c r="M36" s="39"/>
      <c r="N36" s="39"/>
      <c r="O36" s="39"/>
      <c r="P36" s="39"/>
      <c r="Q36" s="39"/>
      <c r="R36" s="39"/>
      <c r="S36" s="39"/>
      <c r="T36" s="39"/>
      <c r="U36" s="39" t="s">
        <v>76</v>
      </c>
    </row>
    <row r="37" spans="1:21" s="22" customFormat="1" ht="60" x14ac:dyDescent="0.2">
      <c r="A37" s="35">
        <v>12</v>
      </c>
      <c r="B37" s="36" t="s">
        <v>77</v>
      </c>
      <c r="C37" s="37" t="s">
        <v>78</v>
      </c>
      <c r="D37" s="38">
        <v>122</v>
      </c>
      <c r="E37" s="39" t="s">
        <v>79</v>
      </c>
      <c r="F37" s="38"/>
      <c r="G37" s="38">
        <v>839</v>
      </c>
      <c r="H37" s="38" t="s">
        <v>80</v>
      </c>
      <c r="I37" s="38"/>
      <c r="J37" s="38">
        <v>3804</v>
      </c>
      <c r="K37" s="39" t="s">
        <v>81</v>
      </c>
      <c r="L37" s="39"/>
      <c r="M37" s="39"/>
      <c r="N37" s="39"/>
      <c r="O37" s="39"/>
      <c r="P37" s="39"/>
      <c r="Q37" s="39"/>
      <c r="R37" s="39"/>
      <c r="S37" s="39"/>
      <c r="T37" s="39"/>
      <c r="U37" s="39"/>
    </row>
    <row r="38" spans="1:21" s="22" customFormat="1" ht="72" x14ac:dyDescent="0.2">
      <c r="A38" s="35">
        <v>13</v>
      </c>
      <c r="B38" s="36" t="s">
        <v>82</v>
      </c>
      <c r="C38" s="37" t="s">
        <v>83</v>
      </c>
      <c r="D38" s="38">
        <v>4.12</v>
      </c>
      <c r="E38" s="39"/>
      <c r="F38" s="38">
        <v>4.12</v>
      </c>
      <c r="G38" s="38">
        <v>51</v>
      </c>
      <c r="H38" s="38"/>
      <c r="I38" s="38">
        <v>51</v>
      </c>
      <c r="J38" s="38">
        <v>386</v>
      </c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>
        <v>386</v>
      </c>
    </row>
    <row r="39" spans="1:21" s="22" customFormat="1" ht="72" x14ac:dyDescent="0.2">
      <c r="A39" s="35">
        <v>14</v>
      </c>
      <c r="B39" s="36" t="s">
        <v>84</v>
      </c>
      <c r="C39" s="37" t="s">
        <v>83</v>
      </c>
      <c r="D39" s="38">
        <v>5.75</v>
      </c>
      <c r="E39" s="39"/>
      <c r="F39" s="38">
        <v>5.75</v>
      </c>
      <c r="G39" s="38">
        <v>71</v>
      </c>
      <c r="H39" s="38"/>
      <c r="I39" s="38">
        <v>71</v>
      </c>
      <c r="J39" s="38">
        <v>654</v>
      </c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>
        <v>654</v>
      </c>
    </row>
    <row r="40" spans="1:21" s="22" customFormat="1" ht="72" x14ac:dyDescent="0.2">
      <c r="A40" s="35">
        <v>15</v>
      </c>
      <c r="B40" s="41" t="s">
        <v>85</v>
      </c>
      <c r="C40" s="42" t="s">
        <v>83</v>
      </c>
      <c r="D40" s="43">
        <v>5.98</v>
      </c>
      <c r="E40" s="44"/>
      <c r="F40" s="43">
        <v>5.98</v>
      </c>
      <c r="G40" s="43">
        <v>74</v>
      </c>
      <c r="H40" s="43"/>
      <c r="I40" s="43">
        <v>74</v>
      </c>
      <c r="J40" s="43">
        <v>348</v>
      </c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>
        <v>348</v>
      </c>
    </row>
    <row r="41" spans="1:21" s="22" customFormat="1" ht="21" customHeight="1" x14ac:dyDescent="0.2">
      <c r="A41" s="53" t="s">
        <v>86</v>
      </c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</row>
    <row r="42" spans="1:21" s="22" customFormat="1" ht="17.850000000000001" customHeight="1" x14ac:dyDescent="0.2">
      <c r="A42" s="51" t="s">
        <v>87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</row>
    <row r="43" spans="1:21" s="22" customFormat="1" ht="72" x14ac:dyDescent="0.2">
      <c r="A43" s="35">
        <v>16</v>
      </c>
      <c r="B43" s="36" t="s">
        <v>88</v>
      </c>
      <c r="C43" s="37" t="s">
        <v>89</v>
      </c>
      <c r="D43" s="38">
        <v>1151.8</v>
      </c>
      <c r="E43" s="39" t="s">
        <v>90</v>
      </c>
      <c r="F43" s="38" t="s">
        <v>91</v>
      </c>
      <c r="G43" s="38">
        <v>69</v>
      </c>
      <c r="H43" s="38">
        <v>14</v>
      </c>
      <c r="I43" s="38" t="s">
        <v>92</v>
      </c>
      <c r="J43" s="38">
        <v>519</v>
      </c>
      <c r="K43" s="39" t="s">
        <v>93</v>
      </c>
      <c r="L43" s="39"/>
      <c r="M43" s="39"/>
      <c r="N43" s="39"/>
      <c r="O43" s="39"/>
      <c r="P43" s="39"/>
      <c r="Q43" s="39"/>
      <c r="R43" s="39"/>
      <c r="S43" s="39"/>
      <c r="T43" s="39"/>
      <c r="U43" s="39" t="s">
        <v>94</v>
      </c>
    </row>
    <row r="44" spans="1:21" s="22" customFormat="1" ht="84" x14ac:dyDescent="0.2">
      <c r="A44" s="35">
        <v>17</v>
      </c>
      <c r="B44" s="36" t="s">
        <v>95</v>
      </c>
      <c r="C44" s="37">
        <v>6.06</v>
      </c>
      <c r="D44" s="38">
        <v>30.2</v>
      </c>
      <c r="E44" s="39" t="s">
        <v>96</v>
      </c>
      <c r="F44" s="38"/>
      <c r="G44" s="38">
        <v>183</v>
      </c>
      <c r="H44" s="38" t="s">
        <v>97</v>
      </c>
      <c r="I44" s="38"/>
      <c r="J44" s="38">
        <v>1161</v>
      </c>
      <c r="K44" s="39" t="s">
        <v>98</v>
      </c>
      <c r="L44" s="39"/>
      <c r="M44" s="39"/>
      <c r="N44" s="39"/>
      <c r="O44" s="39"/>
      <c r="P44" s="39"/>
      <c r="Q44" s="39"/>
      <c r="R44" s="39"/>
      <c r="S44" s="39"/>
      <c r="T44" s="39"/>
      <c r="U44" s="39"/>
    </row>
    <row r="45" spans="1:21" s="22" customFormat="1" ht="72" x14ac:dyDescent="0.2">
      <c r="A45" s="35">
        <v>18</v>
      </c>
      <c r="B45" s="36" t="s">
        <v>99</v>
      </c>
      <c r="C45" s="37" t="s">
        <v>100</v>
      </c>
      <c r="D45" s="38">
        <v>303.94</v>
      </c>
      <c r="E45" s="39" t="s">
        <v>101</v>
      </c>
      <c r="F45" s="38" t="s">
        <v>102</v>
      </c>
      <c r="G45" s="38">
        <v>875</v>
      </c>
      <c r="H45" s="38" t="s">
        <v>103</v>
      </c>
      <c r="I45" s="38" t="s">
        <v>104</v>
      </c>
      <c r="J45" s="38">
        <v>4653</v>
      </c>
      <c r="K45" s="39" t="s">
        <v>105</v>
      </c>
      <c r="L45" s="39"/>
      <c r="M45" s="39"/>
      <c r="N45" s="39"/>
      <c r="O45" s="39"/>
      <c r="P45" s="39"/>
      <c r="Q45" s="39"/>
      <c r="R45" s="39"/>
      <c r="S45" s="39"/>
      <c r="T45" s="39"/>
      <c r="U45" s="39" t="s">
        <v>106</v>
      </c>
    </row>
    <row r="46" spans="1:21" s="22" customFormat="1" ht="17.850000000000001" customHeight="1" x14ac:dyDescent="0.2">
      <c r="A46" s="51" t="s">
        <v>107</v>
      </c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</row>
    <row r="47" spans="1:21" s="22" customFormat="1" ht="72" x14ac:dyDescent="0.2">
      <c r="A47" s="35">
        <v>19</v>
      </c>
      <c r="B47" s="36" t="s">
        <v>108</v>
      </c>
      <c r="C47" s="37" t="s">
        <v>109</v>
      </c>
      <c r="D47" s="38">
        <v>152.57</v>
      </c>
      <c r="E47" s="39" t="s">
        <v>110</v>
      </c>
      <c r="F47" s="38">
        <v>70.58</v>
      </c>
      <c r="G47" s="38">
        <v>24</v>
      </c>
      <c r="H47" s="38" t="s">
        <v>111</v>
      </c>
      <c r="I47" s="38">
        <v>11</v>
      </c>
      <c r="J47" s="38">
        <v>197</v>
      </c>
      <c r="K47" s="39" t="s">
        <v>112</v>
      </c>
      <c r="L47" s="39"/>
      <c r="M47" s="39"/>
      <c r="N47" s="39"/>
      <c r="O47" s="39"/>
      <c r="P47" s="39"/>
      <c r="Q47" s="39"/>
      <c r="R47" s="39"/>
      <c r="S47" s="39"/>
      <c r="T47" s="39"/>
      <c r="U47" s="39">
        <v>19</v>
      </c>
    </row>
    <row r="48" spans="1:21" s="22" customFormat="1" ht="36" x14ac:dyDescent="0.2">
      <c r="A48" s="35">
        <v>20</v>
      </c>
      <c r="B48" s="36" t="s">
        <v>113</v>
      </c>
      <c r="C48" s="37">
        <v>16</v>
      </c>
      <c r="D48" s="38">
        <v>40.19</v>
      </c>
      <c r="E48" s="39" t="s">
        <v>114</v>
      </c>
      <c r="F48" s="38"/>
      <c r="G48" s="38">
        <v>643</v>
      </c>
      <c r="H48" s="38" t="s">
        <v>115</v>
      </c>
      <c r="I48" s="38"/>
      <c r="J48" s="38">
        <v>4212</v>
      </c>
      <c r="K48" s="39" t="s">
        <v>116</v>
      </c>
      <c r="L48" s="39"/>
      <c r="M48" s="39"/>
      <c r="N48" s="39"/>
      <c r="O48" s="39"/>
      <c r="P48" s="39"/>
      <c r="Q48" s="39"/>
      <c r="R48" s="39"/>
      <c r="S48" s="39"/>
      <c r="T48" s="39"/>
      <c r="U48" s="39"/>
    </row>
    <row r="49" spans="1:21" s="22" customFormat="1" ht="204" x14ac:dyDescent="0.2">
      <c r="A49" s="35">
        <v>21</v>
      </c>
      <c r="B49" s="36" t="s">
        <v>117</v>
      </c>
      <c r="C49" s="37" t="s">
        <v>118</v>
      </c>
      <c r="D49" s="38">
        <v>1039.23</v>
      </c>
      <c r="E49" s="39">
        <v>1039.22</v>
      </c>
      <c r="F49" s="38">
        <v>0.01</v>
      </c>
      <c r="G49" s="38">
        <v>104</v>
      </c>
      <c r="H49" s="38">
        <v>104</v>
      </c>
      <c r="I49" s="38"/>
      <c r="J49" s="38">
        <v>1485</v>
      </c>
      <c r="K49" s="39">
        <v>1485</v>
      </c>
      <c r="L49" s="39"/>
      <c r="M49" s="39"/>
      <c r="N49" s="39"/>
      <c r="O49" s="39"/>
      <c r="P49" s="39"/>
      <c r="Q49" s="39"/>
      <c r="R49" s="39"/>
      <c r="S49" s="39"/>
      <c r="T49" s="39"/>
      <c r="U49" s="39"/>
    </row>
    <row r="50" spans="1:21" s="22" customFormat="1" ht="60" x14ac:dyDescent="0.2">
      <c r="A50" s="35">
        <v>22</v>
      </c>
      <c r="B50" s="36" t="s">
        <v>119</v>
      </c>
      <c r="C50" s="37">
        <v>1</v>
      </c>
      <c r="D50" s="38">
        <v>701.87</v>
      </c>
      <c r="E50" s="39" t="s">
        <v>120</v>
      </c>
      <c r="F50" s="38"/>
      <c r="G50" s="38">
        <v>702</v>
      </c>
      <c r="H50" s="38" t="s">
        <v>121</v>
      </c>
      <c r="I50" s="38"/>
      <c r="J50" s="38">
        <v>4597</v>
      </c>
      <c r="K50" s="39" t="s">
        <v>122</v>
      </c>
      <c r="L50" s="39"/>
      <c r="M50" s="39"/>
      <c r="N50" s="39"/>
      <c r="O50" s="39"/>
      <c r="P50" s="39"/>
      <c r="Q50" s="39"/>
      <c r="R50" s="39"/>
      <c r="S50" s="39"/>
      <c r="T50" s="39"/>
      <c r="U50" s="39"/>
    </row>
    <row r="51" spans="1:21" s="22" customFormat="1" ht="60" x14ac:dyDescent="0.2">
      <c r="A51" s="35">
        <v>23</v>
      </c>
      <c r="B51" s="36" t="s">
        <v>123</v>
      </c>
      <c r="C51" s="37">
        <v>3</v>
      </c>
      <c r="D51" s="38">
        <v>173</v>
      </c>
      <c r="E51" s="39" t="s">
        <v>124</v>
      </c>
      <c r="F51" s="38"/>
      <c r="G51" s="38">
        <v>519</v>
      </c>
      <c r="H51" s="38" t="s">
        <v>125</v>
      </c>
      <c r="I51" s="38"/>
      <c r="J51" s="38">
        <v>977</v>
      </c>
      <c r="K51" s="39" t="s">
        <v>126</v>
      </c>
      <c r="L51" s="39"/>
      <c r="M51" s="39"/>
      <c r="N51" s="39"/>
      <c r="O51" s="39"/>
      <c r="P51" s="39"/>
      <c r="Q51" s="39"/>
      <c r="R51" s="39"/>
      <c r="S51" s="39"/>
      <c r="T51" s="39"/>
      <c r="U51" s="39"/>
    </row>
    <row r="52" spans="1:21" s="22" customFormat="1" ht="72" x14ac:dyDescent="0.2">
      <c r="A52" s="35">
        <v>24</v>
      </c>
      <c r="B52" s="36" t="s">
        <v>127</v>
      </c>
      <c r="C52" s="37">
        <v>3</v>
      </c>
      <c r="D52" s="38">
        <v>212.27</v>
      </c>
      <c r="E52" s="39" t="s">
        <v>128</v>
      </c>
      <c r="F52" s="38">
        <v>16.07</v>
      </c>
      <c r="G52" s="38">
        <v>637</v>
      </c>
      <c r="H52" s="38" t="s">
        <v>129</v>
      </c>
      <c r="I52" s="38">
        <v>48</v>
      </c>
      <c r="J52" s="38">
        <v>1968</v>
      </c>
      <c r="K52" s="39" t="s">
        <v>130</v>
      </c>
      <c r="L52" s="39"/>
      <c r="M52" s="39"/>
      <c r="N52" s="39"/>
      <c r="O52" s="39"/>
      <c r="P52" s="39"/>
      <c r="Q52" s="39"/>
      <c r="R52" s="39"/>
      <c r="S52" s="39"/>
      <c r="T52" s="39"/>
      <c r="U52" s="39">
        <v>153</v>
      </c>
    </row>
    <row r="53" spans="1:21" s="22" customFormat="1" ht="60" x14ac:dyDescent="0.2">
      <c r="A53" s="35">
        <v>25</v>
      </c>
      <c r="B53" s="36" t="s">
        <v>131</v>
      </c>
      <c r="C53" s="37">
        <v>3</v>
      </c>
      <c r="D53" s="38">
        <v>170</v>
      </c>
      <c r="E53" s="39" t="s">
        <v>132</v>
      </c>
      <c r="F53" s="38"/>
      <c r="G53" s="38">
        <v>510</v>
      </c>
      <c r="H53" s="38" t="s">
        <v>133</v>
      </c>
      <c r="I53" s="38"/>
      <c r="J53" s="38">
        <v>2401</v>
      </c>
      <c r="K53" s="39" t="s">
        <v>134</v>
      </c>
      <c r="L53" s="39"/>
      <c r="M53" s="39"/>
      <c r="N53" s="39"/>
      <c r="O53" s="39"/>
      <c r="P53" s="39"/>
      <c r="Q53" s="39"/>
      <c r="R53" s="39"/>
      <c r="S53" s="39"/>
      <c r="T53" s="39"/>
      <c r="U53" s="39"/>
    </row>
    <row r="54" spans="1:21" s="22" customFormat="1" ht="120" x14ac:dyDescent="0.2">
      <c r="A54" s="35">
        <v>26</v>
      </c>
      <c r="B54" s="36" t="s">
        <v>135</v>
      </c>
      <c r="C54" s="37" t="s">
        <v>136</v>
      </c>
      <c r="D54" s="38">
        <v>504.31</v>
      </c>
      <c r="E54" s="39" t="s">
        <v>137</v>
      </c>
      <c r="F54" s="38" t="s">
        <v>138</v>
      </c>
      <c r="G54" s="38">
        <v>8</v>
      </c>
      <c r="H54" s="38">
        <v>1</v>
      </c>
      <c r="I54" s="38" t="s">
        <v>139</v>
      </c>
      <c r="J54" s="38">
        <v>57</v>
      </c>
      <c r="K54" s="39">
        <v>20</v>
      </c>
      <c r="L54" s="39"/>
      <c r="M54" s="39"/>
      <c r="N54" s="39"/>
      <c r="O54" s="39"/>
      <c r="P54" s="39"/>
      <c r="Q54" s="39"/>
      <c r="R54" s="39"/>
      <c r="S54" s="39"/>
      <c r="T54" s="39"/>
      <c r="U54" s="39" t="s">
        <v>140</v>
      </c>
    </row>
    <row r="55" spans="1:21" s="22" customFormat="1" ht="36" x14ac:dyDescent="0.2">
      <c r="A55" s="35">
        <v>27</v>
      </c>
      <c r="B55" s="36" t="s">
        <v>141</v>
      </c>
      <c r="C55" s="37">
        <v>16</v>
      </c>
      <c r="D55" s="38">
        <v>0.3</v>
      </c>
      <c r="E55" s="39" t="s">
        <v>142</v>
      </c>
      <c r="F55" s="38"/>
      <c r="G55" s="38">
        <v>5</v>
      </c>
      <c r="H55" s="38" t="s">
        <v>143</v>
      </c>
      <c r="I55" s="38"/>
      <c r="J55" s="38">
        <v>22</v>
      </c>
      <c r="K55" s="39" t="s">
        <v>144</v>
      </c>
      <c r="L55" s="39"/>
      <c r="M55" s="39"/>
      <c r="N55" s="39"/>
      <c r="O55" s="39"/>
      <c r="P55" s="39"/>
      <c r="Q55" s="39"/>
      <c r="R55" s="39"/>
      <c r="S55" s="39"/>
      <c r="T55" s="39"/>
      <c r="U55" s="39"/>
    </row>
    <row r="56" spans="1:21" s="22" customFormat="1" ht="17.850000000000001" customHeight="1" x14ac:dyDescent="0.2">
      <c r="A56" s="51" t="s">
        <v>145</v>
      </c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</row>
    <row r="57" spans="1:21" s="22" customFormat="1" ht="60" x14ac:dyDescent="0.2">
      <c r="A57" s="35">
        <v>28</v>
      </c>
      <c r="B57" s="36" t="s">
        <v>146</v>
      </c>
      <c r="C57" s="37" t="s">
        <v>147</v>
      </c>
      <c r="D57" s="38">
        <v>9108.2800000000007</v>
      </c>
      <c r="E57" s="39" t="s">
        <v>148</v>
      </c>
      <c r="F57" s="38" t="s">
        <v>149</v>
      </c>
      <c r="G57" s="38">
        <v>11</v>
      </c>
      <c r="H57" s="38">
        <v>6</v>
      </c>
      <c r="I57" s="38" t="s">
        <v>150</v>
      </c>
      <c r="J57" s="38">
        <v>115</v>
      </c>
      <c r="K57" s="39" t="s">
        <v>151</v>
      </c>
      <c r="L57" s="39"/>
      <c r="M57" s="39"/>
      <c r="N57" s="39"/>
      <c r="O57" s="39"/>
      <c r="P57" s="39"/>
      <c r="Q57" s="39"/>
      <c r="R57" s="39"/>
      <c r="S57" s="39"/>
      <c r="T57" s="39"/>
      <c r="U57" s="39" t="s">
        <v>152</v>
      </c>
    </row>
    <row r="58" spans="1:21" s="22" customFormat="1" ht="48" x14ac:dyDescent="0.2">
      <c r="A58" s="35">
        <v>29</v>
      </c>
      <c r="B58" s="36" t="s">
        <v>153</v>
      </c>
      <c r="C58" s="37" t="s">
        <v>154</v>
      </c>
      <c r="D58" s="38">
        <v>2182.5500000000002</v>
      </c>
      <c r="E58" s="39" t="s">
        <v>155</v>
      </c>
      <c r="F58" s="38">
        <v>45.19</v>
      </c>
      <c r="G58" s="38">
        <v>29</v>
      </c>
      <c r="H58" s="38" t="s">
        <v>156</v>
      </c>
      <c r="I58" s="38">
        <v>1</v>
      </c>
      <c r="J58" s="38">
        <v>284</v>
      </c>
      <c r="K58" s="39" t="s">
        <v>157</v>
      </c>
      <c r="L58" s="39"/>
      <c r="M58" s="39"/>
      <c r="N58" s="39"/>
      <c r="O58" s="39"/>
      <c r="P58" s="39"/>
      <c r="Q58" s="39"/>
      <c r="R58" s="39"/>
      <c r="S58" s="39"/>
      <c r="T58" s="39"/>
      <c r="U58" s="39">
        <v>3</v>
      </c>
    </row>
    <row r="59" spans="1:21" s="22" customFormat="1" ht="84" x14ac:dyDescent="0.2">
      <c r="A59" s="35">
        <v>30</v>
      </c>
      <c r="B59" s="36" t="s">
        <v>158</v>
      </c>
      <c r="C59" s="37" t="s">
        <v>159</v>
      </c>
      <c r="D59" s="38">
        <v>67.3</v>
      </c>
      <c r="E59" s="39" t="s">
        <v>160</v>
      </c>
      <c r="F59" s="38"/>
      <c r="G59" s="38">
        <v>81</v>
      </c>
      <c r="H59" s="38" t="s">
        <v>161</v>
      </c>
      <c r="I59" s="38"/>
      <c r="J59" s="38">
        <v>513</v>
      </c>
      <c r="K59" s="39" t="s">
        <v>162</v>
      </c>
      <c r="L59" s="39"/>
      <c r="M59" s="39"/>
      <c r="N59" s="39"/>
      <c r="O59" s="39"/>
      <c r="P59" s="39"/>
      <c r="Q59" s="39"/>
      <c r="R59" s="39"/>
      <c r="S59" s="39"/>
      <c r="T59" s="39"/>
      <c r="U59" s="39"/>
    </row>
    <row r="60" spans="1:21" s="22" customFormat="1" ht="72" x14ac:dyDescent="0.2">
      <c r="A60" s="35">
        <v>31</v>
      </c>
      <c r="B60" s="36" t="s">
        <v>163</v>
      </c>
      <c r="C60" s="37" t="s">
        <v>164</v>
      </c>
      <c r="D60" s="38">
        <v>292.24</v>
      </c>
      <c r="E60" s="39" t="s">
        <v>165</v>
      </c>
      <c r="F60" s="38" t="s">
        <v>102</v>
      </c>
      <c r="G60" s="38">
        <v>119</v>
      </c>
      <c r="H60" s="38" t="s">
        <v>166</v>
      </c>
      <c r="I60" s="38" t="s">
        <v>167</v>
      </c>
      <c r="J60" s="38">
        <v>589</v>
      </c>
      <c r="K60" s="39" t="s">
        <v>168</v>
      </c>
      <c r="L60" s="39"/>
      <c r="M60" s="39"/>
      <c r="N60" s="39"/>
      <c r="O60" s="39"/>
      <c r="P60" s="39"/>
      <c r="Q60" s="39"/>
      <c r="R60" s="39"/>
      <c r="S60" s="39"/>
      <c r="T60" s="39"/>
      <c r="U60" s="39" t="s">
        <v>169</v>
      </c>
    </row>
    <row r="61" spans="1:21" s="22" customFormat="1" ht="84" x14ac:dyDescent="0.2">
      <c r="A61" s="35">
        <v>32</v>
      </c>
      <c r="B61" s="36" t="s">
        <v>170</v>
      </c>
      <c r="C61" s="37" t="s">
        <v>171</v>
      </c>
      <c r="D61" s="38">
        <v>62.45</v>
      </c>
      <c r="E61" s="39" t="s">
        <v>172</v>
      </c>
      <c r="F61" s="38">
        <v>14.37</v>
      </c>
      <c r="G61" s="38">
        <v>125</v>
      </c>
      <c r="H61" s="38" t="s">
        <v>173</v>
      </c>
      <c r="I61" s="38">
        <v>29</v>
      </c>
      <c r="J61" s="38">
        <v>725</v>
      </c>
      <c r="K61" s="39" t="s">
        <v>174</v>
      </c>
      <c r="L61" s="39"/>
      <c r="M61" s="39"/>
      <c r="N61" s="39"/>
      <c r="O61" s="39"/>
      <c r="P61" s="39"/>
      <c r="Q61" s="39"/>
      <c r="R61" s="39"/>
      <c r="S61" s="39"/>
      <c r="T61" s="39"/>
      <c r="U61" s="39">
        <v>103</v>
      </c>
    </row>
    <row r="62" spans="1:21" s="22" customFormat="1" ht="17.850000000000001" customHeight="1" x14ac:dyDescent="0.2">
      <c r="A62" s="51" t="s">
        <v>175</v>
      </c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</row>
    <row r="63" spans="1:21" s="22" customFormat="1" ht="36" x14ac:dyDescent="0.2">
      <c r="A63" s="35">
        <v>33</v>
      </c>
      <c r="B63" s="36" t="s">
        <v>176</v>
      </c>
      <c r="C63" s="37" t="s">
        <v>177</v>
      </c>
      <c r="D63" s="38">
        <v>1203.2</v>
      </c>
      <c r="E63" s="39" t="s">
        <v>178</v>
      </c>
      <c r="F63" s="38" t="s">
        <v>179</v>
      </c>
      <c r="G63" s="38">
        <v>24</v>
      </c>
      <c r="H63" s="38" t="s">
        <v>180</v>
      </c>
      <c r="I63" s="38" t="s">
        <v>181</v>
      </c>
      <c r="J63" s="38">
        <v>276</v>
      </c>
      <c r="K63" s="39" t="s">
        <v>182</v>
      </c>
      <c r="L63" s="39"/>
      <c r="M63" s="39"/>
      <c r="N63" s="39"/>
      <c r="O63" s="39"/>
      <c r="P63" s="39"/>
      <c r="Q63" s="39"/>
      <c r="R63" s="39"/>
      <c r="S63" s="39"/>
      <c r="T63" s="39"/>
      <c r="U63" s="39" t="s">
        <v>183</v>
      </c>
    </row>
    <row r="64" spans="1:21" s="22" customFormat="1" ht="48" x14ac:dyDescent="0.2">
      <c r="A64" s="35">
        <v>34</v>
      </c>
      <c r="B64" s="36" t="s">
        <v>184</v>
      </c>
      <c r="C64" s="37" t="s">
        <v>185</v>
      </c>
      <c r="D64" s="38">
        <v>578</v>
      </c>
      <c r="E64" s="39" t="s">
        <v>186</v>
      </c>
      <c r="F64" s="38"/>
      <c r="G64" s="38">
        <v>81</v>
      </c>
      <c r="H64" s="38" t="s">
        <v>161</v>
      </c>
      <c r="I64" s="38"/>
      <c r="J64" s="38">
        <v>413</v>
      </c>
      <c r="K64" s="39" t="s">
        <v>187</v>
      </c>
      <c r="L64" s="39"/>
      <c r="M64" s="39"/>
      <c r="N64" s="39"/>
      <c r="O64" s="39"/>
      <c r="P64" s="39"/>
      <c r="Q64" s="39"/>
      <c r="R64" s="39"/>
      <c r="S64" s="39"/>
      <c r="T64" s="39"/>
      <c r="U64" s="39"/>
    </row>
    <row r="65" spans="1:21" s="22" customFormat="1" ht="60" x14ac:dyDescent="0.2">
      <c r="A65" s="35">
        <v>35</v>
      </c>
      <c r="B65" s="36" t="s">
        <v>188</v>
      </c>
      <c r="C65" s="37">
        <v>2</v>
      </c>
      <c r="D65" s="38">
        <v>169.39</v>
      </c>
      <c r="E65" s="39" t="s">
        <v>189</v>
      </c>
      <c r="F65" s="38"/>
      <c r="G65" s="38">
        <v>339</v>
      </c>
      <c r="H65" s="38" t="s">
        <v>190</v>
      </c>
      <c r="I65" s="38"/>
      <c r="J65" s="38">
        <v>2199</v>
      </c>
      <c r="K65" s="39" t="s">
        <v>191</v>
      </c>
      <c r="L65" s="39"/>
      <c r="M65" s="39"/>
      <c r="N65" s="39"/>
      <c r="O65" s="39"/>
      <c r="P65" s="39"/>
      <c r="Q65" s="39"/>
      <c r="R65" s="39"/>
      <c r="S65" s="39"/>
      <c r="T65" s="39"/>
      <c r="U65" s="39"/>
    </row>
    <row r="66" spans="1:21" s="22" customFormat="1" ht="36" x14ac:dyDescent="0.2">
      <c r="A66" s="35">
        <v>36</v>
      </c>
      <c r="B66" s="36" t="s">
        <v>192</v>
      </c>
      <c r="C66" s="37">
        <v>2</v>
      </c>
      <c r="D66" s="38">
        <v>99.9</v>
      </c>
      <c r="E66" s="39" t="s">
        <v>193</v>
      </c>
      <c r="F66" s="38"/>
      <c r="G66" s="38">
        <v>200</v>
      </c>
      <c r="H66" s="38" t="s">
        <v>194</v>
      </c>
      <c r="I66" s="38"/>
      <c r="J66" s="38">
        <v>637</v>
      </c>
      <c r="K66" s="39" t="s">
        <v>195</v>
      </c>
      <c r="L66" s="39"/>
      <c r="M66" s="39"/>
      <c r="N66" s="39"/>
      <c r="O66" s="39"/>
      <c r="P66" s="39"/>
      <c r="Q66" s="39"/>
      <c r="R66" s="39"/>
      <c r="S66" s="39"/>
      <c r="T66" s="39"/>
      <c r="U66" s="39"/>
    </row>
    <row r="67" spans="1:21" s="22" customFormat="1" ht="36" x14ac:dyDescent="0.2">
      <c r="A67" s="35">
        <v>37</v>
      </c>
      <c r="B67" s="36" t="s">
        <v>196</v>
      </c>
      <c r="C67" s="37" t="s">
        <v>197</v>
      </c>
      <c r="D67" s="38">
        <v>6.74</v>
      </c>
      <c r="E67" s="39" t="s">
        <v>198</v>
      </c>
      <c r="F67" s="38"/>
      <c r="G67" s="38">
        <v>5</v>
      </c>
      <c r="H67" s="38" t="s">
        <v>143</v>
      </c>
      <c r="I67" s="38"/>
      <c r="J67" s="38">
        <v>24</v>
      </c>
      <c r="K67" s="39" t="s">
        <v>199</v>
      </c>
      <c r="L67" s="39"/>
      <c r="M67" s="39"/>
      <c r="N67" s="39"/>
      <c r="O67" s="39"/>
      <c r="P67" s="39"/>
      <c r="Q67" s="39"/>
      <c r="R67" s="39"/>
      <c r="S67" s="39"/>
      <c r="T67" s="39"/>
      <c r="U67" s="39"/>
    </row>
    <row r="68" spans="1:21" s="22" customFormat="1" ht="17.850000000000001" customHeight="1" x14ac:dyDescent="0.2">
      <c r="A68" s="51" t="s">
        <v>200</v>
      </c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</row>
    <row r="69" spans="1:21" s="22" customFormat="1" ht="60" x14ac:dyDescent="0.2">
      <c r="A69" s="35">
        <v>38</v>
      </c>
      <c r="B69" s="36" t="s">
        <v>201</v>
      </c>
      <c r="C69" s="37" t="s">
        <v>202</v>
      </c>
      <c r="D69" s="38">
        <v>2025.21</v>
      </c>
      <c r="E69" s="39" t="s">
        <v>203</v>
      </c>
      <c r="F69" s="38" t="s">
        <v>204</v>
      </c>
      <c r="G69" s="38">
        <v>20</v>
      </c>
      <c r="H69" s="38" t="s">
        <v>205</v>
      </c>
      <c r="I69" s="38" t="s">
        <v>206</v>
      </c>
      <c r="J69" s="38">
        <v>134</v>
      </c>
      <c r="K69" s="39" t="s">
        <v>207</v>
      </c>
      <c r="L69" s="39"/>
      <c r="M69" s="39"/>
      <c r="N69" s="39"/>
      <c r="O69" s="39"/>
      <c r="P69" s="39"/>
      <c r="Q69" s="39"/>
      <c r="R69" s="39"/>
      <c r="S69" s="39"/>
      <c r="T69" s="39"/>
      <c r="U69" s="39" t="s">
        <v>208</v>
      </c>
    </row>
    <row r="70" spans="1:21" s="22" customFormat="1" ht="84" x14ac:dyDescent="0.2">
      <c r="A70" s="35">
        <v>39</v>
      </c>
      <c r="B70" s="36" t="s">
        <v>209</v>
      </c>
      <c r="C70" s="37" t="s">
        <v>210</v>
      </c>
      <c r="D70" s="38">
        <v>17.600000000000001</v>
      </c>
      <c r="E70" s="39" t="s">
        <v>211</v>
      </c>
      <c r="F70" s="38"/>
      <c r="G70" s="38">
        <v>18</v>
      </c>
      <c r="H70" s="38" t="s">
        <v>212</v>
      </c>
      <c r="I70" s="38"/>
      <c r="J70" s="38">
        <v>84</v>
      </c>
      <c r="K70" s="39" t="s">
        <v>213</v>
      </c>
      <c r="L70" s="39"/>
      <c r="M70" s="39"/>
      <c r="N70" s="39"/>
      <c r="O70" s="39"/>
      <c r="P70" s="39"/>
      <c r="Q70" s="39"/>
      <c r="R70" s="39"/>
      <c r="S70" s="39"/>
      <c r="T70" s="39"/>
      <c r="U70" s="39"/>
    </row>
    <row r="71" spans="1:21" s="22" customFormat="1" ht="17.850000000000001" customHeight="1" x14ac:dyDescent="0.2">
      <c r="A71" s="51" t="s">
        <v>214</v>
      </c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</row>
    <row r="72" spans="1:21" s="22" customFormat="1" ht="60" x14ac:dyDescent="0.2">
      <c r="A72" s="35">
        <v>40</v>
      </c>
      <c r="B72" s="36" t="s">
        <v>215</v>
      </c>
      <c r="C72" s="37" t="s">
        <v>216</v>
      </c>
      <c r="D72" s="38">
        <v>2426.1799999999998</v>
      </c>
      <c r="E72" s="39">
        <v>149.87</v>
      </c>
      <c r="F72" s="38" t="s">
        <v>217</v>
      </c>
      <c r="G72" s="38">
        <v>243</v>
      </c>
      <c r="H72" s="38">
        <v>15</v>
      </c>
      <c r="I72" s="38" t="s">
        <v>218</v>
      </c>
      <c r="J72" s="38">
        <v>1797</v>
      </c>
      <c r="K72" s="39">
        <v>214</v>
      </c>
      <c r="L72" s="39"/>
      <c r="M72" s="39"/>
      <c r="N72" s="39"/>
      <c r="O72" s="39"/>
      <c r="P72" s="39"/>
      <c r="Q72" s="39"/>
      <c r="R72" s="39"/>
      <c r="S72" s="39"/>
      <c r="T72" s="39"/>
      <c r="U72" s="39" t="s">
        <v>219</v>
      </c>
    </row>
    <row r="73" spans="1:21" s="22" customFormat="1" ht="60" x14ac:dyDescent="0.2">
      <c r="A73" s="35">
        <v>41</v>
      </c>
      <c r="B73" s="36" t="s">
        <v>220</v>
      </c>
      <c r="C73" s="37" t="s">
        <v>221</v>
      </c>
      <c r="D73" s="38">
        <v>14758.76</v>
      </c>
      <c r="E73" s="39" t="s">
        <v>222</v>
      </c>
      <c r="F73" s="38" t="s">
        <v>223</v>
      </c>
      <c r="G73" s="38">
        <v>561</v>
      </c>
      <c r="H73" s="38" t="s">
        <v>224</v>
      </c>
      <c r="I73" s="38" t="s">
        <v>225</v>
      </c>
      <c r="J73" s="38">
        <v>5378</v>
      </c>
      <c r="K73" s="39" t="s">
        <v>226</v>
      </c>
      <c r="L73" s="39"/>
      <c r="M73" s="39"/>
      <c r="N73" s="39"/>
      <c r="O73" s="39"/>
      <c r="P73" s="39"/>
      <c r="Q73" s="39"/>
      <c r="R73" s="39"/>
      <c r="S73" s="39"/>
      <c r="T73" s="39"/>
      <c r="U73" s="39" t="s">
        <v>227</v>
      </c>
    </row>
    <row r="74" spans="1:21" s="22" customFormat="1" ht="48" x14ac:dyDescent="0.2">
      <c r="A74" s="35">
        <v>42</v>
      </c>
      <c r="B74" s="36" t="s">
        <v>228</v>
      </c>
      <c r="C74" s="37">
        <v>3.8759999999999999</v>
      </c>
      <c r="D74" s="38">
        <v>610</v>
      </c>
      <c r="E74" s="39" t="s">
        <v>229</v>
      </c>
      <c r="F74" s="38"/>
      <c r="G74" s="38">
        <v>2364</v>
      </c>
      <c r="H74" s="38" t="s">
        <v>230</v>
      </c>
      <c r="I74" s="38"/>
      <c r="J74" s="38">
        <v>11431</v>
      </c>
      <c r="K74" s="39" t="s">
        <v>231</v>
      </c>
      <c r="L74" s="39"/>
      <c r="M74" s="39"/>
      <c r="N74" s="39"/>
      <c r="O74" s="39"/>
      <c r="P74" s="39"/>
      <c r="Q74" s="39"/>
      <c r="R74" s="39"/>
      <c r="S74" s="39"/>
      <c r="T74" s="39"/>
      <c r="U74" s="39"/>
    </row>
    <row r="75" spans="1:21" s="22" customFormat="1" ht="48" x14ac:dyDescent="0.2">
      <c r="A75" s="35">
        <v>43</v>
      </c>
      <c r="B75" s="36" t="s">
        <v>232</v>
      </c>
      <c r="C75" s="37" t="s">
        <v>233</v>
      </c>
      <c r="D75" s="38">
        <v>921.46</v>
      </c>
      <c r="E75" s="39">
        <v>921.46</v>
      </c>
      <c r="F75" s="38"/>
      <c r="G75" s="38">
        <v>146</v>
      </c>
      <c r="H75" s="38">
        <v>146</v>
      </c>
      <c r="I75" s="38"/>
      <c r="J75" s="38">
        <v>2083</v>
      </c>
      <c r="K75" s="39">
        <v>2083</v>
      </c>
      <c r="L75" s="39"/>
      <c r="M75" s="39"/>
      <c r="N75" s="39"/>
      <c r="O75" s="39"/>
      <c r="P75" s="39"/>
      <c r="Q75" s="39"/>
      <c r="R75" s="39"/>
      <c r="S75" s="39"/>
      <c r="T75" s="39"/>
      <c r="U75" s="39"/>
    </row>
    <row r="76" spans="1:21" s="22" customFormat="1" ht="48" x14ac:dyDescent="0.2">
      <c r="A76" s="35">
        <v>44</v>
      </c>
      <c r="B76" s="36" t="s">
        <v>50</v>
      </c>
      <c r="C76" s="37">
        <v>15.8</v>
      </c>
      <c r="D76" s="38">
        <v>117</v>
      </c>
      <c r="E76" s="39" t="s">
        <v>52</v>
      </c>
      <c r="F76" s="38"/>
      <c r="G76" s="38">
        <v>1849</v>
      </c>
      <c r="H76" s="38" t="s">
        <v>234</v>
      </c>
      <c r="I76" s="38"/>
      <c r="J76" s="38">
        <v>5800</v>
      </c>
      <c r="K76" s="39" t="s">
        <v>235</v>
      </c>
      <c r="L76" s="39"/>
      <c r="M76" s="39"/>
      <c r="N76" s="39"/>
      <c r="O76" s="39"/>
      <c r="P76" s="39"/>
      <c r="Q76" s="39"/>
      <c r="R76" s="39"/>
      <c r="S76" s="39"/>
      <c r="T76" s="39"/>
      <c r="U76" s="39"/>
    </row>
    <row r="77" spans="1:21" s="22" customFormat="1" ht="48" x14ac:dyDescent="0.2">
      <c r="A77" s="35">
        <v>45</v>
      </c>
      <c r="B77" s="36" t="s">
        <v>236</v>
      </c>
      <c r="C77" s="37" t="s">
        <v>237</v>
      </c>
      <c r="D77" s="38">
        <v>1501.65</v>
      </c>
      <c r="E77" s="39" t="s">
        <v>238</v>
      </c>
      <c r="F77" s="38" t="s">
        <v>239</v>
      </c>
      <c r="G77" s="38">
        <v>505</v>
      </c>
      <c r="H77" s="38" t="s">
        <v>240</v>
      </c>
      <c r="I77" s="38" t="s">
        <v>241</v>
      </c>
      <c r="J77" s="38">
        <v>5797</v>
      </c>
      <c r="K77" s="39" t="s">
        <v>242</v>
      </c>
      <c r="L77" s="39"/>
      <c r="M77" s="39"/>
      <c r="N77" s="39"/>
      <c r="O77" s="39"/>
      <c r="P77" s="39"/>
      <c r="Q77" s="39"/>
      <c r="R77" s="39"/>
      <c r="S77" s="39"/>
      <c r="T77" s="39"/>
      <c r="U77" s="39" t="s">
        <v>243</v>
      </c>
    </row>
    <row r="78" spans="1:21" s="22" customFormat="1" ht="48" x14ac:dyDescent="0.2">
      <c r="A78" s="35">
        <v>46</v>
      </c>
      <c r="B78" s="36" t="s">
        <v>244</v>
      </c>
      <c r="C78" s="37" t="s">
        <v>237</v>
      </c>
      <c r="D78" s="38">
        <v>11660</v>
      </c>
      <c r="E78" s="39" t="s">
        <v>245</v>
      </c>
      <c r="F78" s="38"/>
      <c r="G78" s="38">
        <v>3921</v>
      </c>
      <c r="H78" s="38" t="s">
        <v>246</v>
      </c>
      <c r="I78" s="38"/>
      <c r="J78" s="38">
        <v>22099</v>
      </c>
      <c r="K78" s="39" t="s">
        <v>247</v>
      </c>
      <c r="L78" s="39"/>
      <c r="M78" s="39"/>
      <c r="N78" s="39"/>
      <c r="O78" s="39"/>
      <c r="P78" s="39"/>
      <c r="Q78" s="39"/>
      <c r="R78" s="39"/>
      <c r="S78" s="39"/>
      <c r="T78" s="39"/>
      <c r="U78" s="39"/>
    </row>
    <row r="79" spans="1:21" s="22" customFormat="1" ht="84" x14ac:dyDescent="0.2">
      <c r="A79" s="35">
        <v>47</v>
      </c>
      <c r="B79" s="36" t="s">
        <v>248</v>
      </c>
      <c r="C79" s="37" t="s">
        <v>249</v>
      </c>
      <c r="D79" s="38">
        <v>1880.74</v>
      </c>
      <c r="E79" s="39" t="s">
        <v>250</v>
      </c>
      <c r="F79" s="38" t="s">
        <v>251</v>
      </c>
      <c r="G79" s="38">
        <v>940</v>
      </c>
      <c r="H79" s="38" t="s">
        <v>252</v>
      </c>
      <c r="I79" s="38" t="s">
        <v>253</v>
      </c>
      <c r="J79" s="38">
        <v>6485</v>
      </c>
      <c r="K79" s="39" t="s">
        <v>254</v>
      </c>
      <c r="L79" s="39"/>
      <c r="M79" s="39"/>
      <c r="N79" s="39"/>
      <c r="O79" s="39"/>
      <c r="P79" s="39"/>
      <c r="Q79" s="39"/>
      <c r="R79" s="39"/>
      <c r="S79" s="39"/>
      <c r="T79" s="39"/>
      <c r="U79" s="39" t="s">
        <v>255</v>
      </c>
    </row>
    <row r="80" spans="1:21" s="22" customFormat="1" ht="84" x14ac:dyDescent="0.2">
      <c r="A80" s="35">
        <v>48</v>
      </c>
      <c r="B80" s="36" t="s">
        <v>95</v>
      </c>
      <c r="C80" s="37">
        <v>50.5</v>
      </c>
      <c r="D80" s="38">
        <v>30.2</v>
      </c>
      <c r="E80" s="39" t="s">
        <v>96</v>
      </c>
      <c r="F80" s="38"/>
      <c r="G80" s="38">
        <v>1525</v>
      </c>
      <c r="H80" s="38" t="s">
        <v>256</v>
      </c>
      <c r="I80" s="38"/>
      <c r="J80" s="38">
        <v>9678</v>
      </c>
      <c r="K80" s="39" t="s">
        <v>257</v>
      </c>
      <c r="L80" s="39"/>
      <c r="M80" s="39"/>
      <c r="N80" s="39"/>
      <c r="O80" s="39"/>
      <c r="P80" s="39"/>
      <c r="Q80" s="39"/>
      <c r="R80" s="39"/>
      <c r="S80" s="39"/>
      <c r="T80" s="39"/>
      <c r="U80" s="39"/>
    </row>
    <row r="81" spans="1:21" s="22" customFormat="1" ht="60" x14ac:dyDescent="0.2">
      <c r="A81" s="35">
        <v>49</v>
      </c>
      <c r="B81" s="36" t="s">
        <v>258</v>
      </c>
      <c r="C81" s="37" t="s">
        <v>259</v>
      </c>
      <c r="D81" s="38">
        <v>31686.43</v>
      </c>
      <c r="E81" s="39" t="s">
        <v>260</v>
      </c>
      <c r="F81" s="38" t="s">
        <v>261</v>
      </c>
      <c r="G81" s="38">
        <v>76</v>
      </c>
      <c r="H81" s="38" t="s">
        <v>262</v>
      </c>
      <c r="I81" s="38" t="s">
        <v>263</v>
      </c>
      <c r="J81" s="38">
        <v>661</v>
      </c>
      <c r="K81" s="39" t="s">
        <v>264</v>
      </c>
      <c r="L81" s="39"/>
      <c r="M81" s="39"/>
      <c r="N81" s="39"/>
      <c r="O81" s="39"/>
      <c r="P81" s="39"/>
      <c r="Q81" s="39"/>
      <c r="R81" s="39"/>
      <c r="S81" s="39"/>
      <c r="T81" s="39"/>
      <c r="U81" s="39" t="s">
        <v>265</v>
      </c>
    </row>
    <row r="82" spans="1:21" s="22" customFormat="1" ht="60" x14ac:dyDescent="0.2">
      <c r="A82" s="35">
        <v>50</v>
      </c>
      <c r="B82" s="36" t="s">
        <v>266</v>
      </c>
      <c r="C82" s="37" t="s">
        <v>267</v>
      </c>
      <c r="D82" s="38">
        <v>317.33</v>
      </c>
      <c r="E82" s="39">
        <v>55.06</v>
      </c>
      <c r="F82" s="38" t="s">
        <v>268</v>
      </c>
      <c r="G82" s="38">
        <v>32</v>
      </c>
      <c r="H82" s="38">
        <v>6</v>
      </c>
      <c r="I82" s="38" t="s">
        <v>269</v>
      </c>
      <c r="J82" s="38">
        <v>248</v>
      </c>
      <c r="K82" s="39">
        <v>79</v>
      </c>
      <c r="L82" s="39"/>
      <c r="M82" s="39"/>
      <c r="N82" s="39"/>
      <c r="O82" s="39"/>
      <c r="P82" s="39"/>
      <c r="Q82" s="39"/>
      <c r="R82" s="39"/>
      <c r="S82" s="39"/>
      <c r="T82" s="39"/>
      <c r="U82" s="39" t="s">
        <v>270</v>
      </c>
    </row>
    <row r="83" spans="1:21" s="22" customFormat="1" ht="60" x14ac:dyDescent="0.2">
      <c r="A83" s="35">
        <v>51</v>
      </c>
      <c r="B83" s="36" t="s">
        <v>271</v>
      </c>
      <c r="C83" s="37">
        <v>1</v>
      </c>
      <c r="D83" s="38">
        <v>90.12</v>
      </c>
      <c r="E83" s="39" t="s">
        <v>272</v>
      </c>
      <c r="F83" s="38"/>
      <c r="G83" s="38">
        <v>90</v>
      </c>
      <c r="H83" s="38" t="s">
        <v>273</v>
      </c>
      <c r="I83" s="38"/>
      <c r="J83" s="38">
        <v>137</v>
      </c>
      <c r="K83" s="39" t="s">
        <v>274</v>
      </c>
      <c r="L83" s="39"/>
      <c r="M83" s="39"/>
      <c r="N83" s="39"/>
      <c r="O83" s="39"/>
      <c r="P83" s="39"/>
      <c r="Q83" s="39"/>
      <c r="R83" s="39"/>
      <c r="S83" s="39"/>
      <c r="T83" s="39"/>
      <c r="U83" s="39"/>
    </row>
    <row r="84" spans="1:21" s="22" customFormat="1" ht="48" x14ac:dyDescent="0.2">
      <c r="A84" s="35">
        <v>52</v>
      </c>
      <c r="B84" s="36" t="s">
        <v>275</v>
      </c>
      <c r="C84" s="37" t="s">
        <v>202</v>
      </c>
      <c r="D84" s="38">
        <v>3659.44</v>
      </c>
      <c r="E84" s="39" t="s">
        <v>276</v>
      </c>
      <c r="F84" s="38">
        <v>430.27</v>
      </c>
      <c r="G84" s="38">
        <v>37</v>
      </c>
      <c r="H84" s="38" t="s">
        <v>277</v>
      </c>
      <c r="I84" s="38">
        <v>4</v>
      </c>
      <c r="J84" s="38">
        <v>393</v>
      </c>
      <c r="K84" s="39" t="s">
        <v>278</v>
      </c>
      <c r="L84" s="39"/>
      <c r="M84" s="39"/>
      <c r="N84" s="39"/>
      <c r="O84" s="39"/>
      <c r="P84" s="39"/>
      <c r="Q84" s="39"/>
      <c r="R84" s="39"/>
      <c r="S84" s="39"/>
      <c r="T84" s="39"/>
      <c r="U84" s="39">
        <v>25</v>
      </c>
    </row>
    <row r="85" spans="1:21" s="22" customFormat="1" ht="108" x14ac:dyDescent="0.2">
      <c r="A85" s="35">
        <v>53</v>
      </c>
      <c r="B85" s="36" t="s">
        <v>279</v>
      </c>
      <c r="C85" s="37">
        <v>1</v>
      </c>
      <c r="D85" s="38">
        <v>190.19</v>
      </c>
      <c r="E85" s="39" t="s">
        <v>280</v>
      </c>
      <c r="F85" s="38">
        <v>101.25</v>
      </c>
      <c r="G85" s="38">
        <v>190</v>
      </c>
      <c r="H85" s="38" t="s">
        <v>281</v>
      </c>
      <c r="I85" s="38">
        <v>101</v>
      </c>
      <c r="J85" s="38">
        <v>1546</v>
      </c>
      <c r="K85" s="39" t="s">
        <v>282</v>
      </c>
      <c r="L85" s="39"/>
      <c r="M85" s="39"/>
      <c r="N85" s="39"/>
      <c r="O85" s="39"/>
      <c r="P85" s="39"/>
      <c r="Q85" s="39"/>
      <c r="R85" s="39"/>
      <c r="S85" s="39"/>
      <c r="T85" s="39"/>
      <c r="U85" s="39">
        <v>363</v>
      </c>
    </row>
    <row r="86" spans="1:21" s="22" customFormat="1" ht="48" x14ac:dyDescent="0.2">
      <c r="A86" s="35">
        <v>54</v>
      </c>
      <c r="B86" s="36" t="s">
        <v>283</v>
      </c>
      <c r="C86" s="37">
        <v>1</v>
      </c>
      <c r="D86" s="38">
        <v>60.8</v>
      </c>
      <c r="E86" s="39" t="s">
        <v>284</v>
      </c>
      <c r="F86" s="38"/>
      <c r="G86" s="38">
        <v>61</v>
      </c>
      <c r="H86" s="38" t="s">
        <v>285</v>
      </c>
      <c r="I86" s="38"/>
      <c r="J86" s="38">
        <v>260</v>
      </c>
      <c r="K86" s="39" t="s">
        <v>286</v>
      </c>
      <c r="L86" s="39"/>
      <c r="M86" s="39"/>
      <c r="N86" s="39"/>
      <c r="O86" s="39"/>
      <c r="P86" s="39"/>
      <c r="Q86" s="39"/>
      <c r="R86" s="39"/>
      <c r="S86" s="39"/>
      <c r="T86" s="39"/>
      <c r="U86" s="39"/>
    </row>
    <row r="87" spans="1:21" s="22" customFormat="1" ht="84" x14ac:dyDescent="0.2">
      <c r="A87" s="35">
        <v>55</v>
      </c>
      <c r="B87" s="36" t="s">
        <v>287</v>
      </c>
      <c r="C87" s="37">
        <v>1</v>
      </c>
      <c r="D87" s="38">
        <v>34.74</v>
      </c>
      <c r="E87" s="39" t="s">
        <v>288</v>
      </c>
      <c r="F87" s="38">
        <v>4.4800000000000004</v>
      </c>
      <c r="G87" s="38">
        <v>35</v>
      </c>
      <c r="H87" s="38" t="s">
        <v>289</v>
      </c>
      <c r="I87" s="38">
        <v>4</v>
      </c>
      <c r="J87" s="38">
        <v>257</v>
      </c>
      <c r="K87" s="39" t="s">
        <v>290</v>
      </c>
      <c r="L87" s="39"/>
      <c r="M87" s="39"/>
      <c r="N87" s="39"/>
      <c r="O87" s="39"/>
      <c r="P87" s="39"/>
      <c r="Q87" s="39"/>
      <c r="R87" s="39"/>
      <c r="S87" s="39"/>
      <c r="T87" s="39"/>
      <c r="U87" s="39">
        <v>26</v>
      </c>
    </row>
    <row r="88" spans="1:21" s="22" customFormat="1" ht="36" x14ac:dyDescent="0.2">
      <c r="A88" s="35">
        <v>56</v>
      </c>
      <c r="B88" s="36" t="s">
        <v>291</v>
      </c>
      <c r="C88" s="37">
        <v>1</v>
      </c>
      <c r="D88" s="38">
        <v>321.68</v>
      </c>
      <c r="E88" s="39" t="s">
        <v>292</v>
      </c>
      <c r="F88" s="38"/>
      <c r="G88" s="38">
        <v>322</v>
      </c>
      <c r="H88" s="38" t="s">
        <v>293</v>
      </c>
      <c r="I88" s="38"/>
      <c r="J88" s="38">
        <v>2107</v>
      </c>
      <c r="K88" s="39" t="s">
        <v>294</v>
      </c>
      <c r="L88" s="39"/>
      <c r="M88" s="39"/>
      <c r="N88" s="39"/>
      <c r="O88" s="39"/>
      <c r="P88" s="39"/>
      <c r="Q88" s="39"/>
      <c r="R88" s="39"/>
      <c r="S88" s="39"/>
      <c r="T88" s="39"/>
      <c r="U88" s="39"/>
    </row>
    <row r="89" spans="1:21" s="22" customFormat="1" ht="108" x14ac:dyDescent="0.2">
      <c r="A89" s="35">
        <v>57</v>
      </c>
      <c r="B89" s="36" t="s">
        <v>295</v>
      </c>
      <c r="C89" s="37">
        <v>1</v>
      </c>
      <c r="D89" s="38">
        <v>260.19</v>
      </c>
      <c r="E89" s="39" t="s">
        <v>296</v>
      </c>
      <c r="F89" s="38">
        <v>101.25</v>
      </c>
      <c r="G89" s="38">
        <v>260</v>
      </c>
      <c r="H89" s="38" t="s">
        <v>297</v>
      </c>
      <c r="I89" s="38">
        <v>101</v>
      </c>
      <c r="J89" s="38">
        <v>1989</v>
      </c>
      <c r="K89" s="39" t="s">
        <v>298</v>
      </c>
      <c r="L89" s="39"/>
      <c r="M89" s="39"/>
      <c r="N89" s="39"/>
      <c r="O89" s="39"/>
      <c r="P89" s="39"/>
      <c r="Q89" s="39"/>
      <c r="R89" s="39"/>
      <c r="S89" s="39"/>
      <c r="T89" s="39"/>
      <c r="U89" s="39">
        <v>363</v>
      </c>
    </row>
    <row r="90" spans="1:21" s="22" customFormat="1" ht="60" x14ac:dyDescent="0.2">
      <c r="A90" s="35">
        <v>58</v>
      </c>
      <c r="B90" s="36" t="s">
        <v>299</v>
      </c>
      <c r="C90" s="37">
        <v>1</v>
      </c>
      <c r="D90" s="38">
        <v>305.79000000000002</v>
      </c>
      <c r="E90" s="39" t="s">
        <v>300</v>
      </c>
      <c r="F90" s="38"/>
      <c r="G90" s="38">
        <v>306</v>
      </c>
      <c r="H90" s="38" t="s">
        <v>301</v>
      </c>
      <c r="I90" s="38"/>
      <c r="J90" s="38">
        <v>2003</v>
      </c>
      <c r="K90" s="39" t="s">
        <v>302</v>
      </c>
      <c r="L90" s="39"/>
      <c r="M90" s="39"/>
      <c r="N90" s="39"/>
      <c r="O90" s="39"/>
      <c r="P90" s="39"/>
      <c r="Q90" s="39"/>
      <c r="R90" s="39"/>
      <c r="S90" s="39"/>
      <c r="T90" s="39"/>
      <c r="U90" s="39"/>
    </row>
    <row r="91" spans="1:21" s="22" customFormat="1" ht="17.850000000000001" customHeight="1" x14ac:dyDescent="0.2">
      <c r="A91" s="51" t="s">
        <v>303</v>
      </c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</row>
    <row r="92" spans="1:21" s="22" customFormat="1" ht="48" x14ac:dyDescent="0.2">
      <c r="A92" s="35">
        <v>59</v>
      </c>
      <c r="B92" s="36" t="s">
        <v>304</v>
      </c>
      <c r="C92" s="37" t="s">
        <v>305</v>
      </c>
      <c r="D92" s="38">
        <v>331.98</v>
      </c>
      <c r="E92" s="39" t="s">
        <v>306</v>
      </c>
      <c r="F92" s="38" t="s">
        <v>307</v>
      </c>
      <c r="G92" s="38"/>
      <c r="H92" s="38"/>
      <c r="I92" s="38"/>
      <c r="J92" s="38">
        <v>2</v>
      </c>
      <c r="K92" s="39" t="s">
        <v>308</v>
      </c>
      <c r="L92" s="39"/>
      <c r="M92" s="39"/>
      <c r="N92" s="39"/>
      <c r="O92" s="39"/>
      <c r="P92" s="39"/>
      <c r="Q92" s="39"/>
      <c r="R92" s="39"/>
      <c r="S92" s="39"/>
      <c r="T92" s="39"/>
      <c r="U92" s="39"/>
    </row>
    <row r="93" spans="1:21" s="22" customFormat="1" ht="48" x14ac:dyDescent="0.2">
      <c r="A93" s="35">
        <v>60</v>
      </c>
      <c r="B93" s="36" t="s">
        <v>309</v>
      </c>
      <c r="C93" s="37" t="s">
        <v>305</v>
      </c>
      <c r="D93" s="38">
        <v>439.21</v>
      </c>
      <c r="E93" s="39" t="s">
        <v>310</v>
      </c>
      <c r="F93" s="38" t="s">
        <v>311</v>
      </c>
      <c r="G93" s="38"/>
      <c r="H93" s="38"/>
      <c r="I93" s="38"/>
      <c r="J93" s="38">
        <v>2</v>
      </c>
      <c r="K93" s="39" t="s">
        <v>308</v>
      </c>
      <c r="L93" s="39"/>
      <c r="M93" s="39"/>
      <c r="N93" s="39"/>
      <c r="O93" s="39"/>
      <c r="P93" s="39"/>
      <c r="Q93" s="39"/>
      <c r="R93" s="39"/>
      <c r="S93" s="39"/>
      <c r="T93" s="39"/>
      <c r="U93" s="39"/>
    </row>
    <row r="94" spans="1:21" s="22" customFormat="1" ht="17.850000000000001" customHeight="1" x14ac:dyDescent="0.2">
      <c r="A94" s="51" t="s">
        <v>312</v>
      </c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</row>
    <row r="95" spans="1:21" s="22" customFormat="1" ht="60" x14ac:dyDescent="0.2">
      <c r="A95" s="40">
        <v>61</v>
      </c>
      <c r="B95" s="41" t="s">
        <v>313</v>
      </c>
      <c r="C95" s="42" t="s">
        <v>267</v>
      </c>
      <c r="D95" s="43">
        <v>55.6</v>
      </c>
      <c r="E95" s="44" t="s">
        <v>314</v>
      </c>
      <c r="F95" s="43" t="s">
        <v>315</v>
      </c>
      <c r="G95" s="43">
        <v>6</v>
      </c>
      <c r="H95" s="43" t="s">
        <v>181</v>
      </c>
      <c r="I95" s="43">
        <v>1</v>
      </c>
      <c r="J95" s="43">
        <v>69</v>
      </c>
      <c r="K95" s="44" t="s">
        <v>316</v>
      </c>
      <c r="L95" s="44"/>
      <c r="M95" s="44"/>
      <c r="N95" s="44"/>
      <c r="O95" s="44"/>
      <c r="P95" s="44"/>
      <c r="Q95" s="44"/>
      <c r="R95" s="44"/>
      <c r="S95" s="44"/>
      <c r="T95" s="44"/>
      <c r="U95" s="44">
        <v>4</v>
      </c>
    </row>
    <row r="96" spans="1:21" s="22" customFormat="1" ht="21" customHeight="1" x14ac:dyDescent="0.2">
      <c r="A96" s="53" t="s">
        <v>317</v>
      </c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</row>
    <row r="97" spans="1:21" s="22" customFormat="1" ht="60" x14ac:dyDescent="0.2">
      <c r="A97" s="35">
        <v>62</v>
      </c>
      <c r="B97" s="36" t="s">
        <v>318</v>
      </c>
      <c r="C97" s="37">
        <v>2</v>
      </c>
      <c r="D97" s="38">
        <v>108.63</v>
      </c>
      <c r="E97" s="39" t="s">
        <v>319</v>
      </c>
      <c r="F97" s="38">
        <v>52.17</v>
      </c>
      <c r="G97" s="38">
        <v>217</v>
      </c>
      <c r="H97" s="38" t="s">
        <v>320</v>
      </c>
      <c r="I97" s="38">
        <v>104</v>
      </c>
      <c r="J97" s="38">
        <v>1630</v>
      </c>
      <c r="K97" s="39" t="s">
        <v>321</v>
      </c>
      <c r="L97" s="39"/>
      <c r="M97" s="39"/>
      <c r="N97" s="39"/>
      <c r="O97" s="39"/>
      <c r="P97" s="39"/>
      <c r="Q97" s="39"/>
      <c r="R97" s="39"/>
      <c r="S97" s="39"/>
      <c r="T97" s="39"/>
      <c r="U97" s="39">
        <v>403</v>
      </c>
    </row>
    <row r="98" spans="1:21" s="22" customFormat="1" ht="60" x14ac:dyDescent="0.2">
      <c r="A98" s="35">
        <v>63</v>
      </c>
      <c r="B98" s="36" t="s">
        <v>322</v>
      </c>
      <c r="C98" s="37" t="s">
        <v>109</v>
      </c>
      <c r="D98" s="38">
        <v>17.54</v>
      </c>
      <c r="E98" s="39">
        <v>4.99</v>
      </c>
      <c r="F98" s="38" t="s">
        <v>323</v>
      </c>
      <c r="G98" s="38">
        <v>3</v>
      </c>
      <c r="H98" s="38">
        <v>1</v>
      </c>
      <c r="I98" s="38">
        <v>2</v>
      </c>
      <c r="J98" s="38">
        <v>26</v>
      </c>
      <c r="K98" s="39">
        <v>11</v>
      </c>
      <c r="L98" s="39"/>
      <c r="M98" s="39"/>
      <c r="N98" s="39"/>
      <c r="O98" s="39"/>
      <c r="P98" s="39"/>
      <c r="Q98" s="39"/>
      <c r="R98" s="39"/>
      <c r="S98" s="39"/>
      <c r="T98" s="39"/>
      <c r="U98" s="39" t="s">
        <v>324</v>
      </c>
    </row>
    <row r="99" spans="1:21" s="22" customFormat="1" ht="60" x14ac:dyDescent="0.2">
      <c r="A99" s="35">
        <v>64</v>
      </c>
      <c r="B99" s="36" t="s">
        <v>325</v>
      </c>
      <c r="C99" s="37" t="s">
        <v>326</v>
      </c>
      <c r="D99" s="38">
        <v>17.54</v>
      </c>
      <c r="E99" s="39">
        <v>4.99</v>
      </c>
      <c r="F99" s="38" t="s">
        <v>323</v>
      </c>
      <c r="G99" s="38">
        <v>9</v>
      </c>
      <c r="H99" s="38">
        <v>3</v>
      </c>
      <c r="I99" s="38" t="s">
        <v>327</v>
      </c>
      <c r="J99" s="38">
        <v>82</v>
      </c>
      <c r="K99" s="39">
        <v>36</v>
      </c>
      <c r="L99" s="39"/>
      <c r="M99" s="39"/>
      <c r="N99" s="39"/>
      <c r="O99" s="39"/>
      <c r="P99" s="39"/>
      <c r="Q99" s="39"/>
      <c r="R99" s="39"/>
      <c r="S99" s="39"/>
      <c r="T99" s="39"/>
      <c r="U99" s="39" t="s">
        <v>328</v>
      </c>
    </row>
    <row r="100" spans="1:21" s="22" customFormat="1" ht="72" x14ac:dyDescent="0.2">
      <c r="A100" s="35">
        <v>65</v>
      </c>
      <c r="B100" s="36" t="s">
        <v>329</v>
      </c>
      <c r="C100" s="37" t="s">
        <v>109</v>
      </c>
      <c r="D100" s="38">
        <v>7.79</v>
      </c>
      <c r="E100" s="39">
        <v>1.46</v>
      </c>
      <c r="F100" s="38" t="s">
        <v>330</v>
      </c>
      <c r="G100" s="38">
        <v>1</v>
      </c>
      <c r="H100" s="38"/>
      <c r="I100" s="38">
        <v>1</v>
      </c>
      <c r="J100" s="38">
        <v>10</v>
      </c>
      <c r="K100" s="39">
        <v>3</v>
      </c>
      <c r="L100" s="39"/>
      <c r="M100" s="39"/>
      <c r="N100" s="39"/>
      <c r="O100" s="39"/>
      <c r="P100" s="39"/>
      <c r="Q100" s="39"/>
      <c r="R100" s="39"/>
      <c r="S100" s="39"/>
      <c r="T100" s="39"/>
      <c r="U100" s="39" t="s">
        <v>331</v>
      </c>
    </row>
    <row r="101" spans="1:21" s="22" customFormat="1" ht="72" x14ac:dyDescent="0.2">
      <c r="A101" s="35">
        <v>66</v>
      </c>
      <c r="B101" s="36" t="s">
        <v>332</v>
      </c>
      <c r="C101" s="37" t="s">
        <v>326</v>
      </c>
      <c r="D101" s="38">
        <v>6.04</v>
      </c>
      <c r="E101" s="39">
        <v>0.97</v>
      </c>
      <c r="F101" s="38" t="s">
        <v>333</v>
      </c>
      <c r="G101" s="38">
        <v>3</v>
      </c>
      <c r="H101" s="38"/>
      <c r="I101" s="38">
        <v>3</v>
      </c>
      <c r="J101" s="38">
        <v>25</v>
      </c>
      <c r="K101" s="39">
        <v>7</v>
      </c>
      <c r="L101" s="39"/>
      <c r="M101" s="39"/>
      <c r="N101" s="39"/>
      <c r="O101" s="39"/>
      <c r="P101" s="39"/>
      <c r="Q101" s="39"/>
      <c r="R101" s="39"/>
      <c r="S101" s="39"/>
      <c r="T101" s="39"/>
      <c r="U101" s="39" t="s">
        <v>334</v>
      </c>
    </row>
    <row r="102" spans="1:21" s="22" customFormat="1" ht="72" x14ac:dyDescent="0.2">
      <c r="A102" s="35">
        <v>67</v>
      </c>
      <c r="B102" s="36" t="s">
        <v>335</v>
      </c>
      <c r="C102" s="37">
        <v>1</v>
      </c>
      <c r="D102" s="38">
        <v>968.45</v>
      </c>
      <c r="E102" s="39">
        <v>170.24</v>
      </c>
      <c r="F102" s="38" t="s">
        <v>336</v>
      </c>
      <c r="G102" s="38">
        <v>968</v>
      </c>
      <c r="H102" s="38">
        <v>170</v>
      </c>
      <c r="I102" s="38" t="s">
        <v>337</v>
      </c>
      <c r="J102" s="38">
        <v>8007</v>
      </c>
      <c r="K102" s="39">
        <v>2434</v>
      </c>
      <c r="L102" s="39"/>
      <c r="M102" s="39"/>
      <c r="N102" s="39"/>
      <c r="O102" s="39"/>
      <c r="P102" s="39"/>
      <c r="Q102" s="39"/>
      <c r="R102" s="39"/>
      <c r="S102" s="39"/>
      <c r="T102" s="39"/>
      <c r="U102" s="39" t="s">
        <v>338</v>
      </c>
    </row>
    <row r="103" spans="1:21" s="22" customFormat="1" ht="96" x14ac:dyDescent="0.2">
      <c r="A103" s="35">
        <v>68</v>
      </c>
      <c r="B103" s="36" t="s">
        <v>339</v>
      </c>
      <c r="C103" s="37">
        <v>1</v>
      </c>
      <c r="D103" s="38">
        <v>9.81</v>
      </c>
      <c r="E103" s="39" t="s">
        <v>340</v>
      </c>
      <c r="F103" s="38">
        <v>1.63</v>
      </c>
      <c r="G103" s="38">
        <v>10</v>
      </c>
      <c r="H103" s="38" t="s">
        <v>341</v>
      </c>
      <c r="I103" s="38">
        <v>2</v>
      </c>
      <c r="J103" s="38">
        <v>96</v>
      </c>
      <c r="K103" s="39" t="s">
        <v>342</v>
      </c>
      <c r="L103" s="39"/>
      <c r="M103" s="39"/>
      <c r="N103" s="39"/>
      <c r="O103" s="39"/>
      <c r="P103" s="39"/>
      <c r="Q103" s="39"/>
      <c r="R103" s="39"/>
      <c r="S103" s="39"/>
      <c r="T103" s="39"/>
      <c r="U103" s="39">
        <v>6</v>
      </c>
    </row>
    <row r="104" spans="1:21" s="22" customFormat="1" ht="17.850000000000001" customHeight="1" x14ac:dyDescent="0.2">
      <c r="A104" s="51" t="s">
        <v>343</v>
      </c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</row>
    <row r="105" spans="1:21" s="22" customFormat="1" ht="72" x14ac:dyDescent="0.2">
      <c r="A105" s="40">
        <v>69</v>
      </c>
      <c r="B105" s="41" t="s">
        <v>344</v>
      </c>
      <c r="C105" s="42">
        <v>6</v>
      </c>
      <c r="D105" s="43">
        <v>14.74</v>
      </c>
      <c r="E105" s="44">
        <v>14.74</v>
      </c>
      <c r="F105" s="43"/>
      <c r="G105" s="43">
        <v>88</v>
      </c>
      <c r="H105" s="43">
        <v>88</v>
      </c>
      <c r="I105" s="43"/>
      <c r="J105" s="43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</row>
    <row r="106" spans="1:21" s="22" customFormat="1" ht="36" x14ac:dyDescent="0.2">
      <c r="A106" s="49" t="s">
        <v>345</v>
      </c>
      <c r="B106" s="50"/>
      <c r="C106" s="50"/>
      <c r="D106" s="50"/>
      <c r="E106" s="50"/>
      <c r="F106" s="50"/>
      <c r="G106" s="45">
        <v>26691</v>
      </c>
      <c r="H106" s="45" t="s">
        <v>346</v>
      </c>
      <c r="I106" s="45" t="s">
        <v>347</v>
      </c>
      <c r="J106" s="45">
        <v>153102</v>
      </c>
      <c r="K106" s="45" t="s">
        <v>348</v>
      </c>
      <c r="L106" s="45"/>
      <c r="M106" s="45"/>
      <c r="N106" s="45"/>
      <c r="O106" s="45"/>
      <c r="P106" s="45"/>
      <c r="Q106" s="45"/>
      <c r="R106" s="45"/>
      <c r="S106" s="45"/>
      <c r="T106" s="45"/>
      <c r="U106" s="45" t="s">
        <v>349</v>
      </c>
    </row>
    <row r="107" spans="1:21" s="22" customFormat="1" x14ac:dyDescent="0.2">
      <c r="A107" s="49" t="s">
        <v>350</v>
      </c>
      <c r="B107" s="50"/>
      <c r="C107" s="50"/>
      <c r="D107" s="50"/>
      <c r="E107" s="50"/>
      <c r="F107" s="50"/>
      <c r="G107" s="45">
        <v>28005</v>
      </c>
      <c r="H107" s="45"/>
      <c r="I107" s="45"/>
      <c r="J107" s="45">
        <v>165749</v>
      </c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</row>
    <row r="108" spans="1:21" s="22" customFormat="1" x14ac:dyDescent="0.2">
      <c r="A108" s="49" t="s">
        <v>351</v>
      </c>
      <c r="B108" s="50"/>
      <c r="C108" s="50"/>
      <c r="D108" s="50"/>
      <c r="E108" s="50"/>
      <c r="F108" s="50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</row>
    <row r="109" spans="1:21" s="22" customFormat="1" ht="65.099999999999994" customHeight="1" x14ac:dyDescent="0.2">
      <c r="A109" s="49" t="s">
        <v>352</v>
      </c>
      <c r="B109" s="50"/>
      <c r="C109" s="50"/>
      <c r="D109" s="50"/>
      <c r="E109" s="50"/>
      <c r="F109" s="50"/>
      <c r="G109" s="45">
        <v>1314</v>
      </c>
      <c r="H109" s="45">
        <v>523</v>
      </c>
      <c r="I109" s="45" t="s">
        <v>353</v>
      </c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</row>
    <row r="110" spans="1:21" s="22" customFormat="1" ht="36" x14ac:dyDescent="0.2">
      <c r="A110" s="49" t="s">
        <v>354</v>
      </c>
      <c r="B110" s="50"/>
      <c r="C110" s="50"/>
      <c r="D110" s="50"/>
      <c r="E110" s="50"/>
      <c r="F110" s="50"/>
      <c r="G110" s="45"/>
      <c r="H110" s="45"/>
      <c r="I110" s="45"/>
      <c r="J110" s="45">
        <v>721</v>
      </c>
      <c r="K110" s="45" t="s">
        <v>355</v>
      </c>
      <c r="L110" s="45"/>
      <c r="M110" s="45"/>
      <c r="N110" s="45"/>
      <c r="O110" s="45"/>
      <c r="P110" s="45"/>
      <c r="Q110" s="45"/>
      <c r="R110" s="45"/>
      <c r="S110" s="45"/>
      <c r="T110" s="45"/>
      <c r="U110" s="45"/>
    </row>
    <row r="111" spans="1:21" s="22" customFormat="1" ht="65.099999999999994" customHeight="1" x14ac:dyDescent="0.2">
      <c r="A111" s="49" t="s">
        <v>356</v>
      </c>
      <c r="B111" s="50"/>
      <c r="C111" s="50"/>
      <c r="D111" s="50"/>
      <c r="E111" s="50"/>
      <c r="F111" s="50"/>
      <c r="G111" s="45"/>
      <c r="H111" s="45"/>
      <c r="I111" s="45"/>
      <c r="J111" s="45">
        <v>11926</v>
      </c>
      <c r="K111" s="45">
        <v>7221</v>
      </c>
      <c r="L111" s="45"/>
      <c r="M111" s="45"/>
      <c r="N111" s="45"/>
      <c r="O111" s="45"/>
      <c r="P111" s="45"/>
      <c r="Q111" s="45"/>
      <c r="R111" s="45"/>
      <c r="S111" s="45"/>
      <c r="T111" s="45"/>
      <c r="U111" s="45" t="s">
        <v>357</v>
      </c>
    </row>
    <row r="112" spans="1:21" s="22" customFormat="1" x14ac:dyDescent="0.2">
      <c r="A112" s="49" t="s">
        <v>358</v>
      </c>
      <c r="B112" s="50"/>
      <c r="C112" s="50"/>
      <c r="D112" s="50"/>
      <c r="E112" s="50"/>
      <c r="F112" s="50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</row>
    <row r="113" spans="1:21" s="22" customFormat="1" x14ac:dyDescent="0.2">
      <c r="A113" s="49" t="s">
        <v>359</v>
      </c>
      <c r="B113" s="50"/>
      <c r="C113" s="50"/>
      <c r="D113" s="50"/>
      <c r="E113" s="50"/>
      <c r="F113" s="50"/>
      <c r="G113" s="45">
        <v>3553</v>
      </c>
      <c r="H113" s="45"/>
      <c r="I113" s="45"/>
      <c r="J113" s="45">
        <v>49318</v>
      </c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</row>
    <row r="114" spans="1:21" s="22" customFormat="1" x14ac:dyDescent="0.2">
      <c r="A114" s="49" t="s">
        <v>360</v>
      </c>
      <c r="B114" s="50"/>
      <c r="C114" s="50"/>
      <c r="D114" s="50"/>
      <c r="E114" s="50"/>
      <c r="F114" s="50"/>
      <c r="G114" s="45">
        <v>20116</v>
      </c>
      <c r="H114" s="45"/>
      <c r="I114" s="45"/>
      <c r="J114" s="45">
        <v>94183</v>
      </c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</row>
    <row r="115" spans="1:21" s="22" customFormat="1" x14ac:dyDescent="0.2">
      <c r="A115" s="49" t="s">
        <v>361</v>
      </c>
      <c r="B115" s="50"/>
      <c r="C115" s="50"/>
      <c r="D115" s="50"/>
      <c r="E115" s="50"/>
      <c r="F115" s="50"/>
      <c r="G115" s="45">
        <v>4753</v>
      </c>
      <c r="H115" s="45"/>
      <c r="I115" s="45"/>
      <c r="J115" s="45">
        <v>28236</v>
      </c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</row>
    <row r="116" spans="1:21" s="22" customFormat="1" x14ac:dyDescent="0.2">
      <c r="A116" s="47" t="s">
        <v>362</v>
      </c>
      <c r="B116" s="48"/>
      <c r="C116" s="48"/>
      <c r="D116" s="48"/>
      <c r="E116" s="48"/>
      <c r="F116" s="48"/>
      <c r="G116" s="46">
        <v>3619</v>
      </c>
      <c r="H116" s="46"/>
      <c r="I116" s="46"/>
      <c r="J116" s="46">
        <v>44022</v>
      </c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</row>
    <row r="117" spans="1:21" s="22" customFormat="1" x14ac:dyDescent="0.2">
      <c r="A117" s="47" t="s">
        <v>363</v>
      </c>
      <c r="B117" s="48"/>
      <c r="C117" s="48"/>
      <c r="D117" s="48"/>
      <c r="E117" s="48"/>
      <c r="F117" s="48"/>
      <c r="G117" s="46">
        <v>2409</v>
      </c>
      <c r="H117" s="46"/>
      <c r="I117" s="46"/>
      <c r="J117" s="46">
        <v>27588</v>
      </c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</row>
    <row r="118" spans="1:21" s="22" customFormat="1" x14ac:dyDescent="0.2">
      <c r="A118" s="47" t="s">
        <v>364</v>
      </c>
      <c r="B118" s="48"/>
      <c r="C118" s="48"/>
      <c r="D118" s="48"/>
      <c r="E118" s="48"/>
      <c r="F118" s="48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</row>
    <row r="119" spans="1:21" s="22" customFormat="1" x14ac:dyDescent="0.2">
      <c r="A119" s="49" t="s">
        <v>365</v>
      </c>
      <c r="B119" s="50"/>
      <c r="C119" s="50"/>
      <c r="D119" s="50"/>
      <c r="E119" s="50"/>
      <c r="F119" s="50"/>
      <c r="G119" s="45">
        <v>33298</v>
      </c>
      <c r="H119" s="45"/>
      <c r="I119" s="45"/>
      <c r="J119" s="45">
        <v>232120</v>
      </c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</row>
    <row r="120" spans="1:21" s="22" customFormat="1" x14ac:dyDescent="0.2">
      <c r="A120" s="49" t="s">
        <v>366</v>
      </c>
      <c r="B120" s="50"/>
      <c r="C120" s="50"/>
      <c r="D120" s="50"/>
      <c r="E120" s="50"/>
      <c r="F120" s="50"/>
      <c r="G120" s="45">
        <v>735</v>
      </c>
      <c r="H120" s="45"/>
      <c r="I120" s="45"/>
      <c r="J120" s="45">
        <v>5239</v>
      </c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</row>
    <row r="121" spans="1:21" s="22" customFormat="1" x14ac:dyDescent="0.2">
      <c r="A121" s="49" t="s">
        <v>367</v>
      </c>
      <c r="B121" s="50"/>
      <c r="C121" s="50"/>
      <c r="D121" s="50"/>
      <c r="E121" s="50"/>
      <c r="F121" s="50"/>
      <c r="G121" s="45">
        <v>34033</v>
      </c>
      <c r="H121" s="45"/>
      <c r="I121" s="45"/>
      <c r="J121" s="45">
        <v>237359</v>
      </c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</row>
    <row r="122" spans="1:21" s="22" customFormat="1" x14ac:dyDescent="0.2">
      <c r="A122" s="47" t="s">
        <v>368</v>
      </c>
      <c r="B122" s="48"/>
      <c r="C122" s="48"/>
      <c r="D122" s="48"/>
      <c r="E122" s="48"/>
      <c r="F122" s="48"/>
      <c r="G122" s="46">
        <v>34033</v>
      </c>
      <c r="H122" s="46"/>
      <c r="I122" s="46"/>
      <c r="J122" s="46">
        <v>237359</v>
      </c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</row>
    <row r="123" spans="1:21" s="22" customFormat="1" ht="12" x14ac:dyDescent="0.2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</row>
    <row r="124" spans="1:21" s="22" customFormat="1" x14ac:dyDescent="0.2">
      <c r="A124" s="23"/>
      <c r="B124" s="27" t="s">
        <v>21</v>
      </c>
      <c r="C124" s="28"/>
      <c r="D124" s="29"/>
      <c r="E124" s="29"/>
      <c r="F124" s="28"/>
      <c r="G124" s="30">
        <f>IF(ISBLANK(X14),"",ROUND(Y14/X14,2)*100)</f>
        <v>102</v>
      </c>
      <c r="H124" s="2"/>
      <c r="I124" s="2"/>
      <c r="J124" s="30">
        <f>IF(ISBLANK(X15),"",ROUND(Y15/X15,2)*100)</f>
        <v>89</v>
      </c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</row>
    <row r="125" spans="1:21" s="22" customFormat="1" x14ac:dyDescent="0.2">
      <c r="A125" s="23"/>
      <c r="B125" s="27" t="s">
        <v>22</v>
      </c>
      <c r="C125" s="28"/>
      <c r="D125" s="29"/>
      <c r="E125" s="29"/>
      <c r="F125" s="28"/>
      <c r="G125" s="18">
        <f>IF(ISBLANK(X14),"",ROUND(Z14/X14,2)*100)</f>
        <v>68</v>
      </c>
      <c r="H125" s="4"/>
      <c r="I125" s="4"/>
      <c r="J125" s="18">
        <f>IF(ISBLANK(X15),"",ROUND(Z15/X15,2)*100)</f>
        <v>56.000000000000007</v>
      </c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</row>
    <row r="126" spans="1:21" s="22" customFormat="1" ht="12" x14ac:dyDescent="0.2">
      <c r="A126" s="3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</row>
    <row r="127" spans="1:21" s="4" customFormat="1" ht="12" x14ac:dyDescent="0.2">
      <c r="A127" s="31" t="s">
        <v>27</v>
      </c>
    </row>
    <row r="128" spans="1:21" s="4" customFormat="1" ht="12" x14ac:dyDescent="0.2">
      <c r="A128" s="24"/>
    </row>
    <row r="129" spans="1:21" s="4" customFormat="1" ht="12" x14ac:dyDescent="0.2">
      <c r="A129" s="31" t="s">
        <v>28</v>
      </c>
    </row>
    <row r="130" spans="1:21" s="4" customFormat="1" ht="12" x14ac:dyDescent="0.2">
      <c r="A130" s="19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</row>
    <row r="131" spans="1:21" s="24" customForma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</sheetData>
  <mergeCells count="55">
    <mergeCell ref="G15:H15"/>
    <mergeCell ref="J15:K15"/>
    <mergeCell ref="J21:J22"/>
    <mergeCell ref="G20:I20"/>
    <mergeCell ref="G10:I10"/>
    <mergeCell ref="G14:H14"/>
    <mergeCell ref="J11:K11"/>
    <mergeCell ref="J14:K14"/>
    <mergeCell ref="G12:H12"/>
    <mergeCell ref="G13:H13"/>
    <mergeCell ref="J20:U20"/>
    <mergeCell ref="G21:G22"/>
    <mergeCell ref="J12:K12"/>
    <mergeCell ref="J13:K13"/>
    <mergeCell ref="G11:H11"/>
    <mergeCell ref="A20:A22"/>
    <mergeCell ref="B20:B22"/>
    <mergeCell ref="C20:C22"/>
    <mergeCell ref="D20:F20"/>
    <mergeCell ref="D21:D22"/>
    <mergeCell ref="A5:U5"/>
    <mergeCell ref="A6:U6"/>
    <mergeCell ref="A7:U7"/>
    <mergeCell ref="A8:U8"/>
    <mergeCell ref="J10:U10"/>
    <mergeCell ref="A24:U24"/>
    <mergeCell ref="A33:U33"/>
    <mergeCell ref="A41:U41"/>
    <mergeCell ref="A42:U42"/>
    <mergeCell ref="A46:U46"/>
    <mergeCell ref="A56:U56"/>
    <mergeCell ref="A62:U62"/>
    <mergeCell ref="A68:U68"/>
    <mergeCell ref="A71:U71"/>
    <mergeCell ref="A91:U91"/>
    <mergeCell ref="A94:U94"/>
    <mergeCell ref="A96:U96"/>
    <mergeCell ref="A104:U104"/>
    <mergeCell ref="A106:F106"/>
    <mergeCell ref="A107:F107"/>
    <mergeCell ref="A108:F108"/>
    <mergeCell ref="A109:F109"/>
    <mergeCell ref="A110:F110"/>
    <mergeCell ref="A111:F111"/>
    <mergeCell ref="A112:F112"/>
    <mergeCell ref="A113:F113"/>
    <mergeCell ref="A114:F114"/>
    <mergeCell ref="A115:F115"/>
    <mergeCell ref="A116:F116"/>
    <mergeCell ref="A117:F117"/>
    <mergeCell ref="A118:F118"/>
    <mergeCell ref="A119:F119"/>
    <mergeCell ref="A120:F120"/>
    <mergeCell ref="A121:F121"/>
    <mergeCell ref="A122:F122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Мои данные</vt:lpstr>
      <vt:lpstr>'Мои данные'!Print_Titles</vt:lpstr>
      <vt:lpstr>'Мои данные'!Заголовки_для_печати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</dc:creator>
  <cp:lastModifiedBy>Попова Марина Валерьевна</cp:lastModifiedBy>
  <cp:lastPrinted>2011-09-08T07:56:05Z</cp:lastPrinted>
  <dcterms:created xsi:type="dcterms:W3CDTF">2003-01-28T12:33:10Z</dcterms:created>
  <dcterms:modified xsi:type="dcterms:W3CDTF">2021-04-07T07:58:15Z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