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9" i="1" l="1"/>
  <c r="E23" i="1" l="1"/>
  <c r="E35" i="1" s="1"/>
  <c r="E36" i="1" s="1"/>
  <c r="E39" i="1" l="1"/>
  <c r="E40" i="1" l="1"/>
  <c r="E41" i="1"/>
</calcChain>
</file>

<file path=xl/sharedStrings.xml><?xml version="1.0" encoding="utf-8"?>
<sst xmlns="http://schemas.openxmlformats.org/spreadsheetml/2006/main" count="67" uniqueCount="59">
  <si>
    <t>№ пп.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</si>
  <si>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</si>
  <si>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</si>
  <si>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Расчет стоимости: (a+bx)*Ki, или (объем строительно-монтажных работ) * проц./100 или количество x цена</t>
  </si>
  <si>
    <t>Стоимость, руб.</t>
  </si>
  <si>
    <t>Количество = 1</t>
  </si>
  <si>
    <t>Стадия: Проектная и рабочая документация</t>
  </si>
  <si>
    <t>Кст = 1</t>
  </si>
  <si>
    <t>Общие положения, п.1.7 (Ценообразующий)</t>
  </si>
  <si>
    <t>Затраты, связанные с участием по поручению заказчика в выборе площадки (трассы) для строительства, определяются по ценам на разработку проектной документации и составляют до 5% от базовой цены (максимальный)</t>
  </si>
  <si>
    <t>Общие положения, п.1.9 (Ценообразующий)</t>
  </si>
  <si>
    <t>1. Пол ком раб</t>
  </si>
  <si>
    <t>Схемы газоснабжения. Количество потребителей до 50.</t>
  </si>
  <si>
    <t>СБЦП 81-02-14-2001_0-0-18-1 Газооборудование и газоснабжение промышленных предприятий, зданий и сооружений. 2015 г. Таблица 18. Схемы газоснабжения промышленных узлов и коммунально-бытовых потребителей, п.1</t>
  </si>
  <si>
    <t>A=7.663 тыс.руб; B=0.585 тыс.руб;</t>
  </si>
  <si>
    <t>Стадия: Проектная документация</t>
  </si>
  <si>
    <t>Кст = 0.4</t>
  </si>
  <si>
    <t>1. пояс. зап.</t>
  </si>
  <si>
    <t>2. Инж обо, сет инж мер, тех реш</t>
  </si>
  <si>
    <t>2.1. Тех реш</t>
  </si>
  <si>
    <t>20% [из 20%]</t>
  </si>
  <si>
    <t>ГОиЧС, ООС. ПБ</t>
  </si>
  <si>
    <t>Итого по смете:</t>
  </si>
  <si>
    <t>НДС</t>
  </si>
  <si>
    <r>
      <t>Коэффициенты</t>
    </r>
    <r>
      <rPr>
        <sz val="11"/>
        <color theme="1"/>
        <rFont val="Times New Roman"/>
        <family val="1"/>
        <charset val="204"/>
      </rPr>
      <t xml:space="preserve"> </t>
    </r>
  </si>
  <si>
    <r>
      <t>Разделы документации</t>
    </r>
    <r>
      <rPr>
        <sz val="11"/>
        <color theme="1"/>
        <rFont val="Times New Roman"/>
        <family val="1"/>
        <charset val="204"/>
      </rPr>
      <t xml:space="preserve"> </t>
    </r>
  </si>
  <si>
    <r>
      <t>Итого по смете:</t>
    </r>
    <r>
      <rPr>
        <sz val="11"/>
        <color theme="1"/>
        <rFont val="Times New Roman"/>
        <family val="1"/>
        <charset val="204"/>
      </rPr>
      <t xml:space="preserve"> </t>
    </r>
  </si>
  <si>
    <r>
      <t>Всего по смете:</t>
    </r>
    <r>
      <rPr>
        <sz val="11"/>
        <color theme="1"/>
        <rFont val="Times New Roman"/>
        <family val="1"/>
        <charset val="204"/>
      </rPr>
      <t xml:space="preserve"> </t>
    </r>
  </si>
  <si>
    <t>Смета № 1</t>
  </si>
  <si>
    <t>Письмо Минстроя России от 22.01.2021 N 1886-ИФ/09 &lt;Об индексах изменения сметной стоимости строительства в I квартале 2021 года&gt;</t>
  </si>
  <si>
    <t xml:space="preserve">на проектно-изыскательские работы </t>
  </si>
  <si>
    <t>Уральский коэффициент 1,08</t>
  </si>
  <si>
    <t>K1 = 1.08 (Ценообразующий)</t>
  </si>
  <si>
    <t>K3 = 1.05</t>
  </si>
  <si>
    <t>Kтек = 4.53 (Ценообразующий)</t>
  </si>
  <si>
    <t>Инженерно-геодезические изыскания</t>
  </si>
  <si>
    <t>Инженерно-геологические изыскания</t>
  </si>
  <si>
    <t>20% от п.7</t>
  </si>
  <si>
    <t>Сумма от п.7-8</t>
  </si>
  <si>
    <t>Подземный газопровод низкого давления. Протяженность свыше 1.0 до 2.0 км.</t>
  </si>
  <si>
    <t>СБЦП 81-02-14-2001_0-0-7-4 Газооборудование и газоснабжение промышленных предприятий, зданий и сооружений. 2015 г. Таблица 7. Сети газоснабжения, п.4</t>
  </si>
  <si>
    <t>A=66.009 тыс.руб; B=46.4 тыс.руб;</t>
  </si>
  <si>
    <t>Осн. показ. Х=1.1 (км)</t>
  </si>
  <si>
    <t>Осн. показ. Х=50 (потребитель)</t>
  </si>
  <si>
    <t>(7663 руб + 585 руб * 50) * 1 * 1.08 * 4.53 * 0.4 * 0.21</t>
  </si>
  <si>
    <t>(A + B * Xзад) * Количество * K1 * K2 * K3  * Кст</t>
  </si>
  <si>
    <t>(A + B * Xзад) * Количество  * Кст* K1 * Kтек</t>
  </si>
  <si>
    <t>Коэф - т 0.10 от п.3</t>
  </si>
  <si>
    <t>Д.И. Уварова</t>
  </si>
  <si>
    <t>О.А. Рыжикова</t>
  </si>
  <si>
    <t>Проверил: Начальник ОНССГ</t>
  </si>
  <si>
    <t>Составил: Инженер по проектно-сметной работе ОНССГ</t>
  </si>
  <si>
    <t>Сумма от п.3-6</t>
  </si>
  <si>
    <t>Базовая цена проектирования объектов в стесненных условиях, когда в зоне строительства работ находится свыше пяти коммуникаций или плотность застройки составляет более 30%, определяется с коэффициентом, учитывающим усложняющие факторы</t>
  </si>
  <si>
    <t>K2 = 1.15</t>
  </si>
  <si>
    <t>(66009 руб + 46400 руб * 1.1) * 1 * 1.08 * 4.53 * 1.15 * 1.05 * 1</t>
  </si>
  <si>
    <t>договорная</t>
  </si>
  <si>
    <t>Приложение № 2 к  договору</t>
  </si>
  <si>
    <t>№_________"З" от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</si>
</sst>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 style="medium">
        <color rgb="FFBBBBBB"/>
      </bottom>
      <diagonal/>
    </border>
    <border>
      <left/>
      <right style="medium">
        <color rgb="FF000000"/>
      </right>
      <top style="medium">
        <color rgb="FFBBBBBB"/>
      </top>
      <bottom style="medium">
        <color rgb="FFBBBBBB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BBBBBB"/>
      </bottom>
      <diagonal/>
    </border>
    <border>
      <left/>
      <right style="medium">
        <color rgb="FF000000"/>
      </right>
      <top/>
      <bottom style="medium">
        <color rgb="FFBBBBBB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BBBBBB"/>
      </top>
      <bottom style="medium">
        <color theme="0" tint="-0.249977111117893"/>
      </bottom>
      <diagonal/>
    </border>
    <border>
      <left/>
      <right style="medium">
        <color rgb="FF000000"/>
      </right>
      <top style="medium">
        <color rgb="FFBBBBBB"/>
      </top>
      <bottom style="medium">
        <color theme="0" tint="-0.249977111117893"/>
      </bottom>
      <diagonal/>
    </border>
    <border>
      <left style="medium">
        <color rgb="FF000000"/>
      </left>
      <right style="medium">
        <color rgb="FF000000"/>
      </right>
      <top style="medium">
        <color theme="0" tint="-0.249977111117893"/>
      </top>
      <bottom style="medium">
        <color rgb="FFBBBBBB"/>
      </bottom>
      <diagonal/>
    </border>
    <border>
      <left/>
      <right style="medium">
        <color rgb="FF000000"/>
      </right>
      <top style="medium">
        <color theme="0" tint="-0.249977111117893"/>
      </top>
      <bottom style="medium">
        <color rgb="FFBBBBBB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9" fontId="1" fillId="0" borderId="10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3" fontId="2" fillId="0" borderId="12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3" fontId="1" fillId="0" borderId="14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abSelected="1" view="pageBreakPreview" zoomScale="60" zoomScaleNormal="100" workbookViewId="0">
      <selection activeCell="D2" sqref="D2:E2"/>
    </sheetView>
  </sheetViews>
  <sheetFormatPr defaultRowHeight="15" x14ac:dyDescent="0.25"/>
  <cols>
    <col min="1" max="1" width="4.7109375" customWidth="1"/>
    <col min="2" max="2" width="38.5703125" customWidth="1"/>
    <col min="3" max="3" width="32.85546875" customWidth="1"/>
    <col min="4" max="4" width="21.140625" customWidth="1"/>
    <col min="5" max="5" width="13.42578125" customWidth="1"/>
  </cols>
  <sheetData>
    <row r="1" spans="1:5" x14ac:dyDescent="0.25">
      <c r="D1" s="34" t="s">
        <v>57</v>
      </c>
      <c r="E1" s="34"/>
    </row>
    <row r="2" spans="1:5" ht="15" customHeight="1" x14ac:dyDescent="0.25">
      <c r="A2" s="33"/>
      <c r="B2" s="33"/>
      <c r="C2" s="33"/>
      <c r="D2" s="34" t="s">
        <v>58</v>
      </c>
      <c r="E2" s="34"/>
    </row>
    <row r="3" spans="1:5" ht="14.25" customHeight="1" x14ac:dyDescent="0.25">
      <c r="A3" s="50" t="s">
        <v>28</v>
      </c>
      <c r="B3" s="50"/>
      <c r="C3" s="50"/>
      <c r="D3" s="50"/>
      <c r="E3" s="50"/>
    </row>
    <row r="4" spans="1:5" ht="18" customHeight="1" x14ac:dyDescent="0.25">
      <c r="A4" s="51" t="s">
        <v>30</v>
      </c>
      <c r="B4" s="51"/>
      <c r="C4" s="51"/>
      <c r="D4" s="51"/>
      <c r="E4" s="51"/>
    </row>
    <row r="5" spans="1:5" ht="18" customHeight="1" x14ac:dyDescent="0.25">
      <c r="A5" s="52"/>
      <c r="B5" s="52"/>
      <c r="C5" s="14"/>
      <c r="D5" s="14"/>
      <c r="E5" s="14"/>
    </row>
    <row r="6" spans="1:5" ht="15.75" customHeight="1" thickBot="1" x14ac:dyDescent="0.3">
      <c r="A6" s="26"/>
      <c r="B6" s="26"/>
      <c r="C6" s="14"/>
      <c r="D6" s="14"/>
      <c r="E6" s="14"/>
    </row>
    <row r="7" spans="1:5" ht="93.75" customHeight="1" thickBot="1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15.75" thickBot="1" x14ac:dyDescent="0.3">
      <c r="A8" s="3">
        <v>1</v>
      </c>
      <c r="B8" s="4">
        <v>2</v>
      </c>
      <c r="C8" s="4">
        <v>3</v>
      </c>
      <c r="D8" s="4">
        <v>4</v>
      </c>
      <c r="E8" s="4">
        <v>5</v>
      </c>
    </row>
    <row r="9" spans="1:5" ht="78" customHeight="1" x14ac:dyDescent="0.25">
      <c r="A9" s="53">
        <v>1</v>
      </c>
      <c r="B9" s="54" t="s">
        <v>39</v>
      </c>
      <c r="C9" s="5" t="s">
        <v>40</v>
      </c>
      <c r="D9" s="5" t="s">
        <v>45</v>
      </c>
      <c r="E9" s="55">
        <f>ROUND((66009+46400*1.1)*1*1.08*4.53*1.15*1.05*1,0)</f>
        <v>691476</v>
      </c>
    </row>
    <row r="10" spans="1:5" ht="15.75" customHeight="1" x14ac:dyDescent="0.25">
      <c r="A10" s="42"/>
      <c r="B10" s="45"/>
      <c r="C10" s="5" t="s">
        <v>41</v>
      </c>
      <c r="D10" s="37" t="s">
        <v>55</v>
      </c>
      <c r="E10" s="48"/>
    </row>
    <row r="11" spans="1:5" x14ac:dyDescent="0.25">
      <c r="A11" s="42"/>
      <c r="B11" s="45"/>
      <c r="C11" s="5" t="s">
        <v>42</v>
      </c>
      <c r="D11" s="37"/>
      <c r="E11" s="48"/>
    </row>
    <row r="12" spans="1:5" ht="15.75" thickBot="1" x14ac:dyDescent="0.3">
      <c r="A12" s="43"/>
      <c r="B12" s="46"/>
      <c r="C12" s="5" t="s">
        <v>5</v>
      </c>
      <c r="D12" s="38"/>
      <c r="E12" s="49"/>
    </row>
    <row r="13" spans="1:5" ht="15.75" thickBot="1" x14ac:dyDescent="0.3">
      <c r="A13" s="19"/>
      <c r="B13" s="6" t="s">
        <v>24</v>
      </c>
      <c r="C13" s="20"/>
      <c r="D13" s="20"/>
      <c r="E13" s="20"/>
    </row>
    <row r="14" spans="1:5" ht="31.5" customHeight="1" thickBot="1" x14ac:dyDescent="0.3">
      <c r="A14" s="21"/>
      <c r="B14" s="7" t="s">
        <v>6</v>
      </c>
      <c r="C14" s="7" t="s">
        <v>7</v>
      </c>
      <c r="D14" s="22"/>
      <c r="E14" s="22"/>
    </row>
    <row r="15" spans="1:5" ht="15" customHeight="1" thickBot="1" x14ac:dyDescent="0.3">
      <c r="A15" s="21"/>
      <c r="B15" s="7" t="s">
        <v>31</v>
      </c>
      <c r="C15" s="7" t="s">
        <v>32</v>
      </c>
      <c r="D15" s="22"/>
      <c r="E15" s="22"/>
    </row>
    <row r="16" spans="1:5" ht="59.25" customHeight="1" thickBot="1" x14ac:dyDescent="0.3">
      <c r="A16" s="21"/>
      <c r="B16" s="7" t="s">
        <v>29</v>
      </c>
      <c r="C16" s="7" t="s">
        <v>34</v>
      </c>
      <c r="D16" s="22"/>
      <c r="E16" s="22"/>
    </row>
    <row r="17" spans="1:5" ht="45.75" customHeight="1" x14ac:dyDescent="0.25">
      <c r="A17" s="35"/>
      <c r="B17" s="39" t="s">
        <v>53</v>
      </c>
      <c r="C17" s="5" t="s">
        <v>54</v>
      </c>
      <c r="D17" s="35"/>
      <c r="E17" s="35"/>
    </row>
    <row r="18" spans="1:5" ht="59.25" customHeight="1" thickBot="1" x14ac:dyDescent="0.3">
      <c r="A18" s="36"/>
      <c r="B18" s="40"/>
      <c r="C18" s="7" t="s">
        <v>8</v>
      </c>
      <c r="D18" s="36"/>
      <c r="E18" s="36"/>
    </row>
    <row r="19" spans="1:5" ht="59.25" customHeight="1" x14ac:dyDescent="0.25">
      <c r="A19" s="35"/>
      <c r="B19" s="39" t="s">
        <v>9</v>
      </c>
      <c r="C19" s="5" t="s">
        <v>33</v>
      </c>
      <c r="D19" s="35"/>
      <c r="E19" s="35"/>
    </row>
    <row r="20" spans="1:5" ht="30.75" thickBot="1" x14ac:dyDescent="0.3">
      <c r="A20" s="36"/>
      <c r="B20" s="40"/>
      <c r="C20" s="7" t="s">
        <v>10</v>
      </c>
      <c r="D20" s="36"/>
      <c r="E20" s="36"/>
    </row>
    <row r="21" spans="1:5" ht="14.25" customHeight="1" thickBot="1" x14ac:dyDescent="0.3">
      <c r="A21" s="21"/>
      <c r="B21" s="8" t="s">
        <v>25</v>
      </c>
      <c r="C21" s="22"/>
      <c r="D21" s="22"/>
      <c r="E21" s="22"/>
    </row>
    <row r="22" spans="1:5" ht="15" customHeight="1" thickBot="1" x14ac:dyDescent="0.3">
      <c r="A22" s="21"/>
      <c r="B22" s="7" t="s">
        <v>11</v>
      </c>
      <c r="C22" s="9">
        <v>1</v>
      </c>
      <c r="D22" s="22"/>
      <c r="E22" s="22"/>
    </row>
    <row r="23" spans="1:5" ht="119.25" customHeight="1" x14ac:dyDescent="0.25">
      <c r="A23" s="41">
        <v>2</v>
      </c>
      <c r="B23" s="44" t="s">
        <v>12</v>
      </c>
      <c r="C23" s="5" t="s">
        <v>13</v>
      </c>
      <c r="D23" s="5" t="s">
        <v>46</v>
      </c>
      <c r="E23" s="47">
        <f>ROUND((7663+585*50)*1*1.08*4.53*0.4*0.21,0)</f>
        <v>15170</v>
      </c>
    </row>
    <row r="24" spans="1:5" ht="15" customHeight="1" x14ac:dyDescent="0.25">
      <c r="A24" s="42"/>
      <c r="B24" s="45"/>
      <c r="C24" s="5" t="s">
        <v>14</v>
      </c>
      <c r="D24" s="37" t="s">
        <v>44</v>
      </c>
      <c r="E24" s="48"/>
    </row>
    <row r="25" spans="1:5" x14ac:dyDescent="0.25">
      <c r="A25" s="42"/>
      <c r="B25" s="45"/>
      <c r="C25" s="5" t="s">
        <v>43</v>
      </c>
      <c r="D25" s="37"/>
      <c r="E25" s="48"/>
    </row>
    <row r="26" spans="1:5" ht="15.75" thickBot="1" x14ac:dyDescent="0.3">
      <c r="A26" s="43"/>
      <c r="B26" s="46"/>
      <c r="C26" s="5" t="s">
        <v>5</v>
      </c>
      <c r="D26" s="38"/>
      <c r="E26" s="49"/>
    </row>
    <row r="27" spans="1:5" ht="15.75" thickBot="1" x14ac:dyDescent="0.3">
      <c r="A27" s="19"/>
      <c r="B27" s="6" t="s">
        <v>24</v>
      </c>
      <c r="C27" s="20"/>
      <c r="D27" s="20"/>
      <c r="E27" s="20"/>
    </row>
    <row r="28" spans="1:5" ht="15.75" thickBot="1" x14ac:dyDescent="0.3">
      <c r="A28" s="21"/>
      <c r="B28" s="7" t="s">
        <v>15</v>
      </c>
      <c r="C28" s="7" t="s">
        <v>16</v>
      </c>
      <c r="D28" s="22"/>
      <c r="E28" s="22"/>
    </row>
    <row r="29" spans="1:5" ht="15.75" customHeight="1" thickBot="1" x14ac:dyDescent="0.3">
      <c r="A29" s="27"/>
      <c r="B29" s="28" t="s">
        <v>31</v>
      </c>
      <c r="C29" s="28" t="s">
        <v>32</v>
      </c>
      <c r="D29" s="29"/>
      <c r="E29" s="29"/>
    </row>
    <row r="30" spans="1:5" ht="60.75" thickBot="1" x14ac:dyDescent="0.3">
      <c r="A30" s="30"/>
      <c r="B30" s="31" t="s">
        <v>29</v>
      </c>
      <c r="C30" s="31" t="s">
        <v>34</v>
      </c>
      <c r="D30" s="32"/>
      <c r="E30" s="32"/>
    </row>
    <row r="31" spans="1:5" ht="15.75" thickBot="1" x14ac:dyDescent="0.3">
      <c r="A31" s="21"/>
      <c r="B31" s="8" t="s">
        <v>25</v>
      </c>
      <c r="C31" s="22"/>
      <c r="D31" s="22"/>
      <c r="E31" s="22"/>
    </row>
    <row r="32" spans="1:5" ht="15.75" thickBot="1" x14ac:dyDescent="0.3">
      <c r="A32" s="21"/>
      <c r="B32" s="7" t="s">
        <v>17</v>
      </c>
      <c r="C32" s="9">
        <v>0.01</v>
      </c>
      <c r="D32" s="22"/>
      <c r="E32" s="22"/>
    </row>
    <row r="33" spans="1:5" ht="15.75" thickBot="1" x14ac:dyDescent="0.3">
      <c r="A33" s="21"/>
      <c r="B33" s="7" t="s">
        <v>18</v>
      </c>
      <c r="C33" s="9">
        <v>0.2</v>
      </c>
      <c r="D33" s="22"/>
      <c r="E33" s="22"/>
    </row>
    <row r="34" spans="1:5" ht="15.75" thickBot="1" x14ac:dyDescent="0.3">
      <c r="A34" s="21"/>
      <c r="B34" s="7" t="s">
        <v>19</v>
      </c>
      <c r="C34" s="7" t="s">
        <v>20</v>
      </c>
      <c r="D34" s="22"/>
      <c r="E34" s="22"/>
    </row>
    <row r="35" spans="1:5" ht="15.75" thickBot="1" x14ac:dyDescent="0.3">
      <c r="A35" s="10">
        <v>3</v>
      </c>
      <c r="B35" s="11" t="s">
        <v>26</v>
      </c>
      <c r="C35" s="23"/>
      <c r="D35" s="23"/>
      <c r="E35" s="15">
        <f>E9+E23</f>
        <v>706646</v>
      </c>
    </row>
    <row r="36" spans="1:5" ht="15.75" thickBot="1" x14ac:dyDescent="0.3">
      <c r="A36" s="10">
        <v>4</v>
      </c>
      <c r="B36" s="12" t="s">
        <v>21</v>
      </c>
      <c r="C36" s="23"/>
      <c r="D36" s="12" t="s">
        <v>47</v>
      </c>
      <c r="E36" s="16">
        <f>ROUND(E35*10%,0)</f>
        <v>70665</v>
      </c>
    </row>
    <row r="37" spans="1:5" ht="15.75" thickBot="1" x14ac:dyDescent="0.3">
      <c r="A37" s="10">
        <v>5</v>
      </c>
      <c r="B37" s="12" t="s">
        <v>35</v>
      </c>
      <c r="C37" s="13"/>
      <c r="D37" s="12" t="s">
        <v>56</v>
      </c>
      <c r="E37" s="16">
        <v>56206</v>
      </c>
    </row>
    <row r="38" spans="1:5" ht="15.75" thickBot="1" x14ac:dyDescent="0.3">
      <c r="A38" s="10">
        <v>6</v>
      </c>
      <c r="B38" s="12" t="s">
        <v>36</v>
      </c>
      <c r="C38" s="13"/>
      <c r="D38" s="12" t="s">
        <v>56</v>
      </c>
      <c r="E38" s="16">
        <v>71772</v>
      </c>
    </row>
    <row r="39" spans="1:5" ht="15.75" thickBot="1" x14ac:dyDescent="0.3">
      <c r="A39" s="10">
        <v>7</v>
      </c>
      <c r="B39" s="11" t="s">
        <v>22</v>
      </c>
      <c r="C39" s="12"/>
      <c r="D39" s="12" t="s">
        <v>52</v>
      </c>
      <c r="E39" s="17">
        <f>E35+E36+E37+E38</f>
        <v>905289</v>
      </c>
    </row>
    <row r="40" spans="1:5" ht="15.75" thickBot="1" x14ac:dyDescent="0.3">
      <c r="A40" s="10">
        <v>8</v>
      </c>
      <c r="B40" s="12" t="s">
        <v>23</v>
      </c>
      <c r="C40" s="13"/>
      <c r="D40" s="12" t="s">
        <v>37</v>
      </c>
      <c r="E40" s="18">
        <f>E39*0.2</f>
        <v>181057.80000000002</v>
      </c>
    </row>
    <row r="41" spans="1:5" ht="15.75" thickBot="1" x14ac:dyDescent="0.3">
      <c r="A41" s="10">
        <v>9</v>
      </c>
      <c r="B41" s="11" t="s">
        <v>27</v>
      </c>
      <c r="C41" s="13"/>
      <c r="D41" s="11" t="s">
        <v>38</v>
      </c>
      <c r="E41" s="17">
        <f>E39*1.2</f>
        <v>1086346.8</v>
      </c>
    </row>
    <row r="44" spans="1:5" x14ac:dyDescent="0.25">
      <c r="A44" s="24" t="s">
        <v>51</v>
      </c>
      <c r="B44" s="24"/>
      <c r="C44" s="24"/>
      <c r="D44" s="24"/>
      <c r="E44" s="25" t="s">
        <v>48</v>
      </c>
    </row>
    <row r="45" spans="1:5" x14ac:dyDescent="0.25">
      <c r="A45" s="24"/>
      <c r="B45" s="24"/>
      <c r="C45" s="24"/>
      <c r="D45" s="24"/>
      <c r="E45" s="25"/>
    </row>
    <row r="46" spans="1:5" x14ac:dyDescent="0.25">
      <c r="A46" s="24" t="s">
        <v>50</v>
      </c>
      <c r="B46" s="24"/>
      <c r="C46" s="24"/>
      <c r="D46" s="24"/>
      <c r="E46" s="25" t="s">
        <v>49</v>
      </c>
    </row>
  </sheetData>
  <mergeCells count="21">
    <mergeCell ref="A19:A20"/>
    <mergeCell ref="B19:B20"/>
    <mergeCell ref="D19:D20"/>
    <mergeCell ref="E19:E20"/>
    <mergeCell ref="A23:A26"/>
    <mergeCell ref="B23:B26"/>
    <mergeCell ref="E23:E26"/>
    <mergeCell ref="D24:D26"/>
    <mergeCell ref="D1:E1"/>
    <mergeCell ref="D2:E2"/>
    <mergeCell ref="D17:D18"/>
    <mergeCell ref="E17:E18"/>
    <mergeCell ref="D10:D12"/>
    <mergeCell ref="A3:E3"/>
    <mergeCell ref="A4:E4"/>
    <mergeCell ref="A5:B5"/>
    <mergeCell ref="A9:A12"/>
    <mergeCell ref="B9:B12"/>
    <mergeCell ref="E9:E12"/>
    <mergeCell ref="A17:A18"/>
    <mergeCell ref="B17:B18"/>
  </mergeCells>
  <pageMargins left="0.7" right="0.7" top="0.75" bottom="0.75" header="0.3" footer="0.3"/>
  <pageSetup paperSize="9" scale="79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2021-04-15T05:35:11Z</dcterms:modified>
</cp:coreProperties>
</file>