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8" windowWidth="14808" windowHeight="70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3" i="1" l="1"/>
  <c r="G25" i="1" l="1"/>
  <c r="G26" i="1"/>
  <c r="G14" i="1"/>
  <c r="G12" i="1"/>
  <c r="G19" i="1" l="1"/>
  <c r="G18" i="1" s="1"/>
  <c r="G17" i="1" l="1"/>
  <c r="G21" i="1" l="1"/>
  <c r="G20" i="1" s="1"/>
  <c r="G15" i="1" l="1"/>
  <c r="G22" i="1"/>
  <c r="G13" i="1"/>
  <c r="G10" i="1"/>
  <c r="G9" i="1" l="1"/>
  <c r="G27" i="1" s="1"/>
  <c r="G28" i="1" s="1"/>
</calcChain>
</file>

<file path=xl/sharedStrings.xml><?xml version="1.0" encoding="utf-8"?>
<sst xmlns="http://schemas.openxmlformats.org/spreadsheetml/2006/main" count="94" uniqueCount="65">
  <si>
    <t>СМЕТА</t>
  </si>
  <si>
    <t>Заказчик: АО "Челябинскгоргаз"</t>
  </si>
  <si>
    <t>№ и обозначения строк</t>
  </si>
  <si>
    <t>Вид работ</t>
  </si>
  <si>
    <t>Объем работ</t>
  </si>
  <si>
    <t>Применяемые таблицы</t>
  </si>
  <si>
    <t>Формула расчета</t>
  </si>
  <si>
    <t>Трудоемкость (чел-часы</t>
  </si>
  <si>
    <t>а</t>
  </si>
  <si>
    <t>в</t>
  </si>
  <si>
    <t>Подготовительные работы</t>
  </si>
  <si>
    <t>т1.т2.т4а</t>
  </si>
  <si>
    <t>-</t>
  </si>
  <si>
    <t>ИТОГО (сумма стр. 1.1+1.2+1.3)</t>
  </si>
  <si>
    <t>Изучение документов</t>
  </si>
  <si>
    <t xml:space="preserve">т1 </t>
  </si>
  <si>
    <t>А+В</t>
  </si>
  <si>
    <t>кол видов документов</t>
  </si>
  <si>
    <t>А=5.6</t>
  </si>
  <si>
    <t>Полевое обследование геодезической основы</t>
  </si>
  <si>
    <t>т.2</t>
  </si>
  <si>
    <t xml:space="preserve">ИТОГО  </t>
  </si>
  <si>
    <t>объект - пункт ОМС (шт.)</t>
  </si>
  <si>
    <t>Составление разбивочного чертежа М=1:500</t>
  </si>
  <si>
    <t>т.4а</t>
  </si>
  <si>
    <t>Определение координат пунктов съемочного обоснования</t>
  </si>
  <si>
    <t>т.8</t>
  </si>
  <si>
    <t>ИТОГО</t>
  </si>
  <si>
    <t>Количество точек (шт.)</t>
  </si>
  <si>
    <t>II категория стат. Режим</t>
  </si>
  <si>
    <t>т.9</t>
  </si>
  <si>
    <t>т.13</t>
  </si>
  <si>
    <t>т.16</t>
  </si>
  <si>
    <t>ВСЕГО:</t>
  </si>
  <si>
    <t>Сумма строк 1-5</t>
  </si>
  <si>
    <t>ВСЕГО БЕЗ НДС</t>
  </si>
  <si>
    <t>А=1*2.4</t>
  </si>
  <si>
    <t>II категория до 500м.</t>
  </si>
  <si>
    <t>Смета составлена на основании приказа Минэконом развития РФ №14 от 18.01.2012г.</t>
  </si>
  <si>
    <t>Расчет цены нормативного человеко-часа кадастровых работ</t>
  </si>
  <si>
    <t>Нормо-час</t>
  </si>
  <si>
    <t>Всего часов</t>
  </si>
  <si>
    <t>Договорной коэф.</t>
  </si>
  <si>
    <t>Размер платы</t>
  </si>
  <si>
    <t>Объект - линейное сооружение (шт.)</t>
  </si>
  <si>
    <t>Протяженность границ сооружения (км)</t>
  </si>
  <si>
    <t>Лист формата А4</t>
  </si>
  <si>
    <t>на кадастровые работы: схема на использование земельного участка</t>
  </si>
  <si>
    <t>Объект - земельный участок (шт.)</t>
  </si>
  <si>
    <t>1+0,6*(5-1)=3,4</t>
  </si>
  <si>
    <t>В=3,4*1.6</t>
  </si>
  <si>
    <t>А=2*8</t>
  </si>
  <si>
    <t>ИТОГО А+В</t>
  </si>
  <si>
    <t>А=2*2.5</t>
  </si>
  <si>
    <t>А=2*4</t>
  </si>
  <si>
    <t>В=1.6*2</t>
  </si>
  <si>
    <t>Схема на использование (шт.)</t>
  </si>
  <si>
    <t>Вычерчивание графической части схемы</t>
  </si>
  <si>
    <t>Определение координат характерных точек земельного участка</t>
  </si>
  <si>
    <t>Оформление схемы на использование</t>
  </si>
  <si>
    <t>схема на использование (шт.)</t>
  </si>
  <si>
    <t>Цена нормо-часа=22000/147*2.5=374 руб/чел-час</t>
  </si>
  <si>
    <t>Объект: г. Челябинск, Ленинский район, ул. 1-ая Калужская</t>
  </si>
  <si>
    <t>В=1.2*0,0347*1.35</t>
  </si>
  <si>
    <t>А=0.55*4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</si>
</sst>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1" xfId="0" applyFont="1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70" zoomScaleNormal="70" workbookViewId="0">
      <selection activeCell="F34" sqref="F34"/>
    </sheetView>
  </sheetViews>
  <sheetFormatPr defaultRowHeight="14.4" x14ac:dyDescent="0.3"/>
  <cols>
    <col min="1" max="1" width="1.88671875" customWidth="1"/>
    <col min="2" max="2" width="9.33203125" customWidth="1"/>
    <col min="3" max="3" width="22.44140625" customWidth="1"/>
    <col min="4" max="4" width="17.33203125" customWidth="1"/>
    <col min="5" max="5" width="17.6640625" customWidth="1"/>
    <col min="6" max="6" width="30.5546875" customWidth="1"/>
    <col min="7" max="7" width="9.6640625" style="23" customWidth="1"/>
  </cols>
  <sheetData>
    <row r="1" spans="1:7" ht="3.6" customHeight="1" x14ac:dyDescent="0.3"/>
    <row r="2" spans="1:7" x14ac:dyDescent="0.3">
      <c r="C2" s="19"/>
      <c r="D2" s="38" t="s">
        <v>0</v>
      </c>
      <c r="E2" s="38"/>
      <c r="F2" s="19"/>
    </row>
    <row r="3" spans="1:7" x14ac:dyDescent="0.3">
      <c r="C3" s="38" t="s">
        <v>47</v>
      </c>
      <c r="D3" s="38"/>
      <c r="E3" s="38"/>
      <c r="F3" s="38"/>
    </row>
    <row r="5" spans="1:7" x14ac:dyDescent="0.3">
      <c r="A5" s="1" t="s">
        <v>62</v>
      </c>
      <c r="B5" s="1"/>
      <c r="C5" s="1"/>
      <c r="D5" s="1"/>
      <c r="E5" s="1"/>
      <c r="F5" s="1"/>
    </row>
    <row r="6" spans="1:7" x14ac:dyDescent="0.3">
      <c r="A6" s="39" t="s">
        <v>1</v>
      </c>
      <c r="B6" s="39"/>
      <c r="C6" s="39"/>
    </row>
    <row r="7" spans="1:7" ht="15" thickBot="1" x14ac:dyDescent="0.35">
      <c r="A7" s="1"/>
      <c r="B7" s="1"/>
      <c r="C7" s="1"/>
    </row>
    <row r="8" spans="1:7" ht="43.8" thickBot="1" x14ac:dyDescent="0.35"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24" t="s">
        <v>7</v>
      </c>
    </row>
    <row r="9" spans="1:7" ht="28.8" x14ac:dyDescent="0.3">
      <c r="B9" s="6">
        <v>1</v>
      </c>
      <c r="C9" s="7" t="s">
        <v>10</v>
      </c>
      <c r="D9" s="7" t="s">
        <v>12</v>
      </c>
      <c r="E9" s="7" t="s">
        <v>11</v>
      </c>
      <c r="F9" s="7" t="s">
        <v>13</v>
      </c>
      <c r="G9" s="25">
        <f>G10+G13+G15</f>
        <v>29.496213999999998</v>
      </c>
    </row>
    <row r="10" spans="1:7" x14ac:dyDescent="0.3">
      <c r="B10" s="8">
        <v>1.1000000000000001</v>
      </c>
      <c r="C10" s="9" t="s">
        <v>14</v>
      </c>
      <c r="D10" s="9" t="s">
        <v>12</v>
      </c>
      <c r="E10" s="9" t="s">
        <v>15</v>
      </c>
      <c r="F10" s="9" t="s">
        <v>16</v>
      </c>
      <c r="G10" s="26">
        <f>G11+G12</f>
        <v>11.04</v>
      </c>
    </row>
    <row r="11" spans="1:7" ht="28.8" x14ac:dyDescent="0.3">
      <c r="B11" s="8" t="s">
        <v>8</v>
      </c>
      <c r="C11" s="9" t="s">
        <v>48</v>
      </c>
      <c r="D11" s="9">
        <v>1</v>
      </c>
      <c r="E11" s="9" t="s">
        <v>12</v>
      </c>
      <c r="F11" s="9" t="s">
        <v>18</v>
      </c>
      <c r="G11" s="27">
        <v>5.6</v>
      </c>
    </row>
    <row r="12" spans="1:7" x14ac:dyDescent="0.3">
      <c r="B12" s="8" t="s">
        <v>9</v>
      </c>
      <c r="C12" s="9" t="s">
        <v>17</v>
      </c>
      <c r="D12" s="9">
        <v>5</v>
      </c>
      <c r="E12" s="9" t="s">
        <v>49</v>
      </c>
      <c r="F12" s="9" t="s">
        <v>50</v>
      </c>
      <c r="G12" s="27">
        <f>1.6*3.4</f>
        <v>5.44</v>
      </c>
    </row>
    <row r="13" spans="1:7" ht="28.8" x14ac:dyDescent="0.3">
      <c r="B13" s="8">
        <v>1.2</v>
      </c>
      <c r="C13" s="9" t="s">
        <v>19</v>
      </c>
      <c r="D13" s="9" t="s">
        <v>12</v>
      </c>
      <c r="E13" s="9" t="s">
        <v>20</v>
      </c>
      <c r="F13" s="9" t="s">
        <v>21</v>
      </c>
      <c r="G13" s="26">
        <f>G14</f>
        <v>16</v>
      </c>
    </row>
    <row r="14" spans="1:7" x14ac:dyDescent="0.3">
      <c r="B14" s="8" t="s">
        <v>8</v>
      </c>
      <c r="C14" s="9" t="s">
        <v>22</v>
      </c>
      <c r="D14" s="9">
        <v>2</v>
      </c>
      <c r="E14" s="9" t="s">
        <v>12</v>
      </c>
      <c r="F14" s="9" t="s">
        <v>51</v>
      </c>
      <c r="G14" s="27">
        <f>2*8</f>
        <v>16</v>
      </c>
    </row>
    <row r="15" spans="1:7" ht="43.2" x14ac:dyDescent="0.3">
      <c r="B15" s="8">
        <v>1.3</v>
      </c>
      <c r="C15" s="9" t="s">
        <v>23</v>
      </c>
      <c r="D15" s="9" t="s">
        <v>12</v>
      </c>
      <c r="E15" s="9" t="s">
        <v>24</v>
      </c>
      <c r="F15" s="9" t="s">
        <v>52</v>
      </c>
      <c r="G15" s="26">
        <f>G16+G17</f>
        <v>2.4562140000000001</v>
      </c>
    </row>
    <row r="16" spans="1:7" ht="28.8" x14ac:dyDescent="0.3">
      <c r="B16" s="8" t="s">
        <v>8</v>
      </c>
      <c r="C16" s="9" t="s">
        <v>44</v>
      </c>
      <c r="D16" s="20">
        <v>1</v>
      </c>
      <c r="E16" s="20" t="s">
        <v>12</v>
      </c>
      <c r="F16" s="20" t="s">
        <v>36</v>
      </c>
      <c r="G16" s="28">
        <v>2.4</v>
      </c>
    </row>
    <row r="17" spans="2:7" ht="29.4" thickBot="1" x14ac:dyDescent="0.35">
      <c r="B17" s="10" t="s">
        <v>9</v>
      </c>
      <c r="C17" s="11" t="s">
        <v>45</v>
      </c>
      <c r="D17" s="21">
        <v>3.4700000000000002E-2</v>
      </c>
      <c r="E17" s="21" t="s">
        <v>12</v>
      </c>
      <c r="F17" s="21" t="s">
        <v>63</v>
      </c>
      <c r="G17" s="30">
        <f>1.2*D17*1.35</f>
        <v>5.6214000000000007E-2</v>
      </c>
    </row>
    <row r="18" spans="2:7" ht="57.6" x14ac:dyDescent="0.3">
      <c r="B18" s="6">
        <v>2</v>
      </c>
      <c r="C18" s="7" t="s">
        <v>25</v>
      </c>
      <c r="D18" s="22" t="s">
        <v>12</v>
      </c>
      <c r="E18" s="22" t="s">
        <v>26</v>
      </c>
      <c r="F18" s="22" t="s">
        <v>27</v>
      </c>
      <c r="G18" s="29">
        <f>G19</f>
        <v>5</v>
      </c>
    </row>
    <row r="19" spans="2:7" ht="29.4" thickBot="1" x14ac:dyDescent="0.35">
      <c r="B19" s="10" t="s">
        <v>8</v>
      </c>
      <c r="C19" s="11" t="s">
        <v>28</v>
      </c>
      <c r="D19" s="21">
        <v>2</v>
      </c>
      <c r="E19" s="21" t="s">
        <v>29</v>
      </c>
      <c r="F19" s="21" t="s">
        <v>53</v>
      </c>
      <c r="G19" s="30">
        <f>D19*2.5</f>
        <v>5</v>
      </c>
    </row>
    <row r="20" spans="2:7" ht="57.6" x14ac:dyDescent="0.3">
      <c r="B20" s="6">
        <v>3</v>
      </c>
      <c r="C20" s="7" t="s">
        <v>58</v>
      </c>
      <c r="D20" s="22" t="s">
        <v>12</v>
      </c>
      <c r="E20" s="22" t="s">
        <v>30</v>
      </c>
      <c r="F20" s="22" t="s">
        <v>27</v>
      </c>
      <c r="G20" s="29">
        <f>G21</f>
        <v>2.2000000000000002</v>
      </c>
    </row>
    <row r="21" spans="2:7" ht="29.4" thickBot="1" x14ac:dyDescent="0.35">
      <c r="B21" s="10" t="s">
        <v>8</v>
      </c>
      <c r="C21" s="11" t="s">
        <v>28</v>
      </c>
      <c r="D21" s="21">
        <v>4</v>
      </c>
      <c r="E21" s="21" t="s">
        <v>37</v>
      </c>
      <c r="F21" s="21" t="s">
        <v>64</v>
      </c>
      <c r="G21" s="30">
        <f>0.55*D21</f>
        <v>2.2000000000000002</v>
      </c>
    </row>
    <row r="22" spans="2:7" ht="43.2" x14ac:dyDescent="0.3">
      <c r="B22" s="6">
        <v>4</v>
      </c>
      <c r="C22" s="7" t="s">
        <v>57</v>
      </c>
      <c r="D22" s="7" t="s">
        <v>12</v>
      </c>
      <c r="E22" s="7" t="s">
        <v>31</v>
      </c>
      <c r="F22" s="7" t="s">
        <v>27</v>
      </c>
      <c r="G22" s="25">
        <f>G23+G24</f>
        <v>11.2</v>
      </c>
    </row>
    <row r="23" spans="2:7" ht="25.8" customHeight="1" x14ac:dyDescent="0.3">
      <c r="B23" s="8" t="s">
        <v>8</v>
      </c>
      <c r="C23" s="9" t="s">
        <v>56</v>
      </c>
      <c r="D23" s="9">
        <v>2</v>
      </c>
      <c r="E23" s="9" t="s">
        <v>12</v>
      </c>
      <c r="F23" s="9" t="s">
        <v>54</v>
      </c>
      <c r="G23" s="27">
        <v>8</v>
      </c>
    </row>
    <row r="24" spans="2:7" ht="15" thickBot="1" x14ac:dyDescent="0.35">
      <c r="B24" s="12" t="s">
        <v>9</v>
      </c>
      <c r="C24" s="11" t="s">
        <v>46</v>
      </c>
      <c r="D24" s="11">
        <v>2</v>
      </c>
      <c r="E24" s="11" t="s">
        <v>12</v>
      </c>
      <c r="F24" s="11" t="s">
        <v>55</v>
      </c>
      <c r="G24" s="31">
        <v>3.2</v>
      </c>
    </row>
    <row r="25" spans="2:7" ht="28.8" x14ac:dyDescent="0.3">
      <c r="B25" s="6">
        <v>5</v>
      </c>
      <c r="C25" s="7" t="s">
        <v>59</v>
      </c>
      <c r="D25" s="7" t="s">
        <v>12</v>
      </c>
      <c r="E25" s="7" t="s">
        <v>32</v>
      </c>
      <c r="F25" s="7" t="s">
        <v>27</v>
      </c>
      <c r="G25" s="25">
        <f>G26</f>
        <v>16</v>
      </c>
    </row>
    <row r="26" spans="2:7" ht="26.4" customHeight="1" thickBot="1" x14ac:dyDescent="0.35">
      <c r="B26" s="13" t="s">
        <v>8</v>
      </c>
      <c r="C26" s="14" t="s">
        <v>60</v>
      </c>
      <c r="D26" s="14">
        <v>2</v>
      </c>
      <c r="E26" s="14" t="s">
        <v>12</v>
      </c>
      <c r="F26" s="14" t="s">
        <v>51</v>
      </c>
      <c r="G26" s="32">
        <f>D26*8</f>
        <v>16</v>
      </c>
    </row>
    <row r="27" spans="2:7" ht="15" thickBot="1" x14ac:dyDescent="0.35">
      <c r="B27" s="15"/>
      <c r="C27" s="16" t="s">
        <v>33</v>
      </c>
      <c r="D27" s="17" t="s">
        <v>12</v>
      </c>
      <c r="E27" s="16" t="s">
        <v>12</v>
      </c>
      <c r="F27" s="16" t="s">
        <v>34</v>
      </c>
      <c r="G27" s="33">
        <f>G9+G18+G20+G22+G25</f>
        <v>63.896214000000001</v>
      </c>
    </row>
    <row r="28" spans="2:7" ht="15" thickBot="1" x14ac:dyDescent="0.35">
      <c r="B28" s="40" t="s">
        <v>35</v>
      </c>
      <c r="C28" s="41"/>
      <c r="D28" s="41"/>
      <c r="E28" s="41"/>
      <c r="F28" s="41"/>
      <c r="G28" s="34">
        <f>G27</f>
        <v>63.896214000000001</v>
      </c>
    </row>
    <row r="29" spans="2:7" x14ac:dyDescent="0.3">
      <c r="C29" s="37" t="s">
        <v>38</v>
      </c>
      <c r="D29" s="37"/>
      <c r="E29" s="37"/>
      <c r="F29" s="37"/>
    </row>
    <row r="30" spans="2:7" x14ac:dyDescent="0.3">
      <c r="C30" s="38" t="s">
        <v>39</v>
      </c>
      <c r="D30" s="36"/>
      <c r="E30" s="36"/>
      <c r="F30" s="36"/>
    </row>
    <row r="31" spans="2:7" x14ac:dyDescent="0.3">
      <c r="D31" s="1" t="s">
        <v>61</v>
      </c>
      <c r="E31" s="1"/>
    </row>
    <row r="32" spans="2:7" x14ac:dyDescent="0.3">
      <c r="C32" s="2" t="s">
        <v>40</v>
      </c>
      <c r="D32" s="2" t="s">
        <v>41</v>
      </c>
      <c r="E32" s="2" t="s">
        <v>42</v>
      </c>
      <c r="F32" s="3" t="s">
        <v>43</v>
      </c>
    </row>
    <row r="33" spans="3:6" x14ac:dyDescent="0.3">
      <c r="C33" s="2">
        <v>374</v>
      </c>
      <c r="D33" s="35">
        <v>63.9</v>
      </c>
      <c r="E33" s="2">
        <v>0.26</v>
      </c>
      <c r="F33" s="18">
        <f>C33*E33*63.9</f>
        <v>6213.6360000000004</v>
      </c>
    </row>
    <row r="36" spans="3:6" x14ac:dyDescent="0.3">
      <c r="C36" s="36"/>
      <c r="D36" s="36"/>
      <c r="E36" s="36"/>
      <c r="F36" s="36"/>
    </row>
  </sheetData>
  <mergeCells count="7">
    <mergeCell ref="C36:F36"/>
    <mergeCell ref="C29:F29"/>
    <mergeCell ref="C30:F30"/>
    <mergeCell ref="D2:E2"/>
    <mergeCell ref="C3:F3"/>
    <mergeCell ref="A6:C6"/>
    <mergeCell ref="B28:F28"/>
  </mergeCells>
  <pageMargins left="0.23622047244094491" right="0.23622047244094491" top="0.35433070866141736" bottom="0.74803149606299213" header="0.31496062992125984" footer="0.31496062992125984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2021-10-18T06:03:46Z</dcterms:modified>
</cp:coreProperties>
</file>