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44. СМР ул. Сиреневая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3" l="1"/>
  <c r="H19" i="23"/>
  <c r="H17" i="23" l="1"/>
  <c r="H16" i="23" l="1"/>
  <c r="H18" i="23" s="1"/>
  <c r="G18" i="23" l="1"/>
  <c r="F18" i="23"/>
  <c r="E18" i="23"/>
  <c r="D18" i="23"/>
  <c r="D16" i="18" l="1"/>
  <c r="A5" i="16" l="1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<sst xmlns="http://schemas.openxmlformats.org/spreadsheetml/2006/main" count="243" uniqueCount="98">
  <si>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</si>
  <si>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</si>
  <si>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</si>
  <si>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</si>
  <si>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</si>
  <si>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</si>
  <si>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</si>
  <si>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</si>
  <si>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</si>
  <si>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</si>
  <si>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</si>
  <si>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</si>
  <si>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</si>
  <si>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</si>
  <si>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</si>
  <si>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</si>
  <si>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</si>
  <si>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</si>
  <si>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</si>
  <si>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</si>
  <si>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</si>
  <si>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</si>
  <si>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</si>
  <si>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</si>
  <si>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</si>
  <si>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</si>
  <si>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</si>
  <si>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</si>
  <si>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</si>
  <si>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</si>
  <si>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</si>
  <si>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</si>
  <si>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</si>
  <si>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</si>
  <si>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</si>
  <si>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</si>
  <si>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</si>
  <si>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</si>
  <si>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</si>
  <si>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</si>
  <si>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</si>
  <si>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</si>
  <si>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</si>
  <si>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</si>
  <si>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</si>
  <si>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</si>
  <si>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</si>
  <si>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</si>
  <si>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</si>
  <si>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</si>
  <si>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</si>
  <si>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</si>
  <si>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</si>
  <si>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</si>
  <si>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</si>
  <si>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</si>
  <si>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</si>
  <si>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</si>
  <si>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</si>
  <si>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</si>
  <si>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</si>
  <si>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</si>
  <si>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</si>
  <si>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</si>
  <si>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</si>
  <si>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</si>
  <si>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</si>
  <si>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</si>
  <si>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</si>
  <si>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</si>
  <si>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</si>
  <si>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</si>
  <si>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</si>
  <si>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</si>
  <si>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</si>
  <si>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</si>
  <si>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</si>
  <si>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</si>
  <si>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</si>
  <si>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</si>
  <si>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</si>
  <si>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</si>
  <si>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</si>
  <si>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</si>
  <si>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</si>
  <si>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</si>
  <si>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</si>
  <si>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</si>
  <si>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</si>
  <si>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</si>
  <si>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</si>
  <si>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</si>
  <si>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</si>
  <si>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</si>
  <si>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Газопровод низкого давления от точки врезки  до границ земельного участка собственника по адресу: Челябинская обл.с. Долгодеревенское ул. Сиреневая уч. б/н кад. №74:19:0000000:2340". Технологическое присоединение.</t>
  </si>
  <si>
    <t>ВСЕГО без НДС</t>
  </si>
  <si>
    <t>Резерв средств на непредвиденные работы и затраты 2%</t>
  </si>
  <si>
    <t>Составлен (а) в ценах на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</si>
</sst>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66</v>
      </c>
      <c r="B2" s="49"/>
      <c r="C2" s="49"/>
      <c r="E2" s="59" t="str">
        <f>IF(F10&lt;100000,Исходный!B25,IF(F10&gt;100000,Исходный!B25))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IF(F10&lt;100000,Исходный!B26,IF(F10&gt;100000,Исходный!B26))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H19</f>
        <v>118000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46" t="s">
        <v>6</v>
      </c>
      <c r="B17" s="47"/>
      <c r="C17" s="47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46" t="s">
        <v>22</v>
      </c>
      <c r="B18" s="47"/>
      <c r="C18" s="48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46" t="s">
        <v>23</v>
      </c>
      <c r="B19" s="47"/>
      <c r="C19" s="48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A19" sqref="A19:C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65"/>
      <c r="B2" s="65"/>
      <c r="C2" s="65"/>
      <c r="E2" s="66"/>
      <c r="F2" s="66"/>
      <c r="G2" s="66"/>
      <c r="H2" s="66"/>
    </row>
    <row r="3" spans="1:11" x14ac:dyDescent="0.25">
      <c r="A3" s="50" t="s">
        <v>92</v>
      </c>
      <c r="B3" s="50"/>
      <c r="C3" s="50"/>
      <c r="E3" s="50" t="s">
        <v>93</v>
      </c>
      <c r="F3" s="50"/>
      <c r="G3" s="50"/>
      <c r="H3" s="50"/>
    </row>
    <row r="5" spans="1:11" ht="30.75" customHeight="1" x14ac:dyDescent="0.25">
      <c r="A5" s="60" t="s">
        <v>94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H20</f>
        <v>258348.46000000002</v>
      </c>
      <c r="G10" s="51"/>
      <c r="H10" t="s">
        <v>27</v>
      </c>
    </row>
    <row r="11" spans="1:11" x14ac:dyDescent="0.25">
      <c r="A11" t="s">
        <v>97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89</v>
      </c>
      <c r="C16" s="3" t="s">
        <v>11</v>
      </c>
      <c r="D16" s="14">
        <v>208075</v>
      </c>
      <c r="E16" s="14">
        <v>2994</v>
      </c>
      <c r="F16" s="14"/>
      <c r="G16" s="14"/>
      <c r="H16" s="14">
        <f>E16+D16</f>
        <v>211069</v>
      </c>
      <c r="I16" s="6"/>
      <c r="J16" s="6"/>
    </row>
    <row r="17" spans="1:10" ht="15.75" customHeight="1" x14ac:dyDescent="0.25">
      <c r="A17" s="19"/>
      <c r="B17" s="19"/>
      <c r="C17" s="3" t="s">
        <v>96</v>
      </c>
      <c r="D17" s="14"/>
      <c r="E17" s="14"/>
      <c r="F17" s="14"/>
      <c r="G17" s="14"/>
      <c r="H17" s="14">
        <f>ROUND(H16/100*2,2)</f>
        <v>4221.38</v>
      </c>
      <c r="I17" s="6"/>
      <c r="J17" s="6"/>
    </row>
    <row r="18" spans="1:10" ht="15.75" customHeight="1" x14ac:dyDescent="0.25">
      <c r="A18" s="46" t="s">
        <v>88</v>
      </c>
      <c r="B18" s="47"/>
      <c r="C18" s="47"/>
      <c r="D18" s="7">
        <f t="shared" ref="D18:G18" si="0">SUM(D15)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42">
        <f>H17+H16</f>
        <v>215290.38</v>
      </c>
      <c r="I18" s="6"/>
      <c r="J18" s="6"/>
    </row>
    <row r="19" spans="1:10" ht="15.75" customHeight="1" x14ac:dyDescent="0.25">
      <c r="A19" s="62" t="s">
        <v>80</v>
      </c>
      <c r="B19" s="63"/>
      <c r="C19" s="64"/>
      <c r="D19" s="7"/>
      <c r="E19" s="7"/>
      <c r="F19" s="7"/>
      <c r="G19" s="7"/>
      <c r="H19" s="41">
        <f>ROUND(H18/100*20,2)</f>
        <v>43058.080000000002</v>
      </c>
      <c r="I19" s="6"/>
      <c r="J19" s="6"/>
    </row>
    <row r="20" spans="1:10" ht="15.75" customHeight="1" x14ac:dyDescent="0.25">
      <c r="A20" s="46" t="s">
        <v>95</v>
      </c>
      <c r="B20" s="47"/>
      <c r="C20" s="48"/>
      <c r="D20" s="7"/>
      <c r="E20" s="7"/>
      <c r="F20" s="7"/>
      <c r="G20" s="7"/>
      <c r="H20" s="41">
        <f>H19+H18</f>
        <v>258348.46000000002</v>
      </c>
      <c r="I20" s="6"/>
      <c r="J20" s="6"/>
    </row>
    <row r="23" spans="1:10" x14ac:dyDescent="0.25">
      <c r="B23" t="s">
        <v>83</v>
      </c>
      <c r="D23" s="24"/>
      <c r="E23" s="24"/>
      <c r="G23" t="s">
        <v>91</v>
      </c>
    </row>
    <row r="26" spans="1:10" x14ac:dyDescent="0.25">
      <c r="A26" t="s">
        <v>87</v>
      </c>
      <c r="B26" t="s">
        <v>90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68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69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H24</f>
        <v>120000.00135081468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46" t="s">
        <v>6</v>
      </c>
      <c r="B21" s="47"/>
      <c r="C21" s="47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46" t="s">
        <v>81</v>
      </c>
      <c r="B22" s="47"/>
      <c r="C22" s="48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2" t="s">
        <v>80</v>
      </c>
      <c r="B23" s="63"/>
      <c r="C23" s="64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46" t="s">
        <v>23</v>
      </c>
      <c r="B24" s="47"/>
      <c r="C24" s="48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17.25" customHeight="1" x14ac:dyDescent="0.25">
      <c r="A2" s="49" t="s">
        <v>66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4" spans="1:11" ht="11.25" customHeight="1" x14ac:dyDescent="0.25"/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12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6.75" customHeight="1" x14ac:dyDescent="0.25"/>
    <row r="10" spans="1:11" x14ac:dyDescent="0.25">
      <c r="D10" s="16" t="s">
        <v>24</v>
      </c>
      <c r="E10" s="16"/>
      <c r="F10" s="51">
        <f>H26</f>
        <v>104070.1</v>
      </c>
      <c r="G10" s="51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46" t="s">
        <v>6</v>
      </c>
      <c r="B24" s="47"/>
      <c r="C24" s="47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46" t="s">
        <v>22</v>
      </c>
      <c r="B25" s="47"/>
      <c r="C25" s="48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46" t="s">
        <v>23</v>
      </c>
      <c r="B26" s="47"/>
      <c r="C26" s="48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57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58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28.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H31</f>
        <v>1125250.9481600001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46" t="s">
        <v>6</v>
      </c>
      <c r="B29" s="47"/>
      <c r="C29" s="47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46" t="s">
        <v>22</v>
      </c>
      <c r="B30" s="47"/>
      <c r="C30" s="48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46" t="s">
        <v>23</v>
      </c>
      <c r="B31" s="47"/>
      <c r="C31" s="48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76</v>
      </c>
      <c r="B2" s="49"/>
      <c r="C2" s="49"/>
      <c r="E2" s="59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9"/>
      <c r="G2" s="59"/>
      <c r="H2" s="59"/>
    </row>
    <row r="3" spans="1:11" x14ac:dyDescent="0.25">
      <c r="A3" s="50" t="s">
        <v>77</v>
      </c>
      <c r="B3" s="50"/>
      <c r="C3" s="50"/>
      <c r="E3" s="58" t="str">
        <f>IF(F10&lt;100000,Исходный!B23,IF(F10&gt;100000,Исходный!B26))</f>
        <v>_________________________В.А.Фомин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9.75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10.5" customHeight="1" x14ac:dyDescent="0.25"/>
    <row r="10" spans="1:11" x14ac:dyDescent="0.25">
      <c r="D10" s="16" t="s">
        <v>24</v>
      </c>
      <c r="E10" s="16"/>
      <c r="F10" s="51">
        <f>H39</f>
        <v>26652.896000000001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46" t="s">
        <v>6</v>
      </c>
      <c r="B37" s="47"/>
      <c r="C37" s="47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46" t="s">
        <v>22</v>
      </c>
      <c r="B38" s="47"/>
      <c r="C38" s="48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46" t="s">
        <v>23</v>
      </c>
      <c r="B39" s="47"/>
      <c r="C39" s="48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2021-01-12T05:14:55Z</cp:lastPrinted>
  <dcterms:created xsi:type="dcterms:W3CDTF">2015-09-28T09:43:35Z</dcterms:created>
  <dcterms:modified xsi:type="dcterms:W3CDTF">2021-06-28T04:44:42Z</dcterms:modified>
</cp:coreProperties>
</file>