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s1\tp$\Сметчики\Житомирская 22_Леша\"/>
    </mc:Choice>
  </mc:AlternateContent>
  <bookViews>
    <workbookView xWindow="-120" yWindow="-120" windowWidth="29040" windowHeight="15840" tabRatio="771"/>
  </bookViews>
  <sheets>
    <sheet name="Мои данные" sheetId="8" r:id="rId1"/>
  </sheets>
  <definedNames>
    <definedName name="Print_Titles" localSheetId="0">'Мои данные'!$23:$23</definedName>
    <definedName name="_xlnm.Print_Titles" localSheetId="0">'Мои данные'!$23:$23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8" l="1"/>
  <c r="G15" i="8"/>
  <c r="J13" i="8"/>
  <c r="G13" i="8"/>
  <c r="J12" i="8"/>
  <c r="G12" i="8"/>
  <c r="J11" i="8"/>
  <c r="G11" i="8"/>
  <c r="J96" i="8"/>
  <c r="G96" i="8"/>
  <c r="J95" i="8"/>
  <c r="G95" i="8"/>
  <c r="J14" i="8"/>
  <c r="G14" i="8"/>
</calcChain>
</file>

<file path=xl/comments1.xml><?xml version="1.0" encoding="utf-8"?>
<comments xmlns="http://schemas.openxmlformats.org/spreadsheetml/2006/main">
  <authors>
    <author>&lt;&gt;</author>
    <author>Сергей</author>
    <author>Alex</author>
    <author>onikitina</author>
    <author>Max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5" authorId="1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7" authorId="1" shape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8" authorId="1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1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1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3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3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14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14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14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1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1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1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1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1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18" authorId="4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18" authorId="1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3" authorId="1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3" authorId="1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</t>
        </r>
      </text>
    </comment>
    <comment ref="C23" authorId="1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3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3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3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3" authorId="1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3" authorId="1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3" authorId="1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77" authorId="1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77" authorId="1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77" authorId="1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77" authorId="1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77" authorId="1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77" authorId="1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77" authorId="1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9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00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<sst xmlns="http://schemas.openxmlformats.org/spreadsheetml/2006/main" count="284" uniqueCount="256">
  <si>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</si>
  <si>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</si>
  <si>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</si>
  <si>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</si>
  <si>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</si>
  <si>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</si>
  <si>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</si>
  <si>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</si>
  <si>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</si>
  <si>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</si>
  <si>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</si>
  <si>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</si>
  <si>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</si>
  <si>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</si>
  <si>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</si>
  <si>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</si>
  <si>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</si>
  <si>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</si>
  <si>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</si>
  <si>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</si>
  <si>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</si>
  <si>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>% НР</t>
  </si>
  <si>
    <t>% СП</t>
  </si>
  <si>
    <t>Стройка:Газопровод низкого давления от точки подключения до границы земельного участка по адресу: г. Челябинск, Ленинский  район, ул. Житомирская, 22. Наружный газопровод</t>
  </si>
  <si>
    <t>на Технологическое присоединение</t>
  </si>
  <si>
    <t>Основание:05-04-2020-ТП-ГСН</t>
  </si>
  <si>
    <t>Составлена в базисных ценах на 01.2000 г. и текущих ценах на 1 квартал 2020 года</t>
  </si>
  <si>
    <t>Составил:  _________________ /Макаревич О.В./</t>
  </si>
  <si>
    <t>Проверил:  _________________ //</t>
  </si>
  <si>
    <t>Раздел 1.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</si>
  <si>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</si>
  <si>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0,56
56 / 100</t>
  </si>
  <si>
    <t>ТЕР01-02-060-03
Погрузка вручную неуплотненного грунта из штабелей и отвалов в транспортные средства, группа грунтов: 3
100 м3</t>
  </si>
  <si>
    <t>ТССЦпг-03-21-01-005
Перевозка грузов автомобилями-самосвалами грузоподъемностью 10 т, работающих вне карьера, на расстояние: до 5 км I класс груза
1 т груза</t>
  </si>
  <si>
    <t>98
56*1,75</t>
  </si>
  <si>
    <t>ТЕР23-01-001-01
Устройство основания под трубопроводы: песчаного, h=0.1 м
10 м3 основания</t>
  </si>
  <si>
    <t>0,13
1,3 / 10</t>
  </si>
  <si>
    <t>105,37
_____
1287</t>
  </si>
  <si>
    <t>39,04
_____
4,26</t>
  </si>
  <si>
    <t>14
_____
167</t>
  </si>
  <si>
    <t>5
_____
1</t>
  </si>
  <si>
    <t>196
_____
524</t>
  </si>
  <si>
    <t>25
_____
8</t>
  </si>
  <si>
    <t>ТЕР01-02-061-02
Засыпка вручную траншей, пазух котлованов и ям, (присыпка газопровода песком вручную на h=0.2 м) на выходе из земли песком, котлована на врезке_x000D_
группа грунтов: 2
100 м3 грунта</t>
  </si>
  <si>
    <t>0,548
(3,1+51,7) / 100</t>
  </si>
  <si>
    <t>ТССЦ-408-0122
Песок природный для строительных работ средний
м3</t>
  </si>
  <si>
    <t>54,8
3,1+51,7</t>
  </si>
  <si>
    <t xml:space="preserve">
_____
117</t>
  </si>
  <si>
    <t xml:space="preserve">
_____
6412</t>
  </si>
  <si>
    <t xml:space="preserve">
_____
20116</t>
  </si>
  <si>
    <t>ТЕР01-02-005-01
Уплотнение грунта пневматическими трамбовками, группа грунтов: 1-2
100 м3 уплотненного грунта</t>
  </si>
  <si>
    <t>199,9
_____
36,97</t>
  </si>
  <si>
    <t>110
_____
20</t>
  </si>
  <si>
    <t>778
_____
290</t>
  </si>
  <si>
    <t>ТЕР27-03-008-02
Разборка покрытий и оснований: щебеночных
100 м3 конструкций</t>
  </si>
  <si>
    <t>0,0752
37,6*0.20/100</t>
  </si>
  <si>
    <t>471
_____
60,83</t>
  </si>
  <si>
    <t>35
_____
5</t>
  </si>
  <si>
    <t>255
_____
65</t>
  </si>
  <si>
    <t>ТЕР01-01-036-01
Планировка площадей бульдозерами мощностью: 59 кВт (80 л.с.)
1000 м2 спланированной поверхности за 1 проход бульдозера</t>
  </si>
  <si>
    <t>0,0376
(37,6) / 1000</t>
  </si>
  <si>
    <t>27,14
_____
5,33</t>
  </si>
  <si>
    <t>9
_____
3</t>
  </si>
  <si>
    <t>ТЕР27-04-001-04
Устройство подстилающих и выравнивающих слоев оснований: из щебня
100 м3 материала основания (в плотном теле)</t>
  </si>
  <si>
    <t>0,0752
37,6*0,20/100</t>
  </si>
  <si>
    <t>247,46
_____
21,77</t>
  </si>
  <si>
    <t>3636,32
_____
337,22</t>
  </si>
  <si>
    <t>19
_____
2</t>
  </si>
  <si>
    <t>273
_____
25</t>
  </si>
  <si>
    <t>266
_____
12</t>
  </si>
  <si>
    <t>1567
_____
363</t>
  </si>
  <si>
    <t>ТССЦ-408-0015
Щебень из природного камня для строительных работ марка 800, фракция 20-40 мм
м3</t>
  </si>
  <si>
    <t>7,52
37,6*0,20</t>
  </si>
  <si>
    <t xml:space="preserve">
_____
122</t>
  </si>
  <si>
    <t xml:space="preserve">
_____
917</t>
  </si>
  <si>
    <t xml:space="preserve">
_____
4158</t>
  </si>
  <si>
    <t>ТССЦпг-01-01-01-034
Погрузочные работы при автомобильных перевозках: асфальта от разборки(выгрузка учитывает затраты на штабелирование)
1 т груза</t>
  </si>
  <si>
    <t>13,536
37,6*0,2*1,8</t>
  </si>
  <si>
    <t>ТССЦпг-01-01-02-034
Разгрузочные работы при автомобильных перевозках: асфальта от разборки (выгрузка учитывает затраты на штабелирование)
1 т груза</t>
  </si>
  <si>
    <t>ТССЦпг-03-21-01-003
Перевозка грузов автомобилями-самосвалами грузоподъемностью 10 т, работающих вне карьера, на расстояние: до 3 км I класс груза
1 т груза</t>
  </si>
  <si>
    <t>Раздел 2. Прокладка газопровода</t>
  </si>
  <si>
    <t>ТЕР24-02-031-01
Укладка газопроводов из полиэтиленовых труб в траншею со стационарно установленного барабана, диаметр газопровода: 63 мм
100 м укладки</t>
  </si>
  <si>
    <t>0,185
18,5 / 100</t>
  </si>
  <si>
    <t>76,72
_____
5,27</t>
  </si>
  <si>
    <t>14
_____
1</t>
  </si>
  <si>
    <t>203
_____
2</t>
  </si>
  <si>
    <t>ТССЦ-прайс
Труба ПЭ 100 ГАЗ SDR 11-63х5,8
м</t>
  </si>
  <si>
    <t xml:space="preserve">
_____
40,19</t>
  </si>
  <si>
    <t xml:space="preserve">
_____
744</t>
  </si>
  <si>
    <t xml:space="preserve">
_____
4870</t>
  </si>
  <si>
    <t>ТЕР24-02-060-01
Устройство цокольного ввода газопровода из стальных труб в здание, условный диаметр газопровода: до 50 мм
10 вводов
1 039,23 = 8 722,01 - 16,91 x 34,63 - 7,15 x 1,29 - 0,71 x 67,28 - 3,04 x 1,86 - 2,37 x 103,20 - 0,0034 x 3 390,00 - 0,00292 x 26 830,00 - 1,44 x 6,20 - 0,0004 x 18 320,00 - 0,00018 x 24 210,00 - 0,0042 x 11 520,00 - 0,18 x 42,40 - 1,6 x 9,80 - 0,0011 x 16 570,00 - 0,0067 x 20 910,00 - 8,096 x 124,00 - 0,00058 x 25 084,56 - 0,0014 x 56 080,00 - 10 x 43,00 - 10 x 255,52 - 10 x 21,50 - 10 x 211,17 - 0,02 x 2 030,00</t>
  </si>
  <si>
    <t>0,1
1/10</t>
  </si>
  <si>
    <t>ТССЦ-прайс
Цокольный газовый ввод ЦВПС-Г 63х57 ПЭ 100 SDR 11 (сталь ГОСТ 10705) 2,5х1,5
шт</t>
  </si>
  <si>
    <t xml:space="preserve">
_____
701,87</t>
  </si>
  <si>
    <t xml:space="preserve">
_____
702</t>
  </si>
  <si>
    <t xml:space="preserve">
_____
4597</t>
  </si>
  <si>
    <t>ТССЦ-507-2625
Муфты полиэтиленовые с закладными электронагревателями для труб диаметром 63 мм
шт.</t>
  </si>
  <si>
    <t xml:space="preserve">
_____
173</t>
  </si>
  <si>
    <t xml:space="preserve">
_____
326</t>
  </si>
  <si>
    <t>ТЕР24-02-002-02
Сварка полиэтиленовых труб при помощи соединительных деталей с закладными нагревателями, диаметр труб: 63 мм
1 соединение</t>
  </si>
  <si>
    <t>5
1+4</t>
  </si>
  <si>
    <t>17,67
_____
178,53</t>
  </si>
  <si>
    <t>88
_____
893</t>
  </si>
  <si>
    <t>1263
_____
1762</t>
  </si>
  <si>
    <t>ТССЦ-507-2614
Заглушки полиэтиленовые с закладными электронагревателями для труб диаметром 63 мм
шт.</t>
  </si>
  <si>
    <t xml:space="preserve">
_____
170</t>
  </si>
  <si>
    <t xml:space="preserve">
_____
800</t>
  </si>
  <si>
    <t>ТЕРм10-06-048-05
Укладка сигнальной ленты "Газ" (применительно - п. 1.10.98 в т.ч. к ТЕРм 10). Прокладка волоконно-оптических кабелей в траншее
(ОП п.1.10.98 Прокладка опознавательной ленты ОЗП=0,3; ЭМ=0,3 к расх.; ЗПМ=0,3; ТЗ=0,3; ТЗМ=0,3)
1 км кабеля</t>
  </si>
  <si>
    <t>0,0185
18,5/1000</t>
  </si>
  <si>
    <t>87,77
_____
5,85</t>
  </si>
  <si>
    <t>410,69
_____
41,06</t>
  </si>
  <si>
    <t>7
_____
1</t>
  </si>
  <si>
    <t>43
_____
11</t>
  </si>
  <si>
    <t>ТССЦ-507-3538
Лента сигнальная "Газ" ЛСГ 200
м</t>
  </si>
  <si>
    <t xml:space="preserve">
_____
0,3</t>
  </si>
  <si>
    <t xml:space="preserve">
_____
6</t>
  </si>
  <si>
    <t xml:space="preserve">
_____
26</t>
  </si>
  <si>
    <t>Устройство футляра Ф108х4.0 мм на выходе газопровода Ф57х3.5 мм из земли  L=0,6 м</t>
  </si>
  <si>
    <t>ТЕР22-01-011-03
Укладка стальных водопроводных труб с гидравлическим испытанием диаметром: 100 мм (Применительно)
1 км трубопровода</t>
  </si>
  <si>
    <t>0,0006
0,6/1000</t>
  </si>
  <si>
    <t>4620,77
_____
688,91</t>
  </si>
  <si>
    <t>3798,6
_____
644,89</t>
  </si>
  <si>
    <t>40
_____
2</t>
  </si>
  <si>
    <t>15
_____
6</t>
  </si>
  <si>
    <t>ТЕР22-05-003-01
Протаскивание в футляр стальных труб диаметром: 100 мм
100 м трубы, уложенной в футляр</t>
  </si>
  <si>
    <t>0,006626
(0,66*1,004) / 100</t>
  </si>
  <si>
    <t>1026,3
_____
1111,06</t>
  </si>
  <si>
    <t>7
_____
7</t>
  </si>
  <si>
    <t>97
_____
43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</si>
  <si>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</si>
  <si>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 xml:space="preserve">
_____
67,3</t>
  </si>
  <si>
    <t xml:space="preserve">
_____
40</t>
  </si>
  <si>
    <t xml:space="preserve">
_____
256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</si>
  <si>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</si>
  <si>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0,203472
0,108*3,14*0,6</t>
  </si>
  <si>
    <t>23,4
_____
180,68</t>
  </si>
  <si>
    <t>88,16
_____
14,3</t>
  </si>
  <si>
    <t>5
_____
36</t>
  </si>
  <si>
    <t>18
_____
3</t>
  </si>
  <si>
    <t>68
_____
125</t>
  </si>
  <si>
    <t>102
_____
42</t>
  </si>
  <si>
    <t>ТЕР22-05-004-01
Заделка битумом и прядью концов футляра диаметром: 100 мм
(К=100/400=0,25 ПЗ=0,25 (ОЗП=0,25; ЭМ=0,25 к расх.; ЗПМ=0,25; МАТ=0,25 к расх.; ТЗ=0,25; ТЗМ=0,25))
1 футляр</t>
  </si>
  <si>
    <t>8,19
_____
39,89</t>
  </si>
  <si>
    <t>8
_____
40</t>
  </si>
  <si>
    <t>117
_____
194</t>
  </si>
  <si>
    <t>Установка опозновательных столбиков</t>
  </si>
  <si>
    <t>ТЕР28-03-027-01
Установка указателей трасс
100 шт.</t>
  </si>
  <si>
    <t>0,02
2 / 100</t>
  </si>
  <si>
    <t>794,98
_____
199,2</t>
  </si>
  <si>
    <t>209,02
_____
25,8</t>
  </si>
  <si>
    <t>16
_____
4</t>
  </si>
  <si>
    <t>4
_____
1</t>
  </si>
  <si>
    <t>227
_____
25</t>
  </si>
  <si>
    <t>24
_____
7</t>
  </si>
  <si>
    <t>ТССЦ-401-0025
Бетон тяжелый, крупность заполнителя более 40 мм, класс В12,5 (М150)
м3</t>
  </si>
  <si>
    <t>0,14
0,07*2</t>
  </si>
  <si>
    <t xml:space="preserve">
_____
578</t>
  </si>
  <si>
    <t xml:space="preserve">
_____
81</t>
  </si>
  <si>
    <t xml:space="preserve">
_____
413</t>
  </si>
  <si>
    <t>ТССЦ-403-1220
Столбы оград 2С 24в /бетон В15 (М200), объем 0,05 м3, расход ар-ры 8,2 кг/ (серия 3.017-3)
шт.</t>
  </si>
  <si>
    <t xml:space="preserve">
_____
169,39</t>
  </si>
  <si>
    <t xml:space="preserve">
_____
339</t>
  </si>
  <si>
    <t xml:space="preserve">
_____
2199</t>
  </si>
  <si>
    <t>ТССЦ-101-4306
Знаки  информационные
шт.</t>
  </si>
  <si>
    <t xml:space="preserve">
_____
99,9</t>
  </si>
  <si>
    <t xml:space="preserve">
_____
200</t>
  </si>
  <si>
    <t xml:space="preserve">
_____
637</t>
  </si>
  <si>
    <t>ТССЦ-101-3911
Дюбели для пристрелки стальные
10 шт.</t>
  </si>
  <si>
    <t>0,8
4*1/10*2</t>
  </si>
  <si>
    <t xml:space="preserve">
_____
6,74</t>
  </si>
  <si>
    <t xml:space="preserve">
_____
5</t>
  </si>
  <si>
    <t xml:space="preserve">
_____
24</t>
  </si>
  <si>
    <t>Прокладка надземного стального газопровода</t>
  </si>
  <si>
    <t>ТЕР24-02-041-01
Надземная прокладка стальных газопроводов на металлических опорах, условный диаметр газопровода: 50 мм
100 м газопровода</t>
  </si>
  <si>
    <t>0,01
1 / 100</t>
  </si>
  <si>
    <t>232,58
_____
200,73</t>
  </si>
  <si>
    <t>1591,9
_____
205,71</t>
  </si>
  <si>
    <t>2
_____
2</t>
  </si>
  <si>
    <t>16
_____
2</t>
  </si>
  <si>
    <t>33
_____
7</t>
  </si>
  <si>
    <t>94
_____
29</t>
  </si>
  <si>
    <t>ТССЦ-103-0015
Трубы стальные сварные водогазопроводные с резьбой черные обыкновенные (неоцинкованные), диаметр условного прохода 25 мм, толщина стенки 3,2 мм
м</t>
  </si>
  <si>
    <t>1,01
1*1,01</t>
  </si>
  <si>
    <t xml:space="preserve">
_____
17,6</t>
  </si>
  <si>
    <t xml:space="preserve">
_____
18</t>
  </si>
  <si>
    <t xml:space="preserve">
_____
84</t>
  </si>
  <si>
    <t>ТЕР13-03-002-04
Огрунтовка металлических поверхностей грунтовкой ГФ-021
100 м2 окрашиваемой поверхности</t>
  </si>
  <si>
    <t>0,00157
0,157 * 0,01</t>
  </si>
  <si>
    <t>71,47
_____
250,36</t>
  </si>
  <si>
    <t>10,15
_____
0,12</t>
  </si>
  <si>
    <t xml:space="preserve">
_____
1</t>
  </si>
  <si>
    <t>2
_____
1</t>
  </si>
  <si>
    <t>ТЕР13-03-004-26
Окраска металлических огрунтованных поверхностей: эмалью ПФ-115
100 м2 окрашиваемой поверхности</t>
  </si>
  <si>
    <t>43,93
_____
388,48</t>
  </si>
  <si>
    <t>6,8
_____
0,12</t>
  </si>
  <si>
    <t>1
_____
2</t>
  </si>
  <si>
    <t>ТЕРм12-10-001-01
Бобышки, штуцеры на условное давление: до 10 МПа
100 шт.</t>
  </si>
  <si>
    <t>795,26
_____
2433,91</t>
  </si>
  <si>
    <t>8
_____
25</t>
  </si>
  <si>
    <t>114
_____
254</t>
  </si>
  <si>
    <t>ТЕР22-03-001-05
Установка фасонных частей стальных сварных диаметром: 100-250 мм
1 т фасонных частей</t>
  </si>
  <si>
    <t>0,0002
0,2 * 0,001</t>
  </si>
  <si>
    <t>4960,28
_____
14919,4</t>
  </si>
  <si>
    <t>11806,75
_____
1684,6</t>
  </si>
  <si>
    <t>1
_____
3</t>
  </si>
  <si>
    <t>14
_____
26</t>
  </si>
  <si>
    <t>15
_____
5</t>
  </si>
  <si>
    <t>Раздел 3. Испытание трубопровода</t>
  </si>
  <si>
    <t>ТЕР24-02-121-01
Монтаж инвентарного узла для очистки и испытания газопровода, условный диаметр газопровода: до 50 мм
1 узел</t>
  </si>
  <si>
    <t>37,94
_____
18,52</t>
  </si>
  <si>
    <t>38
_____
19</t>
  </si>
  <si>
    <t>542
_____
71</t>
  </si>
  <si>
    <t>ТЕР24-02-120-01
Очистка полости трубопровода продувкой воздухом, условный диаметр газопровода: до 50 мм
100 м трубопровода</t>
  </si>
  <si>
    <t>0,235
23,5 / 100</t>
  </si>
  <si>
    <t>12,55
_____
2,43</t>
  </si>
  <si>
    <t>3
_____
1</t>
  </si>
  <si>
    <t>21
_____
8</t>
  </si>
  <si>
    <t>ТЕР24-02-122-01
Подъем давления при испытании воздухом газопроводов низкого и среднего давления (до 0,3 МПа) условным диаметром: до 50 мм
100 м газопровода</t>
  </si>
  <si>
    <t>5,07
_____
0,49</t>
  </si>
  <si>
    <t>9
_____
2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</si>
  <si>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</si>
  <si>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</si>
  <si>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</si>
  <si>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1217</t>
  </si>
  <si>
    <t>ТЕРм39-02-006-02
Ультразвуковая дефектоскопия трубопровода одним преобразователем сварных соединений перлитного класса с двух сторон, прозвучивание поперечное, диаметр трубопровода: 65 мм, толщина стенки до 8 мм
1 стык</t>
  </si>
  <si>
    <t>5,73
_____
2,45</t>
  </si>
  <si>
    <t>6
_____
2</t>
  </si>
  <si>
    <t>82
_____
8</t>
  </si>
  <si>
    <t>Проверка качества изоляции</t>
  </si>
  <si>
    <t>С999-8
Проверка качества нанесение изоляции прибором АНТПИ. До и
(ПЗ=2 (ОЗП=2; ЭМ=2 к расх.; ЗПМ=2; МАТ=2 к расх.; ТЗ=2; ТЗМ=2))
м.п.</t>
  </si>
  <si>
    <t>Итого прямые затраты по смете</t>
  </si>
  <si>
    <t>2954
_____
11010</t>
  </si>
  <si>
    <t>2471
_____
144</t>
  </si>
  <si>
    <t>41876
_____
41564</t>
  </si>
  <si>
    <t>14445
_____
2056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</si>
  <si>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</si>
  <si>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</si>
  <si>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ЭМ=1,2; ЗПМ=1,2; ТЗ=1,2; ТЗМ=1,2  (Поз. 1-2, 5-6, 3, 15, 4, 16-22, 25-29, 35-36, 40-44, 7, 10, 12, 9, 11, 32-34, 13-14, 30-31, 46, 23, 39, 45)</t>
  </si>
  <si>
    <t>494
_____
29</t>
  </si>
  <si>
    <t xml:space="preserve">      МАТ=2%ОЗП  (Поз. 1-2, 5-6, 4, 16-22, 25-29, 35-36, 40-44, 7, 10, 12, 9, 11, 32-34, 30-31, 46, 39, 45)</t>
  </si>
  <si>
    <t xml:space="preserve">
_____
837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</si>
  <si>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ЭМ=1,2; ЗПМ=1,2; ТЗ=1,2; ТЗМ=1,2  (Поз. 1-2, 5-6, 3, 15, 4, 16-22, 25-29, 35-36, 40-44, 7, 10, 12, 9, 11, 32-34, 13-14, 30-31, 37-38, 46, 23, 39, 45)</t>
  </si>
  <si>
    <t>2889
_____
411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</si>
  <si>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</si>
  <si>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</si>
  <si>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</si>
  <si>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</si>
  <si>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</si>
  <si>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</si>
  <si>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</si>
  <si>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</si>
  <si>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</si>
  <si>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</si>
  <si>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</si>
  <si>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Снятие и восстановление щебеночного покрытия, S=37,6м2</t>
  </si>
  <si>
    <t>ЛОКАЛЬНАЯ СМЕТА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</si>
</sst>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68">
    <xf numFmtId="0" fontId="0" fillId="0" borderId="0" xfId="0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/>
    <xf numFmtId="0" fontId="8" fillId="0" borderId="0" xfId="23" applyFont="1" applyAlignment="1">
      <alignment horizontal="left"/>
    </xf>
    <xf numFmtId="0" fontId="11" fillId="0" borderId="2" xfId="0" applyFont="1" applyBorder="1" applyAlignment="1">
      <alignment vertical="top"/>
    </xf>
    <xf numFmtId="164" fontId="11" fillId="0" borderId="3" xfId="12" applyNumberFormat="1" applyFont="1" applyBorder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1" fillId="0" borderId="4" xfId="0" applyNumberFormat="1" applyFont="1" applyBorder="1" applyAlignment="1">
      <alignment horizontal="right" vertical="top"/>
    </xf>
    <xf numFmtId="0" fontId="8" fillId="0" borderId="4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2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6" applyFont="1" applyAlignment="1">
      <alignment horizontal="right" vertical="top" wrapText="1"/>
    </xf>
    <xf numFmtId="0" fontId="8" fillId="0" borderId="0" xfId="0" applyFont="1"/>
    <xf numFmtId="0" fontId="3" fillId="0" borderId="0" xfId="10"/>
    <xf numFmtId="0" fontId="1" fillId="0" borderId="0" xfId="12"/>
    <xf numFmtId="0" fontId="11" fillId="0" borderId="0" xfId="0" applyFont="1" applyAlignment="1">
      <alignment horizontal="left" vertical="top" indent="1"/>
    </xf>
    <xf numFmtId="0" fontId="10" fillId="0" borderId="0" xfId="0" applyFont="1" applyBorder="1"/>
    <xf numFmtId="0" fontId="10" fillId="0" borderId="0" xfId="0" applyFont="1" applyBorder="1" applyAlignment="1">
      <alignment horizontal="left" vertical="top" wrapText="1"/>
    </xf>
    <xf numFmtId="1" fontId="11" fillId="0" borderId="0" xfId="10" applyNumberFormat="1" applyFont="1" applyAlignment="1">
      <alignment horizontal="right"/>
    </xf>
    <xf numFmtId="0" fontId="8" fillId="0" borderId="0" xfId="24" applyFont="1">
      <alignment horizontal="left" vertical="top"/>
    </xf>
    <xf numFmtId="0" fontId="8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 wrapText="1"/>
    </xf>
    <xf numFmtId="2" fontId="8" fillId="0" borderId="7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right" vertical="top" wrapText="1"/>
    </xf>
    <xf numFmtId="2" fontId="8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0" fontId="8" fillId="0" borderId="1" xfId="6" applyFont="1" applyBorder="1" applyAlignment="1">
      <alignment horizontal="right" vertical="top" wrapText="1"/>
    </xf>
    <xf numFmtId="0" fontId="11" fillId="0" borderId="1" xfId="6" applyFont="1" applyBorder="1" applyAlignment="1">
      <alignment horizontal="right" vertical="top" wrapText="1"/>
    </xf>
    <xf numFmtId="164" fontId="10" fillId="0" borderId="6" xfId="10" applyNumberFormat="1" applyFont="1" applyBorder="1" applyAlignment="1">
      <alignment horizontal="right"/>
    </xf>
    <xf numFmtId="164" fontId="10" fillId="0" borderId="3" xfId="10" applyNumberFormat="1" applyFont="1" applyBorder="1" applyAlignment="1">
      <alignment horizontal="right"/>
    </xf>
    <xf numFmtId="164" fontId="11" fillId="0" borderId="6" xfId="12" applyNumberFormat="1" applyFont="1" applyBorder="1" applyAlignment="1">
      <alignment horizontal="right"/>
    </xf>
    <xf numFmtId="164" fontId="11" fillId="0" borderId="3" xfId="12" applyNumberFormat="1" applyFont="1" applyBorder="1" applyAlignment="1">
      <alignment horizontal="right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9" fillId="0" borderId="0" xfId="23" applyFont="1">
      <alignment horizontal="center"/>
    </xf>
    <xf numFmtId="0" fontId="8" fillId="0" borderId="0" xfId="23" applyFont="1">
      <alignment horizontal="center"/>
    </xf>
    <xf numFmtId="0" fontId="8" fillId="0" borderId="0" xfId="23" applyFont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8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6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Z102"/>
  <sheetViews>
    <sheetView showGridLines="0" tabSelected="1" workbookViewId="0">
      <selection activeCell="I22" sqref="I22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1" spans="1:26" x14ac:dyDescent="0.2">
      <c r="A1" s="2"/>
      <c r="B1" s="2"/>
      <c r="C1" s="2"/>
      <c r="D1" s="2"/>
      <c r="E1" s="2"/>
      <c r="F1" s="2"/>
      <c r="G1" s="2"/>
      <c r="H1" s="2"/>
    </row>
    <row r="2" spans="1:26" s="5" customFormat="1" ht="12" x14ac:dyDescent="0.2">
      <c r="A2" s="3"/>
      <c r="B2" s="4"/>
      <c r="C2" s="4"/>
      <c r="D2" s="4"/>
    </row>
    <row r="3" spans="1:26" s="5" customFormat="1" ht="12" x14ac:dyDescent="0.2">
      <c r="A3" s="6" t="s">
        <v>23</v>
      </c>
      <c r="B3" s="4"/>
      <c r="C3" s="4"/>
      <c r="D3" s="4"/>
    </row>
    <row r="4" spans="1:26" s="5" customFormat="1" ht="12" x14ac:dyDescent="0.2">
      <c r="A4" s="3"/>
      <c r="B4" s="4"/>
      <c r="C4" s="4"/>
      <c r="D4" s="4"/>
    </row>
    <row r="5" spans="1:26" s="5" customFormat="1" ht="15" x14ac:dyDescent="0.25">
      <c r="A5" s="57" t="s">
        <v>255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26" s="5" customFormat="1" ht="12" x14ac:dyDescent="0.2">
      <c r="A6" s="58" t="s">
        <v>18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</row>
    <row r="7" spans="1:26" s="5" customFormat="1" ht="12" x14ac:dyDescent="0.2">
      <c r="A7" s="58" t="s">
        <v>24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</row>
    <row r="8" spans="1:26" s="5" customFormat="1" ht="12" x14ac:dyDescent="0.2">
      <c r="A8" s="59" t="s">
        <v>25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</row>
    <row r="9" spans="1:26" s="5" customFormat="1" ht="12" x14ac:dyDescent="0.2"/>
    <row r="10" spans="1:26" s="5" customFormat="1" ht="12" x14ac:dyDescent="0.2">
      <c r="G10" s="53" t="s">
        <v>16</v>
      </c>
      <c r="H10" s="54"/>
      <c r="I10" s="55"/>
      <c r="J10" s="53" t="s">
        <v>17</v>
      </c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5"/>
    </row>
    <row r="11" spans="1:26" s="5" customFormat="1" x14ac:dyDescent="0.2">
      <c r="D11" s="3" t="s">
        <v>1</v>
      </c>
      <c r="G11" s="47">
        <f>22828/1000</f>
        <v>22.827999999999999</v>
      </c>
      <c r="H11" s="48"/>
      <c r="I11" s="7" t="s">
        <v>2</v>
      </c>
      <c r="J11" s="49">
        <f>173094/1000</f>
        <v>173.09399999999999</v>
      </c>
      <c r="K11" s="50"/>
      <c r="L11" s="8"/>
      <c r="M11" s="8"/>
      <c r="N11" s="8"/>
      <c r="O11" s="8"/>
      <c r="P11" s="8"/>
      <c r="Q11" s="8"/>
      <c r="R11" s="8"/>
      <c r="S11" s="8"/>
      <c r="T11" s="8"/>
      <c r="U11" s="7" t="s">
        <v>2</v>
      </c>
    </row>
    <row r="12" spans="1:26" s="5" customFormat="1" x14ac:dyDescent="0.2">
      <c r="D12" s="9" t="s">
        <v>19</v>
      </c>
      <c r="F12" s="10"/>
      <c r="G12" s="47">
        <f>0/1000</f>
        <v>0</v>
      </c>
      <c r="H12" s="48"/>
      <c r="I12" s="7" t="s">
        <v>2</v>
      </c>
      <c r="J12" s="49">
        <f>0/1000</f>
        <v>0</v>
      </c>
      <c r="K12" s="50"/>
      <c r="L12" s="8"/>
      <c r="M12" s="8"/>
      <c r="N12" s="8"/>
      <c r="O12" s="8"/>
      <c r="P12" s="8"/>
      <c r="Q12" s="8"/>
      <c r="R12" s="8"/>
      <c r="S12" s="8"/>
      <c r="T12" s="8"/>
      <c r="U12" s="7" t="s">
        <v>2</v>
      </c>
    </row>
    <row r="13" spans="1:26" s="5" customFormat="1" x14ac:dyDescent="0.2">
      <c r="D13" s="9" t="s">
        <v>20</v>
      </c>
      <c r="F13" s="10"/>
      <c r="G13" s="47">
        <f>96/1000</f>
        <v>9.6000000000000002E-2</v>
      </c>
      <c r="H13" s="48"/>
      <c r="I13" s="7" t="s">
        <v>2</v>
      </c>
      <c r="J13" s="49">
        <f>973/1000</f>
        <v>0.97299999999999998</v>
      </c>
      <c r="K13" s="50"/>
      <c r="L13" s="8"/>
      <c r="M13" s="8"/>
      <c r="N13" s="8"/>
      <c r="O13" s="8"/>
      <c r="P13" s="8"/>
      <c r="Q13" s="8"/>
      <c r="R13" s="8"/>
      <c r="S13" s="8"/>
      <c r="T13" s="8"/>
      <c r="U13" s="7" t="s">
        <v>2</v>
      </c>
    </row>
    <row r="14" spans="1:26" s="5" customFormat="1" x14ac:dyDescent="0.2">
      <c r="D14" s="3" t="s">
        <v>3</v>
      </c>
      <c r="G14" s="47">
        <f>(V14+V15)/1000</f>
        <v>0.35932999999999998</v>
      </c>
      <c r="H14" s="48"/>
      <c r="I14" s="7" t="s">
        <v>4</v>
      </c>
      <c r="J14" s="49">
        <f>(W14+W15)/1000</f>
        <v>0.35932999999999998</v>
      </c>
      <c r="K14" s="50"/>
      <c r="L14" s="8"/>
      <c r="M14" s="8"/>
      <c r="N14" s="8"/>
      <c r="O14" s="8"/>
      <c r="P14" s="8"/>
      <c r="Q14" s="8"/>
      <c r="R14" s="8"/>
      <c r="S14" s="8"/>
      <c r="T14" s="8"/>
      <c r="U14" s="7" t="s">
        <v>4</v>
      </c>
      <c r="V14" s="11">
        <v>345.94</v>
      </c>
      <c r="W14" s="12">
        <v>345.94</v>
      </c>
      <c r="X14" s="25">
        <v>3716</v>
      </c>
      <c r="Y14" s="25">
        <v>3325</v>
      </c>
      <c r="Z14" s="25">
        <v>1984</v>
      </c>
    </row>
    <row r="15" spans="1:26" s="5" customFormat="1" x14ac:dyDescent="0.2">
      <c r="D15" s="3" t="s">
        <v>5</v>
      </c>
      <c r="G15" s="47">
        <f>3716/1000</f>
        <v>3.7160000000000002</v>
      </c>
      <c r="H15" s="48"/>
      <c r="I15" s="7" t="s">
        <v>2</v>
      </c>
      <c r="J15" s="49">
        <f>52718/1000</f>
        <v>52.718000000000004</v>
      </c>
      <c r="K15" s="50"/>
      <c r="L15" s="8"/>
      <c r="M15" s="8"/>
      <c r="N15" s="8"/>
      <c r="O15" s="8"/>
      <c r="P15" s="8"/>
      <c r="Q15" s="8"/>
      <c r="R15" s="8"/>
      <c r="S15" s="8"/>
      <c r="T15" s="8"/>
      <c r="U15" s="7" t="s">
        <v>2</v>
      </c>
      <c r="V15" s="11">
        <v>13.39</v>
      </c>
      <c r="W15" s="12">
        <v>13.39</v>
      </c>
      <c r="X15" s="26">
        <v>52718</v>
      </c>
      <c r="Y15" s="26">
        <v>40411</v>
      </c>
      <c r="Z15" s="26">
        <v>22698</v>
      </c>
    </row>
    <row r="16" spans="1:26" s="5" customFormat="1" ht="12" x14ac:dyDescent="0.2">
      <c r="F16" s="4"/>
      <c r="G16" s="13"/>
      <c r="H16" s="13"/>
      <c r="I16" s="14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4"/>
    </row>
    <row r="17" spans="1:21" s="5" customFormat="1" ht="12" x14ac:dyDescent="0.2">
      <c r="B17" s="4"/>
      <c r="C17" s="4"/>
      <c r="D17" s="4"/>
      <c r="F17" s="10"/>
      <c r="G17" s="16"/>
      <c r="H17" s="16"/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7"/>
    </row>
    <row r="18" spans="1:21" s="5" customFormat="1" ht="12" x14ac:dyDescent="0.2">
      <c r="A18" s="32" t="s">
        <v>26</v>
      </c>
    </row>
    <row r="19" spans="1:21" s="5" customFormat="1" thickBot="1" x14ac:dyDescent="0.25">
      <c r="A19" s="19"/>
    </row>
    <row r="20" spans="1:21" s="21" customFormat="1" ht="27" customHeight="1" thickBot="1" x14ac:dyDescent="0.25">
      <c r="A20" s="56" t="s">
        <v>6</v>
      </c>
      <c r="B20" s="56" t="s">
        <v>7</v>
      </c>
      <c r="C20" s="56" t="s">
        <v>8</v>
      </c>
      <c r="D20" s="52" t="s">
        <v>9</v>
      </c>
      <c r="E20" s="52"/>
      <c r="F20" s="52"/>
      <c r="G20" s="52" t="s">
        <v>10</v>
      </c>
      <c r="H20" s="52"/>
      <c r="I20" s="52"/>
      <c r="J20" s="52" t="s">
        <v>11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</row>
    <row r="21" spans="1:21" s="21" customFormat="1" ht="22.5" customHeight="1" thickBot="1" x14ac:dyDescent="0.25">
      <c r="A21" s="56"/>
      <c r="B21" s="56"/>
      <c r="C21" s="56"/>
      <c r="D21" s="51" t="s">
        <v>0</v>
      </c>
      <c r="E21" s="20" t="s">
        <v>12</v>
      </c>
      <c r="F21" s="20" t="s">
        <v>13</v>
      </c>
      <c r="G21" s="51" t="s">
        <v>0</v>
      </c>
      <c r="H21" s="20" t="s">
        <v>12</v>
      </c>
      <c r="I21" s="20" t="s">
        <v>13</v>
      </c>
      <c r="J21" s="51" t="s">
        <v>0</v>
      </c>
      <c r="K21" s="20" t="s">
        <v>12</v>
      </c>
      <c r="L21" s="20"/>
      <c r="M21" s="20"/>
      <c r="N21" s="20"/>
      <c r="O21" s="20"/>
      <c r="P21" s="20"/>
      <c r="Q21" s="20"/>
      <c r="R21" s="20"/>
      <c r="S21" s="20"/>
      <c r="T21" s="20"/>
      <c r="U21" s="20" t="s">
        <v>13</v>
      </c>
    </row>
    <row r="22" spans="1:21" s="21" customFormat="1" ht="22.5" customHeight="1" thickBot="1" x14ac:dyDescent="0.25">
      <c r="A22" s="56"/>
      <c r="B22" s="56"/>
      <c r="C22" s="56"/>
      <c r="D22" s="51"/>
      <c r="E22" s="20" t="s">
        <v>14</v>
      </c>
      <c r="F22" s="20" t="s">
        <v>15</v>
      </c>
      <c r="G22" s="51"/>
      <c r="H22" s="20" t="s">
        <v>14</v>
      </c>
      <c r="I22" s="20" t="s">
        <v>15</v>
      </c>
      <c r="J22" s="51"/>
      <c r="K22" s="20" t="s">
        <v>14</v>
      </c>
      <c r="L22" s="20"/>
      <c r="M22" s="20"/>
      <c r="N22" s="20"/>
      <c r="O22" s="20"/>
      <c r="P22" s="20"/>
      <c r="Q22" s="20"/>
      <c r="R22" s="20"/>
      <c r="S22" s="20"/>
      <c r="T22" s="20"/>
      <c r="U22" s="20" t="s">
        <v>15</v>
      </c>
    </row>
    <row r="23" spans="1:21" s="4" customFormat="1" x14ac:dyDescent="0.2">
      <c r="A23" s="33">
        <v>1</v>
      </c>
      <c r="B23" s="33">
        <v>2</v>
      </c>
      <c r="C23" s="33">
        <v>3</v>
      </c>
      <c r="D23" s="34">
        <v>4</v>
      </c>
      <c r="E23" s="33">
        <v>5</v>
      </c>
      <c r="F23" s="33">
        <v>6</v>
      </c>
      <c r="G23" s="34">
        <v>7</v>
      </c>
      <c r="H23" s="33">
        <v>8</v>
      </c>
      <c r="I23" s="33">
        <v>9</v>
      </c>
      <c r="J23" s="34">
        <v>10</v>
      </c>
      <c r="K23" s="33">
        <v>11</v>
      </c>
      <c r="L23" s="33"/>
      <c r="M23" s="33"/>
      <c r="N23" s="33"/>
      <c r="O23" s="33"/>
      <c r="P23" s="33"/>
      <c r="Q23" s="33"/>
      <c r="R23" s="33"/>
      <c r="S23" s="33"/>
      <c r="T23" s="33"/>
      <c r="U23" s="33">
        <v>12</v>
      </c>
    </row>
    <row r="24" spans="1:21" s="22" customFormat="1" ht="21" customHeight="1" x14ac:dyDescent="0.2">
      <c r="A24" s="60" t="s">
        <v>29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s="22" customFormat="1" ht="60" x14ac:dyDescent="0.2">
      <c r="A25" s="35">
        <v>1</v>
      </c>
      <c r="B25" s="36" t="s">
        <v>30</v>
      </c>
      <c r="C25" s="37" t="s">
        <v>31</v>
      </c>
      <c r="D25" s="38">
        <v>2445.2800000000002</v>
      </c>
      <c r="E25" s="39">
        <v>2445.2800000000002</v>
      </c>
      <c r="F25" s="38"/>
      <c r="G25" s="38">
        <v>1369</v>
      </c>
      <c r="H25" s="38">
        <v>1369</v>
      </c>
      <c r="I25" s="38"/>
      <c r="J25" s="38">
        <v>19582</v>
      </c>
      <c r="K25" s="39">
        <v>19582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s="22" customFormat="1" ht="60" x14ac:dyDescent="0.2">
      <c r="A26" s="35">
        <v>2</v>
      </c>
      <c r="B26" s="36" t="s">
        <v>32</v>
      </c>
      <c r="C26" s="37" t="s">
        <v>31</v>
      </c>
      <c r="D26" s="38">
        <v>790.92</v>
      </c>
      <c r="E26" s="39">
        <v>790.92</v>
      </c>
      <c r="F26" s="38"/>
      <c r="G26" s="38">
        <v>443</v>
      </c>
      <c r="H26" s="38">
        <v>443</v>
      </c>
      <c r="I26" s="38"/>
      <c r="J26" s="38">
        <v>6336</v>
      </c>
      <c r="K26" s="39">
        <v>6336</v>
      </c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s="22" customFormat="1" ht="72" x14ac:dyDescent="0.2">
      <c r="A27" s="35">
        <v>3</v>
      </c>
      <c r="B27" s="36" t="s">
        <v>33</v>
      </c>
      <c r="C27" s="37" t="s">
        <v>34</v>
      </c>
      <c r="D27" s="38">
        <v>8.33</v>
      </c>
      <c r="E27" s="39"/>
      <c r="F27" s="38">
        <v>8.33</v>
      </c>
      <c r="G27" s="38">
        <v>816</v>
      </c>
      <c r="H27" s="38"/>
      <c r="I27" s="38">
        <v>816</v>
      </c>
      <c r="J27" s="38">
        <v>3835</v>
      </c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>
        <v>3835</v>
      </c>
    </row>
    <row r="28" spans="1:21" s="22" customFormat="1" ht="48" x14ac:dyDescent="0.2">
      <c r="A28" s="35">
        <v>4</v>
      </c>
      <c r="B28" s="36" t="s">
        <v>35</v>
      </c>
      <c r="C28" s="37" t="s">
        <v>36</v>
      </c>
      <c r="D28" s="38">
        <v>1431.41</v>
      </c>
      <c r="E28" s="39" t="s">
        <v>37</v>
      </c>
      <c r="F28" s="38" t="s">
        <v>38</v>
      </c>
      <c r="G28" s="38">
        <v>186</v>
      </c>
      <c r="H28" s="38" t="s">
        <v>39</v>
      </c>
      <c r="I28" s="38" t="s">
        <v>40</v>
      </c>
      <c r="J28" s="38">
        <v>745</v>
      </c>
      <c r="K28" s="39" t="s">
        <v>41</v>
      </c>
      <c r="L28" s="39"/>
      <c r="M28" s="39"/>
      <c r="N28" s="39"/>
      <c r="O28" s="39"/>
      <c r="P28" s="39"/>
      <c r="Q28" s="39"/>
      <c r="R28" s="39"/>
      <c r="S28" s="39"/>
      <c r="T28" s="39"/>
      <c r="U28" s="39" t="s">
        <v>42</v>
      </c>
    </row>
    <row r="29" spans="1:21" s="22" customFormat="1" ht="84" x14ac:dyDescent="0.2">
      <c r="A29" s="35">
        <v>5</v>
      </c>
      <c r="B29" s="36" t="s">
        <v>43</v>
      </c>
      <c r="C29" s="37" t="s">
        <v>44</v>
      </c>
      <c r="D29" s="38">
        <v>921.46</v>
      </c>
      <c r="E29" s="39">
        <v>921.46</v>
      </c>
      <c r="F29" s="38"/>
      <c r="G29" s="38">
        <v>505</v>
      </c>
      <c r="H29" s="38">
        <v>505</v>
      </c>
      <c r="I29" s="38"/>
      <c r="J29" s="38">
        <v>7223</v>
      </c>
      <c r="K29" s="39">
        <v>7223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s="22" customFormat="1" ht="48" x14ac:dyDescent="0.2">
      <c r="A30" s="35">
        <v>6</v>
      </c>
      <c r="B30" s="36" t="s">
        <v>45</v>
      </c>
      <c r="C30" s="37" t="s">
        <v>46</v>
      </c>
      <c r="D30" s="38">
        <v>117</v>
      </c>
      <c r="E30" s="39" t="s">
        <v>47</v>
      </c>
      <c r="F30" s="38"/>
      <c r="G30" s="38">
        <v>6412</v>
      </c>
      <c r="H30" s="38" t="s">
        <v>48</v>
      </c>
      <c r="I30" s="38"/>
      <c r="J30" s="38">
        <v>20116</v>
      </c>
      <c r="K30" s="39" t="s">
        <v>49</v>
      </c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s="22" customFormat="1" ht="48" x14ac:dyDescent="0.2">
      <c r="A31" s="35">
        <v>7</v>
      </c>
      <c r="B31" s="36" t="s">
        <v>50</v>
      </c>
      <c r="C31" s="37" t="s">
        <v>44</v>
      </c>
      <c r="D31" s="38">
        <v>334.97</v>
      </c>
      <c r="E31" s="39">
        <v>135.07</v>
      </c>
      <c r="F31" s="38" t="s">
        <v>51</v>
      </c>
      <c r="G31" s="38">
        <v>184</v>
      </c>
      <c r="H31" s="38">
        <v>74</v>
      </c>
      <c r="I31" s="38" t="s">
        <v>52</v>
      </c>
      <c r="J31" s="38">
        <v>1837</v>
      </c>
      <c r="K31" s="39">
        <v>1059</v>
      </c>
      <c r="L31" s="39"/>
      <c r="M31" s="39"/>
      <c r="N31" s="39"/>
      <c r="O31" s="39"/>
      <c r="P31" s="39"/>
      <c r="Q31" s="39"/>
      <c r="R31" s="39"/>
      <c r="S31" s="39"/>
      <c r="T31" s="39"/>
      <c r="U31" s="39" t="s">
        <v>53</v>
      </c>
    </row>
    <row r="32" spans="1:21" s="22" customFormat="1" ht="17.850000000000001" customHeight="1" x14ac:dyDescent="0.2">
      <c r="A32" s="62" t="s">
        <v>254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</row>
    <row r="33" spans="1:21" s="22" customFormat="1" ht="48" x14ac:dyDescent="0.2">
      <c r="A33" s="35">
        <v>8</v>
      </c>
      <c r="B33" s="36" t="s">
        <v>54</v>
      </c>
      <c r="C33" s="37" t="s">
        <v>55</v>
      </c>
      <c r="D33" s="38">
        <v>601.35</v>
      </c>
      <c r="E33" s="39">
        <v>130.35</v>
      </c>
      <c r="F33" s="38" t="s">
        <v>56</v>
      </c>
      <c r="G33" s="38">
        <v>45</v>
      </c>
      <c r="H33" s="38">
        <v>10</v>
      </c>
      <c r="I33" s="38" t="s">
        <v>57</v>
      </c>
      <c r="J33" s="38">
        <v>395</v>
      </c>
      <c r="K33" s="39">
        <v>140</v>
      </c>
      <c r="L33" s="39"/>
      <c r="M33" s="39"/>
      <c r="N33" s="39"/>
      <c r="O33" s="39"/>
      <c r="P33" s="39"/>
      <c r="Q33" s="39"/>
      <c r="R33" s="39"/>
      <c r="S33" s="39"/>
      <c r="T33" s="39"/>
      <c r="U33" s="39" t="s">
        <v>58</v>
      </c>
    </row>
    <row r="34" spans="1:21" s="22" customFormat="1" ht="60" x14ac:dyDescent="0.2">
      <c r="A34" s="35">
        <v>9</v>
      </c>
      <c r="B34" s="36" t="s">
        <v>59</v>
      </c>
      <c r="C34" s="37" t="s">
        <v>60</v>
      </c>
      <c r="D34" s="38">
        <v>27.14</v>
      </c>
      <c r="E34" s="39"/>
      <c r="F34" s="38" t="s">
        <v>61</v>
      </c>
      <c r="G34" s="38">
        <v>1</v>
      </c>
      <c r="H34" s="38"/>
      <c r="I34" s="38">
        <v>1</v>
      </c>
      <c r="J34" s="38">
        <v>9</v>
      </c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 t="s">
        <v>62</v>
      </c>
    </row>
    <row r="35" spans="1:21" s="22" customFormat="1" ht="72" x14ac:dyDescent="0.2">
      <c r="A35" s="35">
        <v>10</v>
      </c>
      <c r="B35" s="36" t="s">
        <v>63</v>
      </c>
      <c r="C35" s="37" t="s">
        <v>64</v>
      </c>
      <c r="D35" s="38">
        <v>3905.55</v>
      </c>
      <c r="E35" s="39" t="s">
        <v>65</v>
      </c>
      <c r="F35" s="38" t="s">
        <v>66</v>
      </c>
      <c r="G35" s="38">
        <v>294</v>
      </c>
      <c r="H35" s="38" t="s">
        <v>67</v>
      </c>
      <c r="I35" s="38" t="s">
        <v>68</v>
      </c>
      <c r="J35" s="38">
        <v>1845</v>
      </c>
      <c r="K35" s="39" t="s">
        <v>69</v>
      </c>
      <c r="L35" s="39"/>
      <c r="M35" s="39"/>
      <c r="N35" s="39"/>
      <c r="O35" s="39"/>
      <c r="P35" s="39"/>
      <c r="Q35" s="39"/>
      <c r="R35" s="39"/>
      <c r="S35" s="39"/>
      <c r="T35" s="39"/>
      <c r="U35" s="39" t="s">
        <v>70</v>
      </c>
    </row>
    <row r="36" spans="1:21" s="22" customFormat="1" ht="60" x14ac:dyDescent="0.2">
      <c r="A36" s="35">
        <v>11</v>
      </c>
      <c r="B36" s="36" t="s">
        <v>71</v>
      </c>
      <c r="C36" s="37" t="s">
        <v>72</v>
      </c>
      <c r="D36" s="38">
        <v>122</v>
      </c>
      <c r="E36" s="39" t="s">
        <v>73</v>
      </c>
      <c r="F36" s="38"/>
      <c r="G36" s="38">
        <v>917</v>
      </c>
      <c r="H36" s="38" t="s">
        <v>74</v>
      </c>
      <c r="I36" s="38"/>
      <c r="J36" s="38">
        <v>4158</v>
      </c>
      <c r="K36" s="39" t="s">
        <v>75</v>
      </c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s="22" customFormat="1" ht="72" x14ac:dyDescent="0.2">
      <c r="A37" s="35">
        <v>12</v>
      </c>
      <c r="B37" s="36" t="s">
        <v>76</v>
      </c>
      <c r="C37" s="37" t="s">
        <v>77</v>
      </c>
      <c r="D37" s="38">
        <v>4.12</v>
      </c>
      <c r="E37" s="39"/>
      <c r="F37" s="38">
        <v>4.12</v>
      </c>
      <c r="G37" s="38">
        <v>56</v>
      </c>
      <c r="H37" s="38"/>
      <c r="I37" s="38">
        <v>56</v>
      </c>
      <c r="J37" s="38">
        <v>422</v>
      </c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>
        <v>422</v>
      </c>
    </row>
    <row r="38" spans="1:21" s="22" customFormat="1" ht="72" x14ac:dyDescent="0.2">
      <c r="A38" s="35">
        <v>13</v>
      </c>
      <c r="B38" s="36" t="s">
        <v>78</v>
      </c>
      <c r="C38" s="37" t="s">
        <v>77</v>
      </c>
      <c r="D38" s="38">
        <v>5.75</v>
      </c>
      <c r="E38" s="39"/>
      <c r="F38" s="38">
        <v>5.75</v>
      </c>
      <c r="G38" s="38">
        <v>78</v>
      </c>
      <c r="H38" s="38"/>
      <c r="I38" s="38">
        <v>78</v>
      </c>
      <c r="J38" s="38">
        <v>714</v>
      </c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>
        <v>714</v>
      </c>
    </row>
    <row r="39" spans="1:21" s="22" customFormat="1" ht="72" x14ac:dyDescent="0.2">
      <c r="A39" s="35">
        <v>14</v>
      </c>
      <c r="B39" s="41" t="s">
        <v>79</v>
      </c>
      <c r="C39" s="42" t="s">
        <v>77</v>
      </c>
      <c r="D39" s="43">
        <v>5.98</v>
      </c>
      <c r="E39" s="44"/>
      <c r="F39" s="43">
        <v>5.98</v>
      </c>
      <c r="G39" s="43">
        <v>81</v>
      </c>
      <c r="H39" s="43"/>
      <c r="I39" s="43">
        <v>81</v>
      </c>
      <c r="J39" s="43">
        <v>380</v>
      </c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>
        <v>380</v>
      </c>
    </row>
    <row r="40" spans="1:21" s="22" customFormat="1" ht="21" customHeight="1" x14ac:dyDescent="0.2">
      <c r="A40" s="60" t="s">
        <v>80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</row>
    <row r="41" spans="1:21" s="22" customFormat="1" ht="72" x14ac:dyDescent="0.2">
      <c r="A41" s="35">
        <v>15</v>
      </c>
      <c r="B41" s="36" t="s">
        <v>81</v>
      </c>
      <c r="C41" s="37" t="s">
        <v>82</v>
      </c>
      <c r="D41" s="38">
        <v>152.57</v>
      </c>
      <c r="E41" s="39" t="s">
        <v>83</v>
      </c>
      <c r="F41" s="38">
        <v>70.58</v>
      </c>
      <c r="G41" s="38">
        <v>28</v>
      </c>
      <c r="H41" s="38" t="s">
        <v>84</v>
      </c>
      <c r="I41" s="38">
        <v>13</v>
      </c>
      <c r="J41" s="38">
        <v>227</v>
      </c>
      <c r="K41" s="39" t="s">
        <v>85</v>
      </c>
      <c r="L41" s="39"/>
      <c r="M41" s="39"/>
      <c r="N41" s="39"/>
      <c r="O41" s="39"/>
      <c r="P41" s="39"/>
      <c r="Q41" s="39"/>
      <c r="R41" s="39"/>
      <c r="S41" s="39"/>
      <c r="T41" s="39"/>
      <c r="U41" s="39">
        <v>22</v>
      </c>
    </row>
    <row r="42" spans="1:21" s="22" customFormat="1" ht="36" x14ac:dyDescent="0.2">
      <c r="A42" s="35">
        <v>16</v>
      </c>
      <c r="B42" s="36" t="s">
        <v>86</v>
      </c>
      <c r="C42" s="37">
        <v>18.5</v>
      </c>
      <c r="D42" s="38">
        <v>40.19</v>
      </c>
      <c r="E42" s="39" t="s">
        <v>87</v>
      </c>
      <c r="F42" s="38"/>
      <c r="G42" s="38">
        <v>744</v>
      </c>
      <c r="H42" s="38" t="s">
        <v>88</v>
      </c>
      <c r="I42" s="38"/>
      <c r="J42" s="38">
        <v>4870</v>
      </c>
      <c r="K42" s="39" t="s">
        <v>89</v>
      </c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s="22" customFormat="1" ht="204" x14ac:dyDescent="0.2">
      <c r="A43" s="35">
        <v>17</v>
      </c>
      <c r="B43" s="36" t="s">
        <v>90</v>
      </c>
      <c r="C43" s="37" t="s">
        <v>91</v>
      </c>
      <c r="D43" s="38">
        <v>1039.23</v>
      </c>
      <c r="E43" s="39">
        <v>1039.22</v>
      </c>
      <c r="F43" s="38">
        <v>0.01</v>
      </c>
      <c r="G43" s="38">
        <v>104</v>
      </c>
      <c r="H43" s="38">
        <v>104</v>
      </c>
      <c r="I43" s="38"/>
      <c r="J43" s="38">
        <v>1485</v>
      </c>
      <c r="K43" s="39">
        <v>1485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s="22" customFormat="1" ht="60" x14ac:dyDescent="0.2">
      <c r="A44" s="35">
        <v>18</v>
      </c>
      <c r="B44" s="36" t="s">
        <v>92</v>
      </c>
      <c r="C44" s="37">
        <v>1</v>
      </c>
      <c r="D44" s="38">
        <v>701.87</v>
      </c>
      <c r="E44" s="39" t="s">
        <v>93</v>
      </c>
      <c r="F44" s="38"/>
      <c r="G44" s="38">
        <v>702</v>
      </c>
      <c r="H44" s="38" t="s">
        <v>94</v>
      </c>
      <c r="I44" s="38"/>
      <c r="J44" s="38">
        <v>4597</v>
      </c>
      <c r="K44" s="39" t="s">
        <v>95</v>
      </c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s="22" customFormat="1" ht="60" x14ac:dyDescent="0.2">
      <c r="A45" s="35">
        <v>19</v>
      </c>
      <c r="B45" s="36" t="s">
        <v>96</v>
      </c>
      <c r="C45" s="37">
        <v>1</v>
      </c>
      <c r="D45" s="38">
        <v>173</v>
      </c>
      <c r="E45" s="39" t="s">
        <v>97</v>
      </c>
      <c r="F45" s="38"/>
      <c r="G45" s="38">
        <v>173</v>
      </c>
      <c r="H45" s="38" t="s">
        <v>97</v>
      </c>
      <c r="I45" s="38"/>
      <c r="J45" s="38">
        <v>326</v>
      </c>
      <c r="K45" s="39" t="s">
        <v>98</v>
      </c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s="22" customFormat="1" ht="72" x14ac:dyDescent="0.2">
      <c r="A46" s="35">
        <v>20</v>
      </c>
      <c r="B46" s="36" t="s">
        <v>99</v>
      </c>
      <c r="C46" s="37" t="s">
        <v>100</v>
      </c>
      <c r="D46" s="38">
        <v>212.27</v>
      </c>
      <c r="E46" s="39" t="s">
        <v>101</v>
      </c>
      <c r="F46" s="38">
        <v>16.07</v>
      </c>
      <c r="G46" s="38">
        <v>1061</v>
      </c>
      <c r="H46" s="38" t="s">
        <v>102</v>
      </c>
      <c r="I46" s="38">
        <v>80</v>
      </c>
      <c r="J46" s="38">
        <v>3280</v>
      </c>
      <c r="K46" s="39" t="s">
        <v>103</v>
      </c>
      <c r="L46" s="39"/>
      <c r="M46" s="39"/>
      <c r="N46" s="39"/>
      <c r="O46" s="39"/>
      <c r="P46" s="39"/>
      <c r="Q46" s="39"/>
      <c r="R46" s="39"/>
      <c r="S46" s="39"/>
      <c r="T46" s="39"/>
      <c r="U46" s="39">
        <v>255</v>
      </c>
    </row>
    <row r="47" spans="1:21" s="22" customFormat="1" ht="60" x14ac:dyDescent="0.2">
      <c r="A47" s="35">
        <v>21</v>
      </c>
      <c r="B47" s="36" t="s">
        <v>104</v>
      </c>
      <c r="C47" s="37">
        <v>1</v>
      </c>
      <c r="D47" s="38">
        <v>170</v>
      </c>
      <c r="E47" s="39" t="s">
        <v>105</v>
      </c>
      <c r="F47" s="38"/>
      <c r="G47" s="38">
        <v>170</v>
      </c>
      <c r="H47" s="38" t="s">
        <v>105</v>
      </c>
      <c r="I47" s="38"/>
      <c r="J47" s="38">
        <v>800</v>
      </c>
      <c r="K47" s="39" t="s">
        <v>106</v>
      </c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s="22" customFormat="1" ht="120" x14ac:dyDescent="0.2">
      <c r="A48" s="35">
        <v>22</v>
      </c>
      <c r="B48" s="36" t="s">
        <v>107</v>
      </c>
      <c r="C48" s="37" t="s">
        <v>108</v>
      </c>
      <c r="D48" s="38">
        <v>504.31</v>
      </c>
      <c r="E48" s="39" t="s">
        <v>109</v>
      </c>
      <c r="F48" s="38" t="s">
        <v>110</v>
      </c>
      <c r="G48" s="38">
        <v>9</v>
      </c>
      <c r="H48" s="38">
        <v>2</v>
      </c>
      <c r="I48" s="38" t="s">
        <v>111</v>
      </c>
      <c r="J48" s="38">
        <v>66</v>
      </c>
      <c r="K48" s="39">
        <v>23</v>
      </c>
      <c r="L48" s="39"/>
      <c r="M48" s="39"/>
      <c r="N48" s="39"/>
      <c r="O48" s="39"/>
      <c r="P48" s="39"/>
      <c r="Q48" s="39"/>
      <c r="R48" s="39"/>
      <c r="S48" s="39"/>
      <c r="T48" s="39"/>
      <c r="U48" s="39" t="s">
        <v>112</v>
      </c>
    </row>
    <row r="49" spans="1:21" s="22" customFormat="1" ht="36" x14ac:dyDescent="0.2">
      <c r="A49" s="35">
        <v>23</v>
      </c>
      <c r="B49" s="36" t="s">
        <v>113</v>
      </c>
      <c r="C49" s="37">
        <v>18.5</v>
      </c>
      <c r="D49" s="38">
        <v>0.3</v>
      </c>
      <c r="E49" s="39" t="s">
        <v>114</v>
      </c>
      <c r="F49" s="38"/>
      <c r="G49" s="38">
        <v>6</v>
      </c>
      <c r="H49" s="38" t="s">
        <v>115</v>
      </c>
      <c r="I49" s="38"/>
      <c r="J49" s="38">
        <v>26</v>
      </c>
      <c r="K49" s="39" t="s">
        <v>116</v>
      </c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s="22" customFormat="1" ht="17.850000000000001" customHeight="1" x14ac:dyDescent="0.2">
      <c r="A50" s="62" t="s">
        <v>117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</row>
    <row r="51" spans="1:21" s="22" customFormat="1" ht="60" x14ac:dyDescent="0.2">
      <c r="A51" s="35">
        <v>24</v>
      </c>
      <c r="B51" s="36" t="s">
        <v>118</v>
      </c>
      <c r="C51" s="37" t="s">
        <v>119</v>
      </c>
      <c r="D51" s="38">
        <v>9108.2800000000007</v>
      </c>
      <c r="E51" s="39" t="s">
        <v>120</v>
      </c>
      <c r="F51" s="38" t="s">
        <v>121</v>
      </c>
      <c r="G51" s="38">
        <v>5</v>
      </c>
      <c r="H51" s="38">
        <v>3</v>
      </c>
      <c r="I51" s="38">
        <v>2</v>
      </c>
      <c r="J51" s="38">
        <v>57</v>
      </c>
      <c r="K51" s="39" t="s">
        <v>122</v>
      </c>
      <c r="L51" s="39"/>
      <c r="M51" s="39"/>
      <c r="N51" s="39"/>
      <c r="O51" s="39"/>
      <c r="P51" s="39"/>
      <c r="Q51" s="39"/>
      <c r="R51" s="39"/>
      <c r="S51" s="39"/>
      <c r="T51" s="39"/>
      <c r="U51" s="39" t="s">
        <v>123</v>
      </c>
    </row>
    <row r="52" spans="1:21" s="22" customFormat="1" ht="48" x14ac:dyDescent="0.2">
      <c r="A52" s="35">
        <v>25</v>
      </c>
      <c r="B52" s="36" t="s">
        <v>124</v>
      </c>
      <c r="C52" s="37" t="s">
        <v>125</v>
      </c>
      <c r="D52" s="38">
        <v>2182.5500000000002</v>
      </c>
      <c r="E52" s="39" t="s">
        <v>126</v>
      </c>
      <c r="F52" s="38">
        <v>45.19</v>
      </c>
      <c r="G52" s="38">
        <v>14</v>
      </c>
      <c r="H52" s="38" t="s">
        <v>127</v>
      </c>
      <c r="I52" s="38"/>
      <c r="J52" s="38">
        <v>142</v>
      </c>
      <c r="K52" s="39" t="s">
        <v>128</v>
      </c>
      <c r="L52" s="39"/>
      <c r="M52" s="39"/>
      <c r="N52" s="39"/>
      <c r="O52" s="39"/>
      <c r="P52" s="39"/>
      <c r="Q52" s="39"/>
      <c r="R52" s="39"/>
      <c r="S52" s="39"/>
      <c r="T52" s="39"/>
      <c r="U52" s="39">
        <v>2</v>
      </c>
    </row>
    <row r="53" spans="1:21" s="22" customFormat="1" ht="84" x14ac:dyDescent="0.2">
      <c r="A53" s="35">
        <v>26</v>
      </c>
      <c r="B53" s="36" t="s">
        <v>129</v>
      </c>
      <c r="C53" s="37">
        <v>0.6</v>
      </c>
      <c r="D53" s="38">
        <v>67.3</v>
      </c>
      <c r="E53" s="39" t="s">
        <v>130</v>
      </c>
      <c r="F53" s="38"/>
      <c r="G53" s="38">
        <v>40</v>
      </c>
      <c r="H53" s="38" t="s">
        <v>131</v>
      </c>
      <c r="I53" s="38"/>
      <c r="J53" s="38">
        <v>256</v>
      </c>
      <c r="K53" s="39" t="s">
        <v>132</v>
      </c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s="22" customFormat="1" ht="72" x14ac:dyDescent="0.2">
      <c r="A54" s="35">
        <v>27</v>
      </c>
      <c r="B54" s="36" t="s">
        <v>133</v>
      </c>
      <c r="C54" s="37" t="s">
        <v>134</v>
      </c>
      <c r="D54" s="38">
        <v>292.24</v>
      </c>
      <c r="E54" s="39" t="s">
        <v>135</v>
      </c>
      <c r="F54" s="38" t="s">
        <v>136</v>
      </c>
      <c r="G54" s="38">
        <v>59</v>
      </c>
      <c r="H54" s="38" t="s">
        <v>137</v>
      </c>
      <c r="I54" s="38" t="s">
        <v>138</v>
      </c>
      <c r="J54" s="38">
        <v>295</v>
      </c>
      <c r="K54" s="39" t="s">
        <v>139</v>
      </c>
      <c r="L54" s="39"/>
      <c r="M54" s="39"/>
      <c r="N54" s="39"/>
      <c r="O54" s="39"/>
      <c r="P54" s="39"/>
      <c r="Q54" s="39"/>
      <c r="R54" s="39"/>
      <c r="S54" s="39"/>
      <c r="T54" s="39"/>
      <c r="U54" s="39" t="s">
        <v>140</v>
      </c>
    </row>
    <row r="55" spans="1:21" s="22" customFormat="1" ht="84" x14ac:dyDescent="0.2">
      <c r="A55" s="35">
        <v>28</v>
      </c>
      <c r="B55" s="36" t="s">
        <v>141</v>
      </c>
      <c r="C55" s="37">
        <v>1</v>
      </c>
      <c r="D55" s="38">
        <v>62.45</v>
      </c>
      <c r="E55" s="39" t="s">
        <v>142</v>
      </c>
      <c r="F55" s="38">
        <v>14.37</v>
      </c>
      <c r="G55" s="38">
        <v>62</v>
      </c>
      <c r="H55" s="38" t="s">
        <v>143</v>
      </c>
      <c r="I55" s="38">
        <v>14</v>
      </c>
      <c r="J55" s="38">
        <v>363</v>
      </c>
      <c r="K55" s="39" t="s">
        <v>144</v>
      </c>
      <c r="L55" s="39"/>
      <c r="M55" s="39"/>
      <c r="N55" s="39"/>
      <c r="O55" s="39"/>
      <c r="P55" s="39"/>
      <c r="Q55" s="39"/>
      <c r="R55" s="39"/>
      <c r="S55" s="39"/>
      <c r="T55" s="39"/>
      <c r="U55" s="39">
        <v>52</v>
      </c>
    </row>
    <row r="56" spans="1:21" s="22" customFormat="1" ht="17.850000000000001" customHeight="1" x14ac:dyDescent="0.2">
      <c r="A56" s="62" t="s">
        <v>145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</row>
    <row r="57" spans="1:21" s="22" customFormat="1" ht="36" x14ac:dyDescent="0.2">
      <c r="A57" s="35">
        <v>29</v>
      </c>
      <c r="B57" s="36" t="s">
        <v>146</v>
      </c>
      <c r="C57" s="37" t="s">
        <v>147</v>
      </c>
      <c r="D57" s="38">
        <v>1203.2</v>
      </c>
      <c r="E57" s="39" t="s">
        <v>148</v>
      </c>
      <c r="F57" s="38" t="s">
        <v>149</v>
      </c>
      <c r="G57" s="38">
        <v>24</v>
      </c>
      <c r="H57" s="38" t="s">
        <v>150</v>
      </c>
      <c r="I57" s="38" t="s">
        <v>151</v>
      </c>
      <c r="J57" s="38">
        <v>276</v>
      </c>
      <c r="K57" s="39" t="s">
        <v>152</v>
      </c>
      <c r="L57" s="39"/>
      <c r="M57" s="39"/>
      <c r="N57" s="39"/>
      <c r="O57" s="39"/>
      <c r="P57" s="39"/>
      <c r="Q57" s="39"/>
      <c r="R57" s="39"/>
      <c r="S57" s="39"/>
      <c r="T57" s="39"/>
      <c r="U57" s="39" t="s">
        <v>153</v>
      </c>
    </row>
    <row r="58" spans="1:21" s="22" customFormat="1" ht="48" x14ac:dyDescent="0.2">
      <c r="A58" s="35">
        <v>30</v>
      </c>
      <c r="B58" s="36" t="s">
        <v>154</v>
      </c>
      <c r="C58" s="37" t="s">
        <v>155</v>
      </c>
      <c r="D58" s="38">
        <v>578</v>
      </c>
      <c r="E58" s="39" t="s">
        <v>156</v>
      </c>
      <c r="F58" s="38"/>
      <c r="G58" s="38">
        <v>81</v>
      </c>
      <c r="H58" s="38" t="s">
        <v>157</v>
      </c>
      <c r="I58" s="38"/>
      <c r="J58" s="38">
        <v>413</v>
      </c>
      <c r="K58" s="39" t="s">
        <v>158</v>
      </c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s="22" customFormat="1" ht="60" x14ac:dyDescent="0.2">
      <c r="A59" s="35">
        <v>31</v>
      </c>
      <c r="B59" s="36" t="s">
        <v>159</v>
      </c>
      <c r="C59" s="37">
        <v>2</v>
      </c>
      <c r="D59" s="38">
        <v>169.39</v>
      </c>
      <c r="E59" s="39" t="s">
        <v>160</v>
      </c>
      <c r="F59" s="38"/>
      <c r="G59" s="38">
        <v>339</v>
      </c>
      <c r="H59" s="38" t="s">
        <v>161</v>
      </c>
      <c r="I59" s="38"/>
      <c r="J59" s="38">
        <v>2199</v>
      </c>
      <c r="K59" s="39" t="s">
        <v>162</v>
      </c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s="22" customFormat="1" ht="36" x14ac:dyDescent="0.2">
      <c r="A60" s="35">
        <v>32</v>
      </c>
      <c r="B60" s="36" t="s">
        <v>163</v>
      </c>
      <c r="C60" s="37">
        <v>2</v>
      </c>
      <c r="D60" s="38">
        <v>99.9</v>
      </c>
      <c r="E60" s="39" t="s">
        <v>164</v>
      </c>
      <c r="F60" s="38"/>
      <c r="G60" s="38">
        <v>200</v>
      </c>
      <c r="H60" s="38" t="s">
        <v>165</v>
      </c>
      <c r="I60" s="38"/>
      <c r="J60" s="38">
        <v>637</v>
      </c>
      <c r="K60" s="39" t="s">
        <v>166</v>
      </c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s="22" customFormat="1" ht="36" x14ac:dyDescent="0.2">
      <c r="A61" s="35">
        <v>33</v>
      </c>
      <c r="B61" s="36" t="s">
        <v>167</v>
      </c>
      <c r="C61" s="37" t="s">
        <v>168</v>
      </c>
      <c r="D61" s="38">
        <v>6.74</v>
      </c>
      <c r="E61" s="39" t="s">
        <v>169</v>
      </c>
      <c r="F61" s="38"/>
      <c r="G61" s="38">
        <v>5</v>
      </c>
      <c r="H61" s="38" t="s">
        <v>170</v>
      </c>
      <c r="I61" s="38"/>
      <c r="J61" s="38">
        <v>24</v>
      </c>
      <c r="K61" s="39" t="s">
        <v>171</v>
      </c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s="22" customFormat="1" ht="17.850000000000001" customHeight="1" x14ac:dyDescent="0.2">
      <c r="A62" s="62" t="s">
        <v>172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</row>
    <row r="63" spans="1:21" s="22" customFormat="1" ht="60" x14ac:dyDescent="0.2">
      <c r="A63" s="35">
        <v>34</v>
      </c>
      <c r="B63" s="36" t="s">
        <v>173</v>
      </c>
      <c r="C63" s="37" t="s">
        <v>174</v>
      </c>
      <c r="D63" s="38">
        <v>2025.21</v>
      </c>
      <c r="E63" s="39" t="s">
        <v>175</v>
      </c>
      <c r="F63" s="38" t="s">
        <v>176</v>
      </c>
      <c r="G63" s="38">
        <v>20</v>
      </c>
      <c r="H63" s="38" t="s">
        <v>177</v>
      </c>
      <c r="I63" s="38" t="s">
        <v>178</v>
      </c>
      <c r="J63" s="38">
        <v>134</v>
      </c>
      <c r="K63" s="39" t="s">
        <v>179</v>
      </c>
      <c r="L63" s="39"/>
      <c r="M63" s="39"/>
      <c r="N63" s="39"/>
      <c r="O63" s="39"/>
      <c r="P63" s="39"/>
      <c r="Q63" s="39"/>
      <c r="R63" s="39"/>
      <c r="S63" s="39"/>
      <c r="T63" s="39"/>
      <c r="U63" s="39" t="s">
        <v>180</v>
      </c>
    </row>
    <row r="64" spans="1:21" s="22" customFormat="1" ht="84" x14ac:dyDescent="0.2">
      <c r="A64" s="35">
        <v>35</v>
      </c>
      <c r="B64" s="36" t="s">
        <v>181</v>
      </c>
      <c r="C64" s="37" t="s">
        <v>182</v>
      </c>
      <c r="D64" s="38">
        <v>17.600000000000001</v>
      </c>
      <c r="E64" s="39" t="s">
        <v>183</v>
      </c>
      <c r="F64" s="38"/>
      <c r="G64" s="38">
        <v>18</v>
      </c>
      <c r="H64" s="38" t="s">
        <v>184</v>
      </c>
      <c r="I64" s="38"/>
      <c r="J64" s="38">
        <v>84</v>
      </c>
      <c r="K64" s="39" t="s">
        <v>185</v>
      </c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s="22" customFormat="1" ht="48" x14ac:dyDescent="0.2">
      <c r="A65" s="35">
        <v>36</v>
      </c>
      <c r="B65" s="36" t="s">
        <v>186</v>
      </c>
      <c r="C65" s="37" t="s">
        <v>187</v>
      </c>
      <c r="D65" s="38">
        <v>331.98</v>
      </c>
      <c r="E65" s="39" t="s">
        <v>188</v>
      </c>
      <c r="F65" s="38" t="s">
        <v>189</v>
      </c>
      <c r="G65" s="38">
        <v>1</v>
      </c>
      <c r="H65" s="38" t="s">
        <v>190</v>
      </c>
      <c r="I65" s="38"/>
      <c r="J65" s="38">
        <v>3</v>
      </c>
      <c r="K65" s="39" t="s">
        <v>191</v>
      </c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s="22" customFormat="1" ht="48" x14ac:dyDescent="0.2">
      <c r="A66" s="35">
        <v>37</v>
      </c>
      <c r="B66" s="36" t="s">
        <v>192</v>
      </c>
      <c r="C66" s="37" t="s">
        <v>187</v>
      </c>
      <c r="D66" s="38">
        <v>439.21</v>
      </c>
      <c r="E66" s="39" t="s">
        <v>193</v>
      </c>
      <c r="F66" s="38" t="s">
        <v>194</v>
      </c>
      <c r="G66" s="38">
        <v>1</v>
      </c>
      <c r="H66" s="38" t="s">
        <v>190</v>
      </c>
      <c r="I66" s="38"/>
      <c r="J66" s="38">
        <v>3</v>
      </c>
      <c r="K66" s="39" t="s">
        <v>195</v>
      </c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s="22" customFormat="1" ht="48" x14ac:dyDescent="0.2">
      <c r="A67" s="35">
        <v>38</v>
      </c>
      <c r="B67" s="36" t="s">
        <v>196</v>
      </c>
      <c r="C67" s="37" t="s">
        <v>174</v>
      </c>
      <c r="D67" s="38">
        <v>3659.44</v>
      </c>
      <c r="E67" s="39" t="s">
        <v>197</v>
      </c>
      <c r="F67" s="38">
        <v>430.27</v>
      </c>
      <c r="G67" s="38">
        <v>37</v>
      </c>
      <c r="H67" s="38" t="s">
        <v>198</v>
      </c>
      <c r="I67" s="38">
        <v>4</v>
      </c>
      <c r="J67" s="38">
        <v>393</v>
      </c>
      <c r="K67" s="39" t="s">
        <v>199</v>
      </c>
      <c r="L67" s="39"/>
      <c r="M67" s="39"/>
      <c r="N67" s="39"/>
      <c r="O67" s="39"/>
      <c r="P67" s="39"/>
      <c r="Q67" s="39"/>
      <c r="R67" s="39"/>
      <c r="S67" s="39"/>
      <c r="T67" s="39"/>
      <c r="U67" s="39">
        <v>25</v>
      </c>
    </row>
    <row r="68" spans="1:21" s="22" customFormat="1" ht="48" x14ac:dyDescent="0.2">
      <c r="A68" s="35">
        <v>39</v>
      </c>
      <c r="B68" s="41" t="s">
        <v>200</v>
      </c>
      <c r="C68" s="42" t="s">
        <v>201</v>
      </c>
      <c r="D68" s="43">
        <v>31686.43</v>
      </c>
      <c r="E68" s="44" t="s">
        <v>202</v>
      </c>
      <c r="F68" s="43" t="s">
        <v>203</v>
      </c>
      <c r="G68" s="43">
        <v>6</v>
      </c>
      <c r="H68" s="43" t="s">
        <v>204</v>
      </c>
      <c r="I68" s="43">
        <v>2</v>
      </c>
      <c r="J68" s="43">
        <v>55</v>
      </c>
      <c r="K68" s="44" t="s">
        <v>205</v>
      </c>
      <c r="L68" s="44"/>
      <c r="M68" s="44"/>
      <c r="N68" s="44"/>
      <c r="O68" s="44"/>
      <c r="P68" s="44"/>
      <c r="Q68" s="44"/>
      <c r="R68" s="44"/>
      <c r="S68" s="44"/>
      <c r="T68" s="44"/>
      <c r="U68" s="44" t="s">
        <v>206</v>
      </c>
    </row>
    <row r="69" spans="1:21" s="22" customFormat="1" ht="21" customHeight="1" x14ac:dyDescent="0.2">
      <c r="A69" s="60" t="s">
        <v>207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</row>
    <row r="70" spans="1:21" s="22" customFormat="1" ht="60" x14ac:dyDescent="0.2">
      <c r="A70" s="35">
        <v>40</v>
      </c>
      <c r="B70" s="36" t="s">
        <v>208</v>
      </c>
      <c r="C70" s="37">
        <v>1</v>
      </c>
      <c r="D70" s="38">
        <v>108.63</v>
      </c>
      <c r="E70" s="39" t="s">
        <v>209</v>
      </c>
      <c r="F70" s="38">
        <v>52.17</v>
      </c>
      <c r="G70" s="38">
        <v>109</v>
      </c>
      <c r="H70" s="38" t="s">
        <v>210</v>
      </c>
      <c r="I70" s="38">
        <v>52</v>
      </c>
      <c r="J70" s="38">
        <v>815</v>
      </c>
      <c r="K70" s="39" t="s">
        <v>211</v>
      </c>
      <c r="L70" s="39"/>
      <c r="M70" s="39"/>
      <c r="N70" s="39"/>
      <c r="O70" s="39"/>
      <c r="P70" s="39"/>
      <c r="Q70" s="39"/>
      <c r="R70" s="39"/>
      <c r="S70" s="39"/>
      <c r="T70" s="39"/>
      <c r="U70" s="39">
        <v>202</v>
      </c>
    </row>
    <row r="71" spans="1:21" s="22" customFormat="1" ht="60" x14ac:dyDescent="0.2">
      <c r="A71" s="35">
        <v>41</v>
      </c>
      <c r="B71" s="36" t="s">
        <v>212</v>
      </c>
      <c r="C71" s="37" t="s">
        <v>213</v>
      </c>
      <c r="D71" s="38">
        <v>17.54</v>
      </c>
      <c r="E71" s="39">
        <v>4.99</v>
      </c>
      <c r="F71" s="38" t="s">
        <v>214</v>
      </c>
      <c r="G71" s="38">
        <v>4</v>
      </c>
      <c r="H71" s="38">
        <v>1</v>
      </c>
      <c r="I71" s="38" t="s">
        <v>215</v>
      </c>
      <c r="J71" s="38">
        <v>38</v>
      </c>
      <c r="K71" s="39">
        <v>17</v>
      </c>
      <c r="L71" s="39"/>
      <c r="M71" s="39"/>
      <c r="N71" s="39"/>
      <c r="O71" s="39"/>
      <c r="P71" s="39"/>
      <c r="Q71" s="39"/>
      <c r="R71" s="39"/>
      <c r="S71" s="39"/>
      <c r="T71" s="39"/>
      <c r="U71" s="39" t="s">
        <v>216</v>
      </c>
    </row>
    <row r="72" spans="1:21" s="22" customFormat="1" ht="72" x14ac:dyDescent="0.2">
      <c r="A72" s="35">
        <v>42</v>
      </c>
      <c r="B72" s="36" t="s">
        <v>217</v>
      </c>
      <c r="C72" s="37" t="s">
        <v>213</v>
      </c>
      <c r="D72" s="38">
        <v>6.04</v>
      </c>
      <c r="E72" s="39">
        <v>0.97</v>
      </c>
      <c r="F72" s="38" t="s">
        <v>218</v>
      </c>
      <c r="G72" s="38">
        <v>1</v>
      </c>
      <c r="H72" s="38"/>
      <c r="I72" s="38">
        <v>1</v>
      </c>
      <c r="J72" s="38">
        <v>12</v>
      </c>
      <c r="K72" s="39">
        <v>3</v>
      </c>
      <c r="L72" s="39"/>
      <c r="M72" s="39"/>
      <c r="N72" s="39"/>
      <c r="O72" s="39"/>
      <c r="P72" s="39"/>
      <c r="Q72" s="39"/>
      <c r="R72" s="39"/>
      <c r="S72" s="39"/>
      <c r="T72" s="39"/>
      <c r="U72" s="39" t="s">
        <v>219</v>
      </c>
    </row>
    <row r="73" spans="1:21" s="22" customFormat="1" ht="72" x14ac:dyDescent="0.2">
      <c r="A73" s="35">
        <v>43</v>
      </c>
      <c r="B73" s="36" t="s">
        <v>220</v>
      </c>
      <c r="C73" s="37">
        <v>1</v>
      </c>
      <c r="D73" s="38">
        <v>968.45</v>
      </c>
      <c r="E73" s="39">
        <v>170.24</v>
      </c>
      <c r="F73" s="38" t="s">
        <v>221</v>
      </c>
      <c r="G73" s="38">
        <v>968</v>
      </c>
      <c r="H73" s="38">
        <v>170</v>
      </c>
      <c r="I73" s="38" t="s">
        <v>222</v>
      </c>
      <c r="J73" s="38">
        <v>8007</v>
      </c>
      <c r="K73" s="39">
        <v>2434</v>
      </c>
      <c r="L73" s="39"/>
      <c r="M73" s="39"/>
      <c r="N73" s="39"/>
      <c r="O73" s="39"/>
      <c r="P73" s="39"/>
      <c r="Q73" s="39"/>
      <c r="R73" s="39"/>
      <c r="S73" s="39"/>
      <c r="T73" s="39"/>
      <c r="U73" s="39" t="s">
        <v>223</v>
      </c>
    </row>
    <row r="74" spans="1:21" s="22" customFormat="1" ht="96" x14ac:dyDescent="0.2">
      <c r="A74" s="35">
        <v>44</v>
      </c>
      <c r="B74" s="36" t="s">
        <v>224</v>
      </c>
      <c r="C74" s="37">
        <v>1</v>
      </c>
      <c r="D74" s="38">
        <v>9.81</v>
      </c>
      <c r="E74" s="39" t="s">
        <v>225</v>
      </c>
      <c r="F74" s="38">
        <v>1.63</v>
      </c>
      <c r="G74" s="38">
        <v>10</v>
      </c>
      <c r="H74" s="38" t="s">
        <v>226</v>
      </c>
      <c r="I74" s="38">
        <v>2</v>
      </c>
      <c r="J74" s="38">
        <v>96</v>
      </c>
      <c r="K74" s="39" t="s">
        <v>227</v>
      </c>
      <c r="L74" s="39"/>
      <c r="M74" s="39"/>
      <c r="N74" s="39"/>
      <c r="O74" s="39"/>
      <c r="P74" s="39"/>
      <c r="Q74" s="39"/>
      <c r="R74" s="39"/>
      <c r="S74" s="39"/>
      <c r="T74" s="39"/>
      <c r="U74" s="39">
        <v>6</v>
      </c>
    </row>
    <row r="75" spans="1:21" s="22" customFormat="1" ht="17.850000000000001" customHeight="1" x14ac:dyDescent="0.2">
      <c r="A75" s="62" t="s">
        <v>228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</row>
    <row r="76" spans="1:21" s="22" customFormat="1" ht="72" x14ac:dyDescent="0.2">
      <c r="A76" s="40">
        <v>45</v>
      </c>
      <c r="B76" s="41" t="s">
        <v>229</v>
      </c>
      <c r="C76" s="42">
        <v>3.2</v>
      </c>
      <c r="D76" s="43">
        <v>14.74</v>
      </c>
      <c r="E76" s="44">
        <v>14.74</v>
      </c>
      <c r="F76" s="43"/>
      <c r="G76" s="43">
        <v>47</v>
      </c>
      <c r="H76" s="43">
        <v>47</v>
      </c>
      <c r="I76" s="43"/>
      <c r="J76" s="43">
        <v>309</v>
      </c>
      <c r="K76" s="44">
        <v>309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1" s="22" customFormat="1" ht="36" x14ac:dyDescent="0.2">
      <c r="A77" s="64" t="s">
        <v>230</v>
      </c>
      <c r="B77" s="65"/>
      <c r="C77" s="65"/>
      <c r="D77" s="65"/>
      <c r="E77" s="65"/>
      <c r="F77" s="65"/>
      <c r="G77" s="45">
        <v>16435</v>
      </c>
      <c r="H77" s="45" t="s">
        <v>231</v>
      </c>
      <c r="I77" s="45" t="s">
        <v>232</v>
      </c>
      <c r="J77" s="45">
        <v>97885</v>
      </c>
      <c r="K77" s="45" t="s">
        <v>233</v>
      </c>
      <c r="L77" s="45"/>
      <c r="M77" s="45"/>
      <c r="N77" s="45"/>
      <c r="O77" s="45"/>
      <c r="P77" s="45"/>
      <c r="Q77" s="45"/>
      <c r="R77" s="45"/>
      <c r="S77" s="45"/>
      <c r="T77" s="45"/>
      <c r="U77" s="45" t="s">
        <v>234</v>
      </c>
    </row>
    <row r="78" spans="1:21" s="22" customFormat="1" x14ac:dyDescent="0.2">
      <c r="A78" s="64" t="s">
        <v>235</v>
      </c>
      <c r="B78" s="65"/>
      <c r="C78" s="65"/>
      <c r="D78" s="65"/>
      <c r="E78" s="65"/>
      <c r="F78" s="65"/>
      <c r="G78" s="45">
        <v>17519</v>
      </c>
      <c r="H78" s="45"/>
      <c r="I78" s="45"/>
      <c r="J78" s="45">
        <v>109985</v>
      </c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</row>
    <row r="79" spans="1:21" s="22" customFormat="1" x14ac:dyDescent="0.2">
      <c r="A79" s="64" t="s">
        <v>236</v>
      </c>
      <c r="B79" s="65"/>
      <c r="C79" s="65"/>
      <c r="D79" s="65"/>
      <c r="E79" s="65"/>
      <c r="F79" s="6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</row>
    <row r="80" spans="1:21" s="22" customFormat="1" ht="51.95" customHeight="1" x14ac:dyDescent="0.2">
      <c r="A80" s="64" t="s">
        <v>237</v>
      </c>
      <c r="B80" s="65"/>
      <c r="C80" s="65"/>
      <c r="D80" s="65"/>
      <c r="E80" s="65"/>
      <c r="F80" s="65"/>
      <c r="G80" s="45">
        <v>1084</v>
      </c>
      <c r="H80" s="45">
        <v>591</v>
      </c>
      <c r="I80" s="45" t="s">
        <v>238</v>
      </c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</row>
    <row r="81" spans="1:21" s="22" customFormat="1" ht="36" x14ac:dyDescent="0.2">
      <c r="A81" s="64" t="s">
        <v>239</v>
      </c>
      <c r="B81" s="65"/>
      <c r="C81" s="65"/>
      <c r="D81" s="65"/>
      <c r="E81" s="65"/>
      <c r="F81" s="65"/>
      <c r="G81" s="45"/>
      <c r="H81" s="45"/>
      <c r="I81" s="45"/>
      <c r="J81" s="45">
        <v>837</v>
      </c>
      <c r="K81" s="45" t="s">
        <v>240</v>
      </c>
      <c r="L81" s="45"/>
      <c r="M81" s="45"/>
      <c r="N81" s="45"/>
      <c r="O81" s="45"/>
      <c r="P81" s="45"/>
      <c r="Q81" s="45"/>
      <c r="R81" s="45"/>
      <c r="S81" s="45"/>
      <c r="T81" s="45"/>
      <c r="U81" s="45"/>
    </row>
    <row r="82" spans="1:21" s="22" customFormat="1" ht="51.95" customHeight="1" x14ac:dyDescent="0.2">
      <c r="A82" s="64" t="s">
        <v>241</v>
      </c>
      <c r="B82" s="65"/>
      <c r="C82" s="65"/>
      <c r="D82" s="65"/>
      <c r="E82" s="65"/>
      <c r="F82" s="65"/>
      <c r="G82" s="45"/>
      <c r="H82" s="45"/>
      <c r="I82" s="45"/>
      <c r="J82" s="45">
        <v>11263</v>
      </c>
      <c r="K82" s="45">
        <v>8375</v>
      </c>
      <c r="L82" s="45"/>
      <c r="M82" s="45"/>
      <c r="N82" s="45"/>
      <c r="O82" s="45"/>
      <c r="P82" s="45"/>
      <c r="Q82" s="45"/>
      <c r="R82" s="45"/>
      <c r="S82" s="45"/>
      <c r="T82" s="45"/>
      <c r="U82" s="45" t="s">
        <v>242</v>
      </c>
    </row>
    <row r="83" spans="1:21" s="22" customFormat="1" x14ac:dyDescent="0.2">
      <c r="A83" s="64" t="s">
        <v>243</v>
      </c>
      <c r="B83" s="65"/>
      <c r="C83" s="65"/>
      <c r="D83" s="65"/>
      <c r="E83" s="65"/>
      <c r="F83" s="6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</row>
    <row r="84" spans="1:21" s="22" customFormat="1" x14ac:dyDescent="0.2">
      <c r="A84" s="64" t="s">
        <v>244</v>
      </c>
      <c r="B84" s="65"/>
      <c r="C84" s="65"/>
      <c r="D84" s="65"/>
      <c r="E84" s="65"/>
      <c r="F84" s="65"/>
      <c r="G84" s="45">
        <v>3716</v>
      </c>
      <c r="H84" s="45"/>
      <c r="I84" s="45"/>
      <c r="J84" s="45">
        <v>52718</v>
      </c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</row>
    <row r="85" spans="1:21" s="22" customFormat="1" x14ac:dyDescent="0.2">
      <c r="A85" s="64" t="s">
        <v>245</v>
      </c>
      <c r="B85" s="65"/>
      <c r="C85" s="65"/>
      <c r="D85" s="65"/>
      <c r="E85" s="65"/>
      <c r="F85" s="65"/>
      <c r="G85" s="45">
        <v>11010</v>
      </c>
      <c r="H85" s="45"/>
      <c r="I85" s="45"/>
      <c r="J85" s="45">
        <v>42401</v>
      </c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</row>
    <row r="86" spans="1:21" s="22" customFormat="1" x14ac:dyDescent="0.2">
      <c r="A86" s="64" t="s">
        <v>246</v>
      </c>
      <c r="B86" s="65"/>
      <c r="C86" s="65"/>
      <c r="D86" s="65"/>
      <c r="E86" s="65"/>
      <c r="F86" s="65"/>
      <c r="G86" s="45">
        <v>2965</v>
      </c>
      <c r="H86" s="45"/>
      <c r="I86" s="45"/>
      <c r="J86" s="45">
        <v>17333</v>
      </c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</row>
    <row r="87" spans="1:21" s="22" customFormat="1" x14ac:dyDescent="0.2">
      <c r="A87" s="66" t="s">
        <v>247</v>
      </c>
      <c r="B87" s="67"/>
      <c r="C87" s="67"/>
      <c r="D87" s="67"/>
      <c r="E87" s="67"/>
      <c r="F87" s="67"/>
      <c r="G87" s="46">
        <v>3325</v>
      </c>
      <c r="H87" s="46"/>
      <c r="I87" s="46"/>
      <c r="J87" s="46">
        <v>40411</v>
      </c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</row>
    <row r="88" spans="1:21" s="22" customFormat="1" x14ac:dyDescent="0.2">
      <c r="A88" s="66" t="s">
        <v>248</v>
      </c>
      <c r="B88" s="67"/>
      <c r="C88" s="67"/>
      <c r="D88" s="67"/>
      <c r="E88" s="67"/>
      <c r="F88" s="67"/>
      <c r="G88" s="46">
        <v>1984</v>
      </c>
      <c r="H88" s="46"/>
      <c r="I88" s="46"/>
      <c r="J88" s="46">
        <v>22698</v>
      </c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</row>
    <row r="89" spans="1:21" s="22" customFormat="1" x14ac:dyDescent="0.2">
      <c r="A89" s="66" t="s">
        <v>249</v>
      </c>
      <c r="B89" s="67"/>
      <c r="C89" s="67"/>
      <c r="D89" s="67"/>
      <c r="E89" s="67"/>
      <c r="F89" s="67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</row>
    <row r="90" spans="1:21" s="22" customFormat="1" x14ac:dyDescent="0.2">
      <c r="A90" s="64" t="s">
        <v>250</v>
      </c>
      <c r="B90" s="65"/>
      <c r="C90" s="65"/>
      <c r="D90" s="65"/>
      <c r="E90" s="65"/>
      <c r="F90" s="65"/>
      <c r="G90" s="45">
        <v>22732</v>
      </c>
      <c r="H90" s="45"/>
      <c r="I90" s="45"/>
      <c r="J90" s="45">
        <v>172121</v>
      </c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</row>
    <row r="91" spans="1:21" s="22" customFormat="1" x14ac:dyDescent="0.2">
      <c r="A91" s="64" t="s">
        <v>251</v>
      </c>
      <c r="B91" s="65"/>
      <c r="C91" s="65"/>
      <c r="D91" s="65"/>
      <c r="E91" s="65"/>
      <c r="F91" s="65"/>
      <c r="G91" s="45">
        <v>96</v>
      </c>
      <c r="H91" s="45"/>
      <c r="I91" s="45"/>
      <c r="J91" s="45">
        <v>973</v>
      </c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</row>
    <row r="92" spans="1:21" s="22" customFormat="1" x14ac:dyDescent="0.2">
      <c r="A92" s="64" t="s">
        <v>252</v>
      </c>
      <c r="B92" s="65"/>
      <c r="C92" s="65"/>
      <c r="D92" s="65"/>
      <c r="E92" s="65"/>
      <c r="F92" s="65"/>
      <c r="G92" s="45">
        <v>22828</v>
      </c>
      <c r="H92" s="45"/>
      <c r="I92" s="45"/>
      <c r="J92" s="45">
        <v>173094</v>
      </c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</row>
    <row r="93" spans="1:21" s="22" customFormat="1" x14ac:dyDescent="0.2">
      <c r="A93" s="66" t="s">
        <v>253</v>
      </c>
      <c r="B93" s="67"/>
      <c r="C93" s="67"/>
      <c r="D93" s="67"/>
      <c r="E93" s="67"/>
      <c r="F93" s="67"/>
      <c r="G93" s="46">
        <v>22828</v>
      </c>
      <c r="H93" s="46"/>
      <c r="I93" s="46"/>
      <c r="J93" s="46">
        <v>173094</v>
      </c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</row>
    <row r="94" spans="1:21" s="22" customFormat="1" ht="12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 spans="1:21" s="22" customFormat="1" x14ac:dyDescent="0.2">
      <c r="A95" s="23"/>
      <c r="B95" s="27" t="s">
        <v>21</v>
      </c>
      <c r="C95" s="28"/>
      <c r="D95" s="29"/>
      <c r="E95" s="29"/>
      <c r="F95" s="28"/>
      <c r="G95" s="30">
        <f>IF(ISBLANK(X14),"",ROUND(Y14/X14,2)*100)</f>
        <v>89</v>
      </c>
      <c r="H95" s="2"/>
      <c r="I95" s="2"/>
      <c r="J95" s="30">
        <f>IF(ISBLANK(X15),"",ROUND(Y15/X15,2)*100)</f>
        <v>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1:21" s="22" customFormat="1" x14ac:dyDescent="0.2">
      <c r="A96" s="23"/>
      <c r="B96" s="27" t="s">
        <v>22</v>
      </c>
      <c r="C96" s="28"/>
      <c r="D96" s="29"/>
      <c r="E96" s="29"/>
      <c r="F96" s="28"/>
      <c r="G96" s="18">
        <f>IF(ISBLANK(X14),"",ROUND(Z14/X14,2)*100)</f>
        <v>53</v>
      </c>
      <c r="H96" s="4"/>
      <c r="I96" s="4"/>
      <c r="J96" s="18">
        <f>IF(ISBLANK(X15),"",ROUND(Z15/X15,2)*100)</f>
        <v>43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1:21" s="22" customFormat="1" ht="12" x14ac:dyDescent="0.2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s="4" customFormat="1" ht="12" x14ac:dyDescent="0.2">
      <c r="A98" s="31" t="s">
        <v>27</v>
      </c>
    </row>
    <row r="99" spans="1:21" s="4" customFormat="1" ht="12" x14ac:dyDescent="0.2">
      <c r="A99" s="24"/>
    </row>
    <row r="100" spans="1:21" s="4" customFormat="1" ht="12" x14ac:dyDescent="0.2">
      <c r="A100" s="31" t="s">
        <v>28</v>
      </c>
    </row>
    <row r="101" spans="1:21" s="4" customFormat="1" ht="12" x14ac:dyDescent="0.2">
      <c r="A101" s="19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</row>
    <row r="102" spans="1:21" s="24" customForma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</sheetData>
  <mergeCells count="50">
    <mergeCell ref="A89:F89"/>
    <mergeCell ref="A90:F90"/>
    <mergeCell ref="A91:F91"/>
    <mergeCell ref="A92:F92"/>
    <mergeCell ref="A93:F93"/>
    <mergeCell ref="A84:F84"/>
    <mergeCell ref="A85:F85"/>
    <mergeCell ref="A86:F86"/>
    <mergeCell ref="A87:F87"/>
    <mergeCell ref="A88:F88"/>
    <mergeCell ref="A79:F79"/>
    <mergeCell ref="A80:F80"/>
    <mergeCell ref="A81:F81"/>
    <mergeCell ref="A82:F82"/>
    <mergeCell ref="A83:F83"/>
    <mergeCell ref="A62:U62"/>
    <mergeCell ref="A69:U69"/>
    <mergeCell ref="A75:U75"/>
    <mergeCell ref="A77:F77"/>
    <mergeCell ref="A78:F78"/>
    <mergeCell ref="A24:U24"/>
    <mergeCell ref="A32:U32"/>
    <mergeCell ref="A40:U40"/>
    <mergeCell ref="A50:U50"/>
    <mergeCell ref="A56:U56"/>
    <mergeCell ref="A5:U5"/>
    <mergeCell ref="A6:U6"/>
    <mergeCell ref="A7:U7"/>
    <mergeCell ref="A8:U8"/>
    <mergeCell ref="J10:U10"/>
    <mergeCell ref="A20:A22"/>
    <mergeCell ref="B20:B22"/>
    <mergeCell ref="C20:C22"/>
    <mergeCell ref="D20:F20"/>
    <mergeCell ref="D21:D22"/>
    <mergeCell ref="G15:H15"/>
    <mergeCell ref="J15:K15"/>
    <mergeCell ref="J21:J22"/>
    <mergeCell ref="G20:I20"/>
    <mergeCell ref="G10:I10"/>
    <mergeCell ref="G14:H14"/>
    <mergeCell ref="J11:K11"/>
    <mergeCell ref="J14:K14"/>
    <mergeCell ref="G12:H12"/>
    <mergeCell ref="G13:H13"/>
    <mergeCell ref="J20:U20"/>
    <mergeCell ref="G21:G22"/>
    <mergeCell ref="J12:K12"/>
    <mergeCell ref="J13:K13"/>
    <mergeCell ref="G11:H1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horizontalDpi="300" verticalDpi="300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Копылова Екатерина Владимировна</cp:lastModifiedBy>
  <cp:lastPrinted>2020-11-23T09:04:20Z</cp:lastPrinted>
  <dcterms:created xsi:type="dcterms:W3CDTF">2003-01-28T12:33:10Z</dcterms:created>
  <dcterms:modified xsi:type="dcterms:W3CDTF">2020-11-23T09:04:53Z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