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LCher.CHG\Desktop\Люда\на конкурс\2020 г\уч.180 (Попов)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  <definedName name="_xlnm.Print_Titles" localSheetId="0">'Мои данные'!$29:$29</definedName>
  </definedNames>
  <calcPr calcId="152511"/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18" i="8"/>
  <c r="G118" i="8"/>
  <c r="J117" i="8"/>
  <c r="G117" i="8"/>
  <c r="J20" i="8"/>
  <c r="G20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0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0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0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0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0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0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0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20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2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<sst xmlns="http://schemas.openxmlformats.org/spreadsheetml/2006/main" count="393" uniqueCount="350">
  <si>
    <t>Всего</t>
  </si>
  <si>
    <t xml:space="preserve">ЛОКАЛЬНАЯ СМЕТА 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</si>
  <si>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</si>
  <si>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</si>
  <si>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</si>
  <si>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</si>
  <si>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</si>
  <si>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</si>
  <si>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</si>
  <si>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</si>
  <si>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</si>
  <si>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</si>
  <si>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</si>
  <si>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</si>
  <si>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</si>
  <si>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</si>
  <si>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</si>
  <si>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</si>
  <si>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</si>
  <si>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</si>
  <si>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</si>
  <si>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</si>
  <si>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</si>
  <si>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</si>
  <si>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</si>
  <si>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</si>
  <si>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</si>
  <si>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</si>
  <si>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</si>
  <si>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Стройка:"Газопровод низкого давления от точки врезки  до границ земельного участка собственника по адресу: Челябинская обл., Сосновский р-н, с.Долгодеревенское, уч. №180 (кад. 74:19:0310001:25)"</t>
  </si>
  <si>
    <t>Объект:"Газопровод низкого давления от точки врезки  до границ земельного участка собственника по адресу: Челябинская обл., Сосновский р-н, с.Долгодеревенское, уч. №180 (кад. 74:19:0310001:25)"</t>
  </si>
  <si>
    <t>на пер. Невский 180 Попов</t>
  </si>
  <si>
    <t>Основание:проект 3159-20-ТП-ГСН.С</t>
  </si>
  <si>
    <t>Составлена в базисных ценах на 01.2000 г. и текущих ценах на 1 квартал 2020г.</t>
  </si>
  <si>
    <t>Составил:  _________________ /Гоппе Н.С./</t>
  </si>
  <si>
    <t>Проверил:  _________________ /Гоппе Н.С./</t>
  </si>
  <si>
    <t>Раздел 1. НАДЗЕМНЫЙ ГАЗОПРОВОД</t>
  </si>
  <si>
    <t>ТЕР24-02-041-03
Надземная прокладка стальных газопроводов на металлических опорах, условный диаметр газопровода: 80 мм
100 м газопровода
1 965,81 = 2 224,57 - 0,83 x 7,12 - 0,0023 x 30 400,00 - 0,00035 x 14 540,00 - 0,006 x 27 280,00 - 0,0011 x 12 870,00</t>
  </si>
  <si>
    <t>0,03
3/100</t>
  </si>
  <si>
    <t>252,68
_____
64,61</t>
  </si>
  <si>
    <t>1648,52
_____
209,45</t>
  </si>
  <si>
    <t>8
_____
2</t>
  </si>
  <si>
    <t>49
_____
6</t>
  </si>
  <si>
    <t>108
_____
10</t>
  </si>
  <si>
    <t>288
_____
90</t>
  </si>
  <si>
    <t>ТССЦ-103-0144
Трубы стальные электросварные прямошовные со снятой фаской из стали марок БСт2кп-БСт4кп и БСт2пс-БСт4пс наружный диаметр 76 мм, толщина стенки 3,5 мм
м</t>
  </si>
  <si>
    <t>3,03
3*1,01</t>
  </si>
  <si>
    <t xml:space="preserve">
_____
40,8</t>
  </si>
  <si>
    <t xml:space="preserve">
_____
124</t>
  </si>
  <si>
    <t xml:space="preserve">
_____
787</t>
  </si>
  <si>
    <t>ТЕР16-02-003-04
Прокладка трубопроводов газоснабжения из стальных водогазопроводных неоцинкованных труб диаметром: 32 мм
100 м трубопровода
4 107,40 = 4 131,38 - 0,00044 x 18 320,00 - 0,00053 x 30 040,00</t>
  </si>
  <si>
    <t>0,015
1,5/100</t>
  </si>
  <si>
    <t>375,87
_____
3663,92</t>
  </si>
  <si>
    <t>67,61
_____
2,45</t>
  </si>
  <si>
    <t>6
_____
55</t>
  </si>
  <si>
    <t>81
_____
257</t>
  </si>
  <si>
    <t>6
_____
1</t>
  </si>
  <si>
    <t>ТЕР13-06-003-01
Очистка поверхности щетками
1 м2 очищаемой поверхности</t>
  </si>
  <si>
    <t>1,037613
(0,089*3,14*3+0,0423*3,14*1,5)</t>
  </si>
  <si>
    <t>ТЕР13-03-002-04
Огрунтовка металлических поверхностей за один раз: грунтовкой ГФ-021
100 м2 окрашиваемой поверхности</t>
  </si>
  <si>
    <t>0,020752
(0,089*3,14*3+0,0423*3,14*1,5)*2/100</t>
  </si>
  <si>
    <t>71,47
_____
250,36</t>
  </si>
  <si>
    <t>10,15
_____
0,12</t>
  </si>
  <si>
    <t>1
_____
6</t>
  </si>
  <si>
    <t>21
_____
17</t>
  </si>
  <si>
    <t>ТЕР13-03-004-26
Окраска металлических огрунтованных поверхностей: эмалью ПФ-115
100 м2 окрашиваемой поверхности</t>
  </si>
  <si>
    <t>43,93
_____
388,48</t>
  </si>
  <si>
    <t>6,8
_____
0,12</t>
  </si>
  <si>
    <t>1
_____
8</t>
  </si>
  <si>
    <t>13
_____
25</t>
  </si>
  <si>
    <t>ТЕР22-03-001-05
Установка фасонных частей стальных сварных диаметром: 100-250 мм (отводы, переходы, заглушки)
1 т фасонных частей
17 726,43 = 31 686,43 - 1 x 13 960,00</t>
  </si>
  <si>
    <t>0,0007
0,7/1000</t>
  </si>
  <si>
    <t>4960,28
_____
959,4</t>
  </si>
  <si>
    <t>11806,75
_____
1684,6</t>
  </si>
  <si>
    <t>3
_____
1</t>
  </si>
  <si>
    <t>8
_____
1</t>
  </si>
  <si>
    <t>50
_____
5</t>
  </si>
  <si>
    <t>53
_____
17</t>
  </si>
  <si>
    <t>ТССЦ-507-2379
Заглушки эллиптические на Ру 10 МПа (100 кгс/см2) из стали 20, диаметром условного прохода 32 мм, наружным диаметром 38 мм, толщиной стенки 3,0 мм
шт.</t>
  </si>
  <si>
    <t xml:space="preserve">
_____
18,6</t>
  </si>
  <si>
    <t xml:space="preserve">
_____
19</t>
  </si>
  <si>
    <t>ТССЦ-507-2277
Переходы концентрические на Ру до 16 МПа (160 кгс/см2) диаметром условного прохода 50х40 мм, наружным диаметром и толщиной стенки 57х4-45х2,5 мм
шт.</t>
  </si>
  <si>
    <t xml:space="preserve">
_____
42,5</t>
  </si>
  <si>
    <t xml:space="preserve">
_____
43</t>
  </si>
  <si>
    <t xml:space="preserve">
_____
37</t>
  </si>
  <si>
    <t>ТССЦ-507-1979
Отводы 90 град. с радиусом кривизны R=1,5 Ду на Ру до 16 МПа (160 кгс/см2), диаметром условного прохода 80 мм, наружным диаметром 89 мм, толщиной стенки 3,5 мм
шт.</t>
  </si>
  <si>
    <t xml:space="preserve">
_____
42,3</t>
  </si>
  <si>
    <t xml:space="preserve">
_____
42</t>
  </si>
  <si>
    <t xml:space="preserve">
_____
161</t>
  </si>
  <si>
    <t>ТЕРм12-10-001-01
Бобышки, штуцеры на условное давление: до 10 МПа
100 шт.</t>
  </si>
  <si>
    <t>0,02
2/100</t>
  </si>
  <si>
    <t>795,26
_____
2433,91</t>
  </si>
  <si>
    <t>16
_____
48</t>
  </si>
  <si>
    <t>227
_____
508</t>
  </si>
  <si>
    <t>ТЕР24-01-033-03
Установка вентилей и клапанов обратных муфтовых диаметром: до 50 мм
1 шт.</t>
  </si>
  <si>
    <t>15,83
_____
2,07</t>
  </si>
  <si>
    <t>16
_____
2</t>
  </si>
  <si>
    <t>226
_____
10</t>
  </si>
  <si>
    <t>ТССЦ-302-1834
Кран шаровой муфтовый 11Б27П1, диаметром 32 мм
шт.</t>
  </si>
  <si>
    <t xml:space="preserve">
_____
92,47</t>
  </si>
  <si>
    <t xml:space="preserve">
_____
92</t>
  </si>
  <si>
    <t xml:space="preserve">
_____
431</t>
  </si>
  <si>
    <t>ТЕР22-03-014-02
Приварка фланцев к стальным трубопроводам диаметром: 80 мм
1 фланец
49,25 = 110,15 - 1 x 60,90</t>
  </si>
  <si>
    <t>7,43
_____
2,53</t>
  </si>
  <si>
    <t>39,29
_____
5,72</t>
  </si>
  <si>
    <t>15
_____
5</t>
  </si>
  <si>
    <t>79
_____
11</t>
  </si>
  <si>
    <t>212
_____
35</t>
  </si>
  <si>
    <t>507
_____
163</t>
  </si>
  <si>
    <t>прайс
Соединения изолирующие под приварку ИС89
компл.</t>
  </si>
  <si>
    <t xml:space="preserve">
_____
225,95</t>
  </si>
  <si>
    <t xml:space="preserve">
_____
226</t>
  </si>
  <si>
    <t xml:space="preserve">
_____
1428</t>
  </si>
  <si>
    <t>ЗЕМЛЯНЫЕ РАБОТЫ</t>
  </si>
  <si>
    <t>ТЕР01-01-004-03
Разработка грунта в отвал экскаваторами «драглайн» или «обратная лопата» с ковшом вместимостью: 0,4 (0,3-0,45) м3, группа грунтов 3
1000 м3 грунта</t>
  </si>
  <si>
    <t>0,02514
25,14/1000</t>
  </si>
  <si>
    <t>4708,17
_____
811,27</t>
  </si>
  <si>
    <t>118
_____
20</t>
  </si>
  <si>
    <t>802
_____
292</t>
  </si>
  <si>
    <t>ТЕР01-02-057-03
Разработка грунта вручную в траншеях глубиной до 2 м без креплений с откосами, группа грунтов: 3
100 м3 грунта</t>
  </si>
  <si>
    <t>0,0024
0,24/100</t>
  </si>
  <si>
    <t>ТЕР23-01-001-01
Устройство основания под трубопроводы: песчаного
10 м3 основания</t>
  </si>
  <si>
    <t>0,346
3,46/10</t>
  </si>
  <si>
    <t>105,37
_____
1287</t>
  </si>
  <si>
    <t>39,04
_____
4,26</t>
  </si>
  <si>
    <t>36
_____
445</t>
  </si>
  <si>
    <t>14
_____
1</t>
  </si>
  <si>
    <t>522
_____
1397</t>
  </si>
  <si>
    <t>65
_____
21</t>
  </si>
  <si>
    <t>ТЕР01-01-033-05
Засыпка траншей и котлованов с перемещением грунта до 5 м бульдозерами мощностью: 79 кВт (108 л.с.), группа грунтов 2
1000 м3 грунта</t>
  </si>
  <si>
    <t>0,02192
21,92/1000</t>
  </si>
  <si>
    <t>367,67
_____
68,26</t>
  </si>
  <si>
    <t>68
_____
21</t>
  </si>
  <si>
    <t>ТЕР01-02-005-01
Уплотнение грунта пневматическими трамбовками, группа грунтов: 1-2
100 м3 уплотненного грунта</t>
  </si>
  <si>
    <t>0,2192
21,92/100</t>
  </si>
  <si>
    <t>199,9
_____
36,97</t>
  </si>
  <si>
    <t>43
_____
8</t>
  </si>
  <si>
    <t>311
_____
116</t>
  </si>
  <si>
    <t>ТССЦпг-01-01-01-035
Погрузочные работы при автомобильных перевозках: глины
1 т груза</t>
  </si>
  <si>
    <t>7,0238
3,46*2,03</t>
  </si>
  <si>
    <t>ТССЦпг-03-21-02-015
Перевозка грузов автомобилями-самосвалами грузоподъемностью 10 т, работающих вне карьера, на расстояние: до 15 км II класс груза
1 т груза</t>
  </si>
  <si>
    <t>ТЕР01-01-016-02
Работа на отвале, группа грунтов: 2-3
1000 м3 грунта</t>
  </si>
  <si>
    <t>0,00346
3,46/1000</t>
  </si>
  <si>
    <t>35,99
_____
4,88</t>
  </si>
  <si>
    <t>357,63
_____
64,83</t>
  </si>
  <si>
    <t>10
_____
3</t>
  </si>
  <si>
    <t>Прокладка газопровода методом ГНБ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</si>
  <si>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</si>
  <si>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</si>
  <si>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</si>
  <si>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1214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</si>
  <si>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</si>
  <si>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</si>
  <si>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2,21
221/100</t>
  </si>
  <si>
    <t>130,51
_____
4,76</t>
  </si>
  <si>
    <t>9351,3
_____
178,38</t>
  </si>
  <si>
    <t>288
_____
11</t>
  </si>
  <si>
    <t>20666
_____
394</t>
  </si>
  <si>
    <t>4122
_____
79</t>
  </si>
  <si>
    <t>50451
_____
5639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</si>
  <si>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(ПЗ=0,277 (ОЗП=0,277; ЭМ=0,277 к расх.; ЗПМ=0,277; МАТ=0,277 к расх.; ТЗ=0,277; ТЗМ=0,277))
100 м бурения скважины</t>
  </si>
  <si>
    <t>294,95
_____
190,4</t>
  </si>
  <si>
    <t>10952,85
_____
322,11</t>
  </si>
  <si>
    <t>652
_____
420</t>
  </si>
  <si>
    <t>24206
_____
712</t>
  </si>
  <si>
    <t>9319
_____
2886</t>
  </si>
  <si>
    <t>63411
_____
10182</t>
  </si>
  <si>
    <t>ТССЦ-110-0245
Полимер для стабилизации буровых скважин «ФИЛЬТР ЧЕК»
т</t>
  </si>
  <si>
    <t xml:space="preserve">
_____
39779,38</t>
  </si>
  <si>
    <t xml:space="preserve">
_____
3182</t>
  </si>
  <si>
    <t xml:space="preserve">
_____
16073</t>
  </si>
  <si>
    <t>ТССЦ-109-0012
Глина бентонитовая марки ПБМГ
т</t>
  </si>
  <si>
    <t xml:space="preserve">
_____
1180</t>
  </si>
  <si>
    <t xml:space="preserve">
_____
1062</t>
  </si>
  <si>
    <t xml:space="preserve">
_____
11767</t>
  </si>
  <si>
    <t>ТССЦ-507-3728
Труба напорная из полиэтилена PE 100 для газопроводов ПЭ100 SDR11, размером 90х8,2 мм (ГОСТ Р 50838-95)
м</t>
  </si>
  <si>
    <t>225,42
221*1,02</t>
  </si>
  <si>
    <t xml:space="preserve">
_____
65,56</t>
  </si>
  <si>
    <t xml:space="preserve">
_____
14779</t>
  </si>
  <si>
    <t xml:space="preserve">
_____
66966</t>
  </si>
  <si>
    <t>ТЕР22-05-003-01
Протаскивание в футляр стальных труб диаметром: 100 мм
100 м трубы, уложенной в футляр</t>
  </si>
  <si>
    <t>1026,3
_____
1111,06</t>
  </si>
  <si>
    <t>2268
_____
2455</t>
  </si>
  <si>
    <t>32427
_____
14364</t>
  </si>
  <si>
    <t>ТЕР22-05-004-01
Заделка битумом и прядью концов футляра диаметром: 400 мм
(ОЗП=0,225; ЭМ=0,225 к расх.; ЗПМ=0,225; МАТ=0,225 к расх.; ТЗ=0,225; ТЗМ=0,225)
1 футляр</t>
  </si>
  <si>
    <t>7,37
_____
35,9</t>
  </si>
  <si>
    <t>7
_____
36</t>
  </si>
  <si>
    <t>105
_____
175</t>
  </si>
  <si>
    <t>УКЛАДКА ПОДЗЕМНОГО ГАЗОПРОВОДА</t>
  </si>
  <si>
    <t>ТЕР24-02-034-01
Укладка газопроводов из одиночных полиэтиленовых труб в траншею, диаметр газопровода: до 110 мм
100 м газопровода</t>
  </si>
  <si>
    <t>0,01
1/100</t>
  </si>
  <si>
    <t>ТССЦ-507-3726
Труба напорная из полиэтилена PE 100 для газопроводов ПЭ100 SDR11, размером 63х5,8 мм (ГОСТ Р 50838-95)
м</t>
  </si>
  <si>
    <t>1,02
1*1,02</t>
  </si>
  <si>
    <t xml:space="preserve">
_____
32,47</t>
  </si>
  <si>
    <t xml:space="preserve">
_____
33</t>
  </si>
  <si>
    <t xml:space="preserve">
_____
150</t>
  </si>
  <si>
    <t>ТЕР24-02-061-01
Устройство цокольного ввода газопровода из полиэтиленовых труб в здание, диаметр газопровода: до 63 мм
10 вводов
10 507,47 = 14 960,74 - 0,002 x 3 390,00 - 0,003 x 26 830,00 - 10 x 385,00 - 24 x 21,50</t>
  </si>
  <si>
    <t>0,1
1/10</t>
  </si>
  <si>
    <t>1412,8
_____
7743,73</t>
  </si>
  <si>
    <t>141
_____
775</t>
  </si>
  <si>
    <t>2019
_____
1757</t>
  </si>
  <si>
    <t>прайс
цокольный выход ПЭ/Ст 63х57
шт</t>
  </si>
  <si>
    <t xml:space="preserve">
_____
503,53</t>
  </si>
  <si>
    <t xml:space="preserve">
_____
504</t>
  </si>
  <si>
    <t>ТЕР24-02-061-02
Устройство цокольного ввода газопровода из полиэтиленовых труб в здание, диаметр газопровода: до 110 мм
10 вводов
5 675,74 = 24 696,65 - 0,0029 x 3 390,00 - 0,0025 x 26 830,00 - 10 x 700,00 - 28 x 68,00 - 40 x 251,00</t>
  </si>
  <si>
    <t>2239,04
_____
1001,69</t>
  </si>
  <si>
    <t>224
_____
100</t>
  </si>
  <si>
    <t>3200
_____
516</t>
  </si>
  <si>
    <t>прайс
цокольный выход ПЭ/Ст 90х89
шт</t>
  </si>
  <si>
    <t xml:space="preserve">
_____
1311,15</t>
  </si>
  <si>
    <t xml:space="preserve">
_____
1311</t>
  </si>
  <si>
    <t xml:space="preserve">
_____
8286</t>
  </si>
  <si>
    <t>прайс
Муфты полиэтиленовые с закладными электронагревателями для труб диаметром 90 мм
шт.</t>
  </si>
  <si>
    <t xml:space="preserve">
_____
115,48</t>
  </si>
  <si>
    <t xml:space="preserve">
_____
115</t>
  </si>
  <si>
    <t xml:space="preserve">
_____
730</t>
  </si>
  <si>
    <t>0,005
0,5/100</t>
  </si>
  <si>
    <t>5
_____
6</t>
  </si>
  <si>
    <t>73
_____
33</t>
  </si>
  <si>
    <t>ТЕР24-02-030-03
Укладка в траншею изолированных стальных газопроводов условным диаметром: до 100 мм
100 м трубопровода
1 657,81 = 12 035,56 - 101 x 102,75</t>
  </si>
  <si>
    <t>330,42
_____
14,98</t>
  </si>
  <si>
    <t>1312,41
_____
139,29</t>
  </si>
  <si>
    <t>38
_____
10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</si>
  <si>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</si>
  <si>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0,505
0,5*1,01</t>
  </si>
  <si>
    <t xml:space="preserve">
_____
67,3</t>
  </si>
  <si>
    <t xml:space="preserve">
_____
34</t>
  </si>
  <si>
    <t xml:space="preserve">
_____
216</t>
  </si>
  <si>
    <t>ТЕР22-02-010-03
Нанесение весьма усиленной антикоррозионной изоляции из полимерных липких лент на стальные трубопроводы диаметром: 100 мм
1 км трубопровода
5 852,80 = 28 213,60 - 1452 x 15,40</t>
  </si>
  <si>
    <t>0,0005
0,5/1000</t>
  </si>
  <si>
    <t>2735,14
_____
1989,77</t>
  </si>
  <si>
    <t>1127,89
_____
110,47</t>
  </si>
  <si>
    <t>1
_____
1</t>
  </si>
  <si>
    <t>20
_____
2</t>
  </si>
  <si>
    <t>ТССЦ-101-2489
Лента поливинилхлоридная липкая толщиной 0,4 мм
м2</t>
  </si>
  <si>
    <t>0,16956
3,14*0,108*0,5</t>
  </si>
  <si>
    <t xml:space="preserve">
_____
15,4</t>
  </si>
  <si>
    <t xml:space="preserve">
_____
3</t>
  </si>
  <si>
    <t xml:space="preserve">
_____
7</t>
  </si>
  <si>
    <t>ТЕР22-05-004-01
Заделка битумом и прядью концов футляра диаметром: 400 мм
(ПЗ=0,27 (ОЗП=0,27; ЭМ=0,27 к расх.; ЗПМ=0,27; МАТ=0,27 к расх.; ТЗ=0,27; ТЗМ=0,27))
1 футляр</t>
  </si>
  <si>
    <t>8,85
_____
43,08</t>
  </si>
  <si>
    <t>9
_____
42</t>
  </si>
  <si>
    <t>127
_____
209</t>
  </si>
  <si>
    <t>ТЕР24-02-030-04
Укладка в траншею изолированных стальных газопроводов условным диаметром: до 150 мм
100 м трубопровода
2 389,84 = 21 528,33 - 101 x 189,49</t>
  </si>
  <si>
    <t>491,79
_____
23,04</t>
  </si>
  <si>
    <t>1875,01
_____
184,69</t>
  </si>
  <si>
    <t>2
_____
1</t>
  </si>
  <si>
    <t>9
_____
1</t>
  </si>
  <si>
    <t>35
_____
1</t>
  </si>
  <si>
    <t>52
_____
13</t>
  </si>
  <si>
    <t>ТССЦ-103-0174
Трубы стальные электросварные прямошовные со снятой фаской из стали марок БСт2кп-БСт4кп и БСт2пс-БСт4пс наружный диаметр 159 мм, толщина стенки 3,5 мм
м</t>
  </si>
  <si>
    <t xml:space="preserve">
_____
87,5</t>
  </si>
  <si>
    <t xml:space="preserve">
_____
44</t>
  </si>
  <si>
    <t xml:space="preserve">
_____
281</t>
  </si>
  <si>
    <t>ТЕР22-02-010-05
Нанесение весьма усиленной антикоррозионной изоляции из полимерных липких лент на стальные трубопроводы диаметром: 150 мм
1 км трубопровода
17 731,78 = 50 641,58 - 2137 x 15,40</t>
  </si>
  <si>
    <t>797,54
_____
2849,81</t>
  </si>
  <si>
    <t>14084,43
_____
1613,1</t>
  </si>
  <si>
    <t xml:space="preserve">
_____
2</t>
  </si>
  <si>
    <t>7
_____
1</t>
  </si>
  <si>
    <t>6
_____
4</t>
  </si>
  <si>
    <t>39
_____
12</t>
  </si>
  <si>
    <t>0,24963
3,14*0,159*0,5</t>
  </si>
  <si>
    <t xml:space="preserve">
_____
4</t>
  </si>
  <si>
    <t xml:space="preserve">
_____
10</t>
  </si>
  <si>
    <t>ТЕР22-05-004-01
Заделка битумом и прядью концов футляра диаметром: 400 мм
(ПЗ=0,398 (ОЗП=0,398; ЭМ=0,398 к расх.; ЗПМ=0,398; МАТ=0,398 к расх.; ТЗ=0,398; ТЗМ=0,398))
1 футляр</t>
  </si>
  <si>
    <t>13,04
_____
63,5</t>
  </si>
  <si>
    <t>13
_____
63</t>
  </si>
  <si>
    <t>187
_____
308</t>
  </si>
  <si>
    <t>ТЕР27-09-004-02
Установка столбиков сигнальных: пластиковых
100 шт.
232,90 = 4 839,90 - 100 x 46,07</t>
  </si>
  <si>
    <t>0,04
4/100</t>
  </si>
  <si>
    <t>116,79
_____
13,18</t>
  </si>
  <si>
    <t>4
_____
1</t>
  </si>
  <si>
    <t>28
_____
8</t>
  </si>
  <si>
    <t>прайс
Столбик сигнальный
шт</t>
  </si>
  <si>
    <t xml:space="preserve">
_____
146,2</t>
  </si>
  <si>
    <t xml:space="preserve">
_____
585</t>
  </si>
  <si>
    <t xml:space="preserve">
_____
3696</t>
  </si>
  <si>
    <t>ТЕР24-02-005-03
Установка отвода на газопроводе из полиэтиленовых труб в горизонтальной плоскости, диаметр отвода: 90 мм
1 отвод</t>
  </si>
  <si>
    <t>26,64
_____
261,27</t>
  </si>
  <si>
    <t>53
_____
523</t>
  </si>
  <si>
    <t>762
_____
1312</t>
  </si>
  <si>
    <t>ТССЦ-507-0819
Отвод литой 90° из полиэтилена с закладными электронагревателями, диаметр 90 мм
шт.</t>
  </si>
  <si>
    <t xml:space="preserve">
_____
528,18</t>
  </si>
  <si>
    <t xml:space="preserve">
_____
1056</t>
  </si>
  <si>
    <t xml:space="preserve">
_____
2412</t>
  </si>
  <si>
    <t>ТЕР24-02-005-03
Установка перехода на газопроводе из полиэтиленовых труб в горизонтальной плоскости, диаметр: 90х63мм
шт
64,02 = 315,02 - 1 x 251,00</t>
  </si>
  <si>
    <t>26,64
_____
10,27</t>
  </si>
  <si>
    <t>27
_____
10</t>
  </si>
  <si>
    <t>381
_____
49</t>
  </si>
  <si>
    <t>прайс
переход  ПЭ 90х63мм
шт</t>
  </si>
  <si>
    <t xml:space="preserve">
_____
224,29</t>
  </si>
  <si>
    <t xml:space="preserve">
_____
224</t>
  </si>
  <si>
    <t xml:space="preserve">
_____
1418</t>
  </si>
  <si>
    <t>ТЕР24-02-002-02
Сварка полиэтиленовых труб при помощи соединительных деталей с закладными нагревателями, диаметр труб: 63 мм
1 соединение
39,27 = 212,27 - 1 x 173,00</t>
  </si>
  <si>
    <t>17,67
_____
5,53</t>
  </si>
  <si>
    <t>18
_____
5</t>
  </si>
  <si>
    <t>253
_____
26</t>
  </si>
  <si>
    <t>ИСПЫТАНИЯ</t>
  </si>
  <si>
    <t>ТЕРм39-02-001-03
Визуальный и измерительный контроль сварных соединений трубопроводов, диаметр: до 108 мм
1 стык</t>
  </si>
  <si>
    <t>1,68
_____
0,03</t>
  </si>
  <si>
    <t>ТЕРм39-02-015-04
Гаммаграфический контроль трубопровода через две стенки, диаметр трубопровода: 108 мм, толщина стенки до 5 мм
1 снимок</t>
  </si>
  <si>
    <t>15,51
_____
6,75</t>
  </si>
  <si>
    <t>16
_____
6</t>
  </si>
  <si>
    <t>222
_____
17</t>
  </si>
  <si>
    <t>ТЕРм39-02-006-07
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114 мм, толщина стенки до 8 мм
1 стык</t>
  </si>
  <si>
    <t>9,55
_____
3,05</t>
  </si>
  <si>
    <t>10
_____
2</t>
  </si>
  <si>
    <t>137
_____
11</t>
  </si>
  <si>
    <t>ТЕР24-02-120-02
Очистка полости трубопровода продувкой воздухом, условный диаметр газопровода: до 100 мм
100 м трубопровода</t>
  </si>
  <si>
    <t>2,325
(1,5+3+221+1+3+3)/100</t>
  </si>
  <si>
    <t>12,55
_____
2,43</t>
  </si>
  <si>
    <t>29
_____
6</t>
  </si>
  <si>
    <t>208
_____
81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</si>
  <si>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</si>
  <si>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</si>
  <si>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</si>
  <si>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928
_____
134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</si>
  <si>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</si>
  <si>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</si>
  <si>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15
_____
2</t>
  </si>
  <si>
    <t>103
_____
24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</si>
  <si>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</si>
  <si>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</si>
  <si>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</si>
  <si>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1217</t>
  </si>
  <si>
    <t>Итого прямые затраты по смете</t>
  </si>
  <si>
    <t>4677
_____
28556</t>
  </si>
  <si>
    <t>48485
_____
1336</t>
  </si>
  <si>
    <t>66872
_____
142237</t>
  </si>
  <si>
    <t>134700
_____
19125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</si>
  <si>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</si>
  <si>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</si>
  <si>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1-2, 7-10, 12-15, 18, 30-51, 54-58, 62-65, 3-6, 16, 19-21, 23, 17, 22, 24-29, 52-53, 11, 59-61)</t>
  </si>
  <si>
    <t>9697
_____
267</t>
  </si>
  <si>
    <t>26940
_____
3825</t>
  </si>
  <si>
    <t xml:space="preserve">     Вспомогательные материалы МАТ=2%ОЗП  (Поз. 11, 59-61)</t>
  </si>
  <si>
    <t xml:space="preserve">
_____
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</si>
  <si>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</si>
  <si>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</si>
  <si>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</si>
  <si>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</si>
  <si>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</si>
  <si>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</si>
  <si>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</si>
  <si>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</si>
  <si>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</si>
  <si>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</si>
  <si>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</si>
  <si>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_________________ /                                          /</t>
  </si>
  <si>
    <t>_________________ /                           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</si>
</sst>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2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9" fillId="0" borderId="0" xfId="24" applyFont="1">
      <alignment horizontal="left" vertical="top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right" vertical="top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6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24"/>
  <sheetViews>
    <sheetView showGridLines="0" tabSelected="1" topLeftCell="A118" workbookViewId="0">
      <selection activeCell="I31" sqref="I31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5">
      <c r="A2" s="2" t="s">
        <v>22</v>
      </c>
      <c r="H2" s="3" t="s">
        <v>23</v>
      </c>
    </row>
    <row r="3" spans="1:21" x14ac:dyDescent="0.2">
      <c r="A3" s="34" t="s">
        <v>28</v>
      </c>
      <c r="H3" s="34" t="s">
        <v>28</v>
      </c>
    </row>
    <row r="4" spans="1:21" x14ac:dyDescent="0.2">
      <c r="A4" s="34" t="s">
        <v>348</v>
      </c>
      <c r="B4" s="4"/>
      <c r="C4" s="4"/>
      <c r="D4" s="4"/>
      <c r="E4" s="4"/>
      <c r="F4" s="4"/>
      <c r="G4" s="4"/>
      <c r="H4" s="34" t="s">
        <v>349</v>
      </c>
    </row>
    <row r="5" spans="1:21" x14ac:dyDescent="0.2">
      <c r="A5" s="1" t="s">
        <v>26</v>
      </c>
      <c r="B5" s="4"/>
      <c r="C5" s="4"/>
      <c r="D5" s="4"/>
      <c r="E5" s="4"/>
      <c r="F5" s="4"/>
      <c r="G5" s="4"/>
      <c r="H5" s="35" t="s">
        <v>27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29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30</v>
      </c>
      <c r="B10" s="6"/>
      <c r="C10" s="6"/>
      <c r="D10" s="6"/>
    </row>
    <row r="11" spans="1:21" s="7" customFormat="1" ht="15" x14ac:dyDescent="0.25">
      <c r="A11" s="61" t="s">
        <v>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spans="1:21" s="7" customFormat="1" ht="12" x14ac:dyDescent="0.2">
      <c r="A12" s="62" t="s">
        <v>19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 s="7" customFormat="1" ht="12" x14ac:dyDescent="0.2">
      <c r="A13" s="62" t="s">
        <v>31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s="7" customFormat="1" ht="12" x14ac:dyDescent="0.2">
      <c r="A14" s="63" t="s">
        <v>32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spans="1:21" s="7" customFormat="1" ht="12" x14ac:dyDescent="0.2"/>
    <row r="16" spans="1:21" s="7" customFormat="1" ht="12" x14ac:dyDescent="0.2">
      <c r="G16" s="57" t="s">
        <v>17</v>
      </c>
      <c r="H16" s="58"/>
      <c r="I16" s="59"/>
      <c r="J16" s="57" t="s">
        <v>18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9"/>
    </row>
    <row r="17" spans="1:26" s="7" customFormat="1" x14ac:dyDescent="0.2">
      <c r="D17" s="5" t="s">
        <v>2</v>
      </c>
      <c r="G17" s="51">
        <f>106255/1000</f>
        <v>106.255</v>
      </c>
      <c r="H17" s="52"/>
      <c r="I17" s="9" t="s">
        <v>3</v>
      </c>
      <c r="J17" s="53">
        <f>549424/1000</f>
        <v>549.42399999999998</v>
      </c>
      <c r="K17" s="54"/>
      <c r="L17" s="10"/>
      <c r="M17" s="10"/>
      <c r="N17" s="10"/>
      <c r="O17" s="10"/>
      <c r="P17" s="10"/>
      <c r="Q17" s="10"/>
      <c r="R17" s="10"/>
      <c r="S17" s="10"/>
      <c r="T17" s="10"/>
      <c r="U17" s="9" t="s">
        <v>3</v>
      </c>
    </row>
    <row r="18" spans="1:26" s="7" customFormat="1" x14ac:dyDescent="0.2">
      <c r="D18" s="11" t="s">
        <v>20</v>
      </c>
      <c r="F18" s="12"/>
      <c r="G18" s="51">
        <f>0/1000</f>
        <v>0</v>
      </c>
      <c r="H18" s="52"/>
      <c r="I18" s="9" t="s">
        <v>3</v>
      </c>
      <c r="J18" s="53">
        <f>0/1000</f>
        <v>0</v>
      </c>
      <c r="K18" s="54"/>
      <c r="L18" s="10"/>
      <c r="M18" s="10"/>
      <c r="N18" s="10"/>
      <c r="O18" s="10"/>
      <c r="P18" s="10"/>
      <c r="Q18" s="10"/>
      <c r="R18" s="10"/>
      <c r="S18" s="10"/>
      <c r="T18" s="10"/>
      <c r="U18" s="9" t="s">
        <v>3</v>
      </c>
    </row>
    <row r="19" spans="1:26" s="7" customFormat="1" x14ac:dyDescent="0.2">
      <c r="D19" s="11" t="s">
        <v>21</v>
      </c>
      <c r="F19" s="12"/>
      <c r="G19" s="51">
        <f>262/1000</f>
        <v>0.26200000000000001</v>
      </c>
      <c r="H19" s="52"/>
      <c r="I19" s="9" t="s">
        <v>3</v>
      </c>
      <c r="J19" s="53">
        <f>2828/1000</f>
        <v>2.8279999999999998</v>
      </c>
      <c r="K19" s="54"/>
      <c r="L19" s="10"/>
      <c r="M19" s="10"/>
      <c r="N19" s="10"/>
      <c r="O19" s="10"/>
      <c r="P19" s="10"/>
      <c r="Q19" s="10"/>
      <c r="R19" s="10"/>
      <c r="S19" s="10"/>
      <c r="T19" s="10"/>
      <c r="U19" s="9" t="s">
        <v>3</v>
      </c>
    </row>
    <row r="20" spans="1:26" s="7" customFormat="1" x14ac:dyDescent="0.2">
      <c r="D20" s="5" t="s">
        <v>4</v>
      </c>
      <c r="G20" s="51">
        <f>(V20+V21)/1000</f>
        <v>0.55359999999999998</v>
      </c>
      <c r="H20" s="52"/>
      <c r="I20" s="9" t="s">
        <v>5</v>
      </c>
      <c r="J20" s="53">
        <f>(W20+W21)/1000</f>
        <v>0.55359999999999998</v>
      </c>
      <c r="K20" s="54"/>
      <c r="L20" s="10"/>
      <c r="M20" s="10"/>
      <c r="N20" s="10"/>
      <c r="O20" s="10"/>
      <c r="P20" s="10"/>
      <c r="Q20" s="10"/>
      <c r="R20" s="10"/>
      <c r="S20" s="10"/>
      <c r="T20" s="10"/>
      <c r="U20" s="9" t="s">
        <v>5</v>
      </c>
      <c r="V20" s="13">
        <v>451.7</v>
      </c>
      <c r="W20" s="14">
        <v>451.7</v>
      </c>
      <c r="X20" s="27">
        <v>7216</v>
      </c>
      <c r="Y20" s="27">
        <v>8741</v>
      </c>
      <c r="Z20" s="27">
        <v>5162</v>
      </c>
    </row>
    <row r="21" spans="1:26" s="7" customFormat="1" x14ac:dyDescent="0.2">
      <c r="D21" s="5" t="s">
        <v>6</v>
      </c>
      <c r="G21" s="51">
        <f>7216/1000</f>
        <v>7.2160000000000002</v>
      </c>
      <c r="H21" s="52"/>
      <c r="I21" s="9" t="s">
        <v>3</v>
      </c>
      <c r="J21" s="53">
        <f>103196/1000</f>
        <v>103.196</v>
      </c>
      <c r="K21" s="54"/>
      <c r="L21" s="10"/>
      <c r="M21" s="10"/>
      <c r="N21" s="10"/>
      <c r="O21" s="10"/>
      <c r="P21" s="10"/>
      <c r="Q21" s="10"/>
      <c r="R21" s="10"/>
      <c r="S21" s="10"/>
      <c r="T21" s="10"/>
      <c r="U21" s="9" t="s">
        <v>3</v>
      </c>
      <c r="V21" s="13">
        <v>101.9</v>
      </c>
      <c r="W21" s="14">
        <v>101.9</v>
      </c>
      <c r="X21" s="28">
        <v>103196</v>
      </c>
      <c r="Y21" s="28">
        <v>106240</v>
      </c>
      <c r="Z21" s="28">
        <v>59045</v>
      </c>
    </row>
    <row r="22" spans="1:26" s="7" customFormat="1" ht="12" x14ac:dyDescent="0.2">
      <c r="F22" s="6"/>
      <c r="G22" s="15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</row>
    <row r="23" spans="1:26" s="7" customFormat="1" ht="12" x14ac:dyDescent="0.2">
      <c r="B23" s="6"/>
      <c r="C23" s="6"/>
      <c r="D23" s="6"/>
      <c r="F23" s="12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9"/>
    </row>
    <row r="24" spans="1:26" s="7" customFormat="1" ht="12" x14ac:dyDescent="0.2">
      <c r="A24" s="36" t="s">
        <v>33</v>
      </c>
    </row>
    <row r="25" spans="1:26" s="7" customFormat="1" thickBot="1" x14ac:dyDescent="0.25">
      <c r="A25" s="21"/>
    </row>
    <row r="26" spans="1:26" s="23" customFormat="1" ht="27" customHeight="1" thickBot="1" x14ac:dyDescent="0.25">
      <c r="A26" s="60" t="s">
        <v>7</v>
      </c>
      <c r="B26" s="60" t="s">
        <v>8</v>
      </c>
      <c r="C26" s="60" t="s">
        <v>9</v>
      </c>
      <c r="D26" s="56" t="s">
        <v>10</v>
      </c>
      <c r="E26" s="56"/>
      <c r="F26" s="56"/>
      <c r="G26" s="56" t="s">
        <v>11</v>
      </c>
      <c r="H26" s="56"/>
      <c r="I26" s="56"/>
      <c r="J26" s="56" t="s">
        <v>12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6" s="23" customFormat="1" ht="22.5" customHeight="1" thickBot="1" x14ac:dyDescent="0.25">
      <c r="A27" s="60"/>
      <c r="B27" s="60"/>
      <c r="C27" s="60"/>
      <c r="D27" s="55" t="s">
        <v>0</v>
      </c>
      <c r="E27" s="22" t="s">
        <v>13</v>
      </c>
      <c r="F27" s="22" t="s">
        <v>14</v>
      </c>
      <c r="G27" s="55" t="s">
        <v>0</v>
      </c>
      <c r="H27" s="22" t="s">
        <v>13</v>
      </c>
      <c r="I27" s="22" t="s">
        <v>14</v>
      </c>
      <c r="J27" s="55" t="s">
        <v>0</v>
      </c>
      <c r="K27" s="22" t="s">
        <v>13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14</v>
      </c>
    </row>
    <row r="28" spans="1:26" s="23" customFormat="1" ht="22.5" customHeight="1" thickBot="1" x14ac:dyDescent="0.25">
      <c r="A28" s="60"/>
      <c r="B28" s="60"/>
      <c r="C28" s="60"/>
      <c r="D28" s="55"/>
      <c r="E28" s="22" t="s">
        <v>15</v>
      </c>
      <c r="F28" s="22" t="s">
        <v>16</v>
      </c>
      <c r="G28" s="55"/>
      <c r="H28" s="22" t="s">
        <v>15</v>
      </c>
      <c r="I28" s="22" t="s">
        <v>16</v>
      </c>
      <c r="J28" s="55"/>
      <c r="K28" s="22" t="s">
        <v>15</v>
      </c>
      <c r="L28" s="22"/>
      <c r="M28" s="22"/>
      <c r="N28" s="22"/>
      <c r="O28" s="22"/>
      <c r="P28" s="22"/>
      <c r="Q28" s="22"/>
      <c r="R28" s="22"/>
      <c r="S28" s="22"/>
      <c r="T28" s="22"/>
      <c r="U28" s="22" t="s">
        <v>16</v>
      </c>
    </row>
    <row r="29" spans="1:26" s="6" customFormat="1" x14ac:dyDescent="0.2">
      <c r="A29" s="37">
        <v>1</v>
      </c>
      <c r="B29" s="37">
        <v>2</v>
      </c>
      <c r="C29" s="37">
        <v>3</v>
      </c>
      <c r="D29" s="38">
        <v>4</v>
      </c>
      <c r="E29" s="37">
        <v>5</v>
      </c>
      <c r="F29" s="37">
        <v>6</v>
      </c>
      <c r="G29" s="38">
        <v>7</v>
      </c>
      <c r="H29" s="37">
        <v>8</v>
      </c>
      <c r="I29" s="37">
        <v>9</v>
      </c>
      <c r="J29" s="38">
        <v>10</v>
      </c>
      <c r="K29" s="37">
        <v>11</v>
      </c>
      <c r="L29" s="37"/>
      <c r="M29" s="37"/>
      <c r="N29" s="37"/>
      <c r="O29" s="37"/>
      <c r="P29" s="37"/>
      <c r="Q29" s="37"/>
      <c r="R29" s="37"/>
      <c r="S29" s="37"/>
      <c r="T29" s="37"/>
      <c r="U29" s="37">
        <v>12</v>
      </c>
    </row>
    <row r="30" spans="1:26" s="24" customFormat="1" ht="21" customHeight="1" x14ac:dyDescent="0.2">
      <c r="A30" s="64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1:26" s="24" customFormat="1" ht="96" x14ac:dyDescent="0.2">
      <c r="A31" s="39">
        <v>1</v>
      </c>
      <c r="B31" s="40" t="s">
        <v>37</v>
      </c>
      <c r="C31" s="41" t="s">
        <v>38</v>
      </c>
      <c r="D31" s="42">
        <v>1965.81</v>
      </c>
      <c r="E31" s="43" t="s">
        <v>39</v>
      </c>
      <c r="F31" s="42" t="s">
        <v>40</v>
      </c>
      <c r="G31" s="42">
        <v>59</v>
      </c>
      <c r="H31" s="42" t="s">
        <v>41</v>
      </c>
      <c r="I31" s="42" t="s">
        <v>42</v>
      </c>
      <c r="J31" s="42">
        <v>406</v>
      </c>
      <c r="K31" s="43" t="s">
        <v>43</v>
      </c>
      <c r="L31" s="43"/>
      <c r="M31" s="43"/>
      <c r="N31" s="43"/>
      <c r="O31" s="43"/>
      <c r="P31" s="43"/>
      <c r="Q31" s="43"/>
      <c r="R31" s="43"/>
      <c r="S31" s="43"/>
      <c r="T31" s="43"/>
      <c r="U31" s="43" t="s">
        <v>44</v>
      </c>
    </row>
    <row r="32" spans="1:26" s="24" customFormat="1" ht="84" x14ac:dyDescent="0.2">
      <c r="A32" s="39">
        <v>2</v>
      </c>
      <c r="B32" s="40" t="s">
        <v>45</v>
      </c>
      <c r="C32" s="41" t="s">
        <v>46</v>
      </c>
      <c r="D32" s="42">
        <v>40.799999999999997</v>
      </c>
      <c r="E32" s="43" t="s">
        <v>47</v>
      </c>
      <c r="F32" s="42"/>
      <c r="G32" s="42">
        <v>124</v>
      </c>
      <c r="H32" s="42" t="s">
        <v>48</v>
      </c>
      <c r="I32" s="42"/>
      <c r="J32" s="42">
        <v>787</v>
      </c>
      <c r="K32" s="43" t="s">
        <v>49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s="24" customFormat="1" ht="96" x14ac:dyDescent="0.2">
      <c r="A33" s="39">
        <v>3</v>
      </c>
      <c r="B33" s="40" t="s">
        <v>50</v>
      </c>
      <c r="C33" s="41" t="s">
        <v>51</v>
      </c>
      <c r="D33" s="42">
        <v>4107.3999999999996</v>
      </c>
      <c r="E33" s="43" t="s">
        <v>52</v>
      </c>
      <c r="F33" s="42" t="s">
        <v>53</v>
      </c>
      <c r="G33" s="42">
        <v>62</v>
      </c>
      <c r="H33" s="42" t="s">
        <v>54</v>
      </c>
      <c r="I33" s="42">
        <v>1</v>
      </c>
      <c r="J33" s="42">
        <v>344</v>
      </c>
      <c r="K33" s="43" t="s">
        <v>55</v>
      </c>
      <c r="L33" s="43"/>
      <c r="M33" s="43"/>
      <c r="N33" s="43"/>
      <c r="O33" s="43"/>
      <c r="P33" s="43"/>
      <c r="Q33" s="43"/>
      <c r="R33" s="43"/>
      <c r="S33" s="43"/>
      <c r="T33" s="43"/>
      <c r="U33" s="43" t="s">
        <v>56</v>
      </c>
    </row>
    <row r="34" spans="1:21" s="24" customFormat="1" ht="48" x14ac:dyDescent="0.2">
      <c r="A34" s="39">
        <v>4</v>
      </c>
      <c r="B34" s="40" t="s">
        <v>57</v>
      </c>
      <c r="C34" s="41" t="s">
        <v>58</v>
      </c>
      <c r="D34" s="42">
        <v>9.6999999999999993</v>
      </c>
      <c r="E34" s="43">
        <v>9.6999999999999993</v>
      </c>
      <c r="F34" s="42"/>
      <c r="G34" s="42">
        <v>10</v>
      </c>
      <c r="H34" s="42">
        <v>10</v>
      </c>
      <c r="I34" s="42"/>
      <c r="J34" s="42">
        <v>144</v>
      </c>
      <c r="K34" s="43">
        <v>144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s="24" customFormat="1" ht="48" x14ac:dyDescent="0.2">
      <c r="A35" s="39">
        <v>5</v>
      </c>
      <c r="B35" s="40" t="s">
        <v>59</v>
      </c>
      <c r="C35" s="41" t="s">
        <v>60</v>
      </c>
      <c r="D35" s="42">
        <v>331.98</v>
      </c>
      <c r="E35" s="43" t="s">
        <v>61</v>
      </c>
      <c r="F35" s="42" t="s">
        <v>62</v>
      </c>
      <c r="G35" s="42">
        <v>7</v>
      </c>
      <c r="H35" s="42" t="s">
        <v>63</v>
      </c>
      <c r="I35" s="42"/>
      <c r="J35" s="42">
        <v>39</v>
      </c>
      <c r="K35" s="43" t="s">
        <v>64</v>
      </c>
      <c r="L35" s="43"/>
      <c r="M35" s="43"/>
      <c r="N35" s="43"/>
      <c r="O35" s="43"/>
      <c r="P35" s="43"/>
      <c r="Q35" s="43"/>
      <c r="R35" s="43"/>
      <c r="S35" s="43"/>
      <c r="T35" s="43"/>
      <c r="U35" s="43">
        <v>1</v>
      </c>
    </row>
    <row r="36" spans="1:21" s="24" customFormat="1" ht="48" x14ac:dyDescent="0.2">
      <c r="A36" s="39">
        <v>6</v>
      </c>
      <c r="B36" s="40" t="s">
        <v>65</v>
      </c>
      <c r="C36" s="41" t="s">
        <v>60</v>
      </c>
      <c r="D36" s="42">
        <v>439.21</v>
      </c>
      <c r="E36" s="43" t="s">
        <v>66</v>
      </c>
      <c r="F36" s="42" t="s">
        <v>67</v>
      </c>
      <c r="G36" s="42">
        <v>9</v>
      </c>
      <c r="H36" s="42" t="s">
        <v>68</v>
      </c>
      <c r="I36" s="42"/>
      <c r="J36" s="42">
        <v>39</v>
      </c>
      <c r="K36" s="43" t="s">
        <v>69</v>
      </c>
      <c r="L36" s="43"/>
      <c r="M36" s="43"/>
      <c r="N36" s="43"/>
      <c r="O36" s="43"/>
      <c r="P36" s="43"/>
      <c r="Q36" s="43"/>
      <c r="R36" s="43"/>
      <c r="S36" s="43"/>
      <c r="T36" s="43"/>
      <c r="U36" s="43">
        <v>1</v>
      </c>
    </row>
    <row r="37" spans="1:21" s="24" customFormat="1" ht="72" x14ac:dyDescent="0.2">
      <c r="A37" s="39">
        <v>7</v>
      </c>
      <c r="B37" s="40" t="s">
        <v>70</v>
      </c>
      <c r="C37" s="41" t="s">
        <v>71</v>
      </c>
      <c r="D37" s="42">
        <v>17726.43</v>
      </c>
      <c r="E37" s="43" t="s">
        <v>72</v>
      </c>
      <c r="F37" s="42" t="s">
        <v>73</v>
      </c>
      <c r="G37" s="42">
        <v>12</v>
      </c>
      <c r="H37" s="42" t="s">
        <v>74</v>
      </c>
      <c r="I37" s="42" t="s">
        <v>75</v>
      </c>
      <c r="J37" s="42">
        <v>108</v>
      </c>
      <c r="K37" s="43" t="s">
        <v>76</v>
      </c>
      <c r="L37" s="43"/>
      <c r="M37" s="43"/>
      <c r="N37" s="43"/>
      <c r="O37" s="43"/>
      <c r="P37" s="43"/>
      <c r="Q37" s="43"/>
      <c r="R37" s="43"/>
      <c r="S37" s="43"/>
      <c r="T37" s="43"/>
      <c r="U37" s="43" t="s">
        <v>77</v>
      </c>
    </row>
    <row r="38" spans="1:21" s="24" customFormat="1" ht="84" x14ac:dyDescent="0.2">
      <c r="A38" s="39">
        <v>8</v>
      </c>
      <c r="B38" s="40" t="s">
        <v>78</v>
      </c>
      <c r="C38" s="41">
        <v>1</v>
      </c>
      <c r="D38" s="42">
        <v>18.600000000000001</v>
      </c>
      <c r="E38" s="43" t="s">
        <v>79</v>
      </c>
      <c r="F38" s="42"/>
      <c r="G38" s="42">
        <v>19</v>
      </c>
      <c r="H38" s="42" t="s">
        <v>80</v>
      </c>
      <c r="I38" s="42"/>
      <c r="J38" s="42">
        <v>19</v>
      </c>
      <c r="K38" s="43" t="s">
        <v>80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1:21" s="24" customFormat="1" ht="84" x14ac:dyDescent="0.2">
      <c r="A39" s="39">
        <v>9</v>
      </c>
      <c r="B39" s="40" t="s">
        <v>81</v>
      </c>
      <c r="C39" s="41">
        <v>1</v>
      </c>
      <c r="D39" s="42">
        <v>42.5</v>
      </c>
      <c r="E39" s="43" t="s">
        <v>82</v>
      </c>
      <c r="F39" s="42"/>
      <c r="G39" s="42">
        <v>43</v>
      </c>
      <c r="H39" s="42" t="s">
        <v>83</v>
      </c>
      <c r="I39" s="42"/>
      <c r="J39" s="42">
        <v>37</v>
      </c>
      <c r="K39" s="43" t="s">
        <v>84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1:21" s="24" customFormat="1" ht="84" x14ac:dyDescent="0.2">
      <c r="A40" s="39">
        <v>10</v>
      </c>
      <c r="B40" s="40" t="s">
        <v>85</v>
      </c>
      <c r="C40" s="41">
        <v>1</v>
      </c>
      <c r="D40" s="42">
        <v>42.3</v>
      </c>
      <c r="E40" s="43" t="s">
        <v>86</v>
      </c>
      <c r="F40" s="42"/>
      <c r="G40" s="42">
        <v>42</v>
      </c>
      <c r="H40" s="42" t="s">
        <v>87</v>
      </c>
      <c r="I40" s="42"/>
      <c r="J40" s="42">
        <v>161</v>
      </c>
      <c r="K40" s="43" t="s">
        <v>88</v>
      </c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24" customFormat="1" ht="48" x14ac:dyDescent="0.2">
      <c r="A41" s="39">
        <v>11</v>
      </c>
      <c r="B41" s="40" t="s">
        <v>89</v>
      </c>
      <c r="C41" s="41" t="s">
        <v>90</v>
      </c>
      <c r="D41" s="42">
        <v>3659.44</v>
      </c>
      <c r="E41" s="43" t="s">
        <v>91</v>
      </c>
      <c r="F41" s="42">
        <v>430.27</v>
      </c>
      <c r="G41" s="42">
        <v>73</v>
      </c>
      <c r="H41" s="42" t="s">
        <v>92</v>
      </c>
      <c r="I41" s="42">
        <v>9</v>
      </c>
      <c r="J41" s="42">
        <v>785</v>
      </c>
      <c r="K41" s="43" t="s">
        <v>93</v>
      </c>
      <c r="L41" s="43"/>
      <c r="M41" s="43"/>
      <c r="N41" s="43"/>
      <c r="O41" s="43"/>
      <c r="P41" s="43"/>
      <c r="Q41" s="43"/>
      <c r="R41" s="43"/>
      <c r="S41" s="43"/>
      <c r="T41" s="43"/>
      <c r="U41" s="43">
        <v>50</v>
      </c>
    </row>
    <row r="42" spans="1:21" s="24" customFormat="1" ht="60" x14ac:dyDescent="0.2">
      <c r="A42" s="39">
        <v>12</v>
      </c>
      <c r="B42" s="40" t="s">
        <v>94</v>
      </c>
      <c r="C42" s="41">
        <v>1</v>
      </c>
      <c r="D42" s="42">
        <v>17.899999999999999</v>
      </c>
      <c r="E42" s="43" t="s">
        <v>95</v>
      </c>
      <c r="F42" s="42"/>
      <c r="G42" s="42">
        <v>18</v>
      </c>
      <c r="H42" s="42" t="s">
        <v>96</v>
      </c>
      <c r="I42" s="42"/>
      <c r="J42" s="42">
        <v>236</v>
      </c>
      <c r="K42" s="43" t="s">
        <v>97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24" customFormat="1" ht="48" x14ac:dyDescent="0.2">
      <c r="A43" s="39">
        <v>13</v>
      </c>
      <c r="B43" s="40" t="s">
        <v>98</v>
      </c>
      <c r="C43" s="41">
        <v>1</v>
      </c>
      <c r="D43" s="42">
        <v>92.47</v>
      </c>
      <c r="E43" s="43" t="s">
        <v>99</v>
      </c>
      <c r="F43" s="42"/>
      <c r="G43" s="42">
        <v>92</v>
      </c>
      <c r="H43" s="42" t="s">
        <v>100</v>
      </c>
      <c r="I43" s="42"/>
      <c r="J43" s="42">
        <v>431</v>
      </c>
      <c r="K43" s="43" t="s">
        <v>101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s="24" customFormat="1" ht="60" x14ac:dyDescent="0.2">
      <c r="A44" s="39">
        <v>14</v>
      </c>
      <c r="B44" s="40" t="s">
        <v>102</v>
      </c>
      <c r="C44" s="41">
        <v>2</v>
      </c>
      <c r="D44" s="42">
        <v>49.25</v>
      </c>
      <c r="E44" s="43" t="s">
        <v>103</v>
      </c>
      <c r="F44" s="42" t="s">
        <v>104</v>
      </c>
      <c r="G44" s="42">
        <v>99</v>
      </c>
      <c r="H44" s="42" t="s">
        <v>105</v>
      </c>
      <c r="I44" s="42" t="s">
        <v>106</v>
      </c>
      <c r="J44" s="42">
        <v>754</v>
      </c>
      <c r="K44" s="43" t="s">
        <v>107</v>
      </c>
      <c r="L44" s="43"/>
      <c r="M44" s="43"/>
      <c r="N44" s="43"/>
      <c r="O44" s="43"/>
      <c r="P44" s="43"/>
      <c r="Q44" s="43"/>
      <c r="R44" s="43"/>
      <c r="S44" s="43"/>
      <c r="T44" s="43"/>
      <c r="U44" s="43" t="s">
        <v>108</v>
      </c>
    </row>
    <row r="45" spans="1:21" s="24" customFormat="1" ht="48" x14ac:dyDescent="0.2">
      <c r="A45" s="39">
        <v>15</v>
      </c>
      <c r="B45" s="40" t="s">
        <v>109</v>
      </c>
      <c r="C45" s="41">
        <v>1</v>
      </c>
      <c r="D45" s="42">
        <v>225.95</v>
      </c>
      <c r="E45" s="43" t="s">
        <v>110</v>
      </c>
      <c r="F45" s="42"/>
      <c r="G45" s="42">
        <v>226</v>
      </c>
      <c r="H45" s="42" t="s">
        <v>111</v>
      </c>
      <c r="I45" s="42"/>
      <c r="J45" s="42">
        <v>1428</v>
      </c>
      <c r="K45" s="43" t="s">
        <v>112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s="24" customFormat="1" ht="17.850000000000001" customHeight="1" x14ac:dyDescent="0.2">
      <c r="A46" s="66" t="s">
        <v>113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pans="1:21" s="24" customFormat="1" ht="84" x14ac:dyDescent="0.2">
      <c r="A47" s="39">
        <v>16</v>
      </c>
      <c r="B47" s="40" t="s">
        <v>114</v>
      </c>
      <c r="C47" s="41" t="s">
        <v>115</v>
      </c>
      <c r="D47" s="42">
        <v>4820.7700000000004</v>
      </c>
      <c r="E47" s="43">
        <v>112.6</v>
      </c>
      <c r="F47" s="42" t="s">
        <v>116</v>
      </c>
      <c r="G47" s="42">
        <v>121</v>
      </c>
      <c r="H47" s="42">
        <v>3</v>
      </c>
      <c r="I47" s="42" t="s">
        <v>117</v>
      </c>
      <c r="J47" s="42">
        <v>842</v>
      </c>
      <c r="K47" s="43">
        <v>40</v>
      </c>
      <c r="L47" s="43"/>
      <c r="M47" s="43"/>
      <c r="N47" s="43"/>
      <c r="O47" s="43"/>
      <c r="P47" s="43"/>
      <c r="Q47" s="43"/>
      <c r="R47" s="43"/>
      <c r="S47" s="43"/>
      <c r="T47" s="43"/>
      <c r="U47" s="43" t="s">
        <v>118</v>
      </c>
    </row>
    <row r="48" spans="1:21" s="24" customFormat="1" ht="60" x14ac:dyDescent="0.2">
      <c r="A48" s="39">
        <v>17</v>
      </c>
      <c r="B48" s="40" t="s">
        <v>119</v>
      </c>
      <c r="C48" s="41" t="s">
        <v>120</v>
      </c>
      <c r="D48" s="42">
        <v>2445.2800000000002</v>
      </c>
      <c r="E48" s="43">
        <v>2445.2800000000002</v>
      </c>
      <c r="F48" s="42"/>
      <c r="G48" s="42">
        <v>6</v>
      </c>
      <c r="H48" s="42">
        <v>6</v>
      </c>
      <c r="I48" s="42"/>
      <c r="J48" s="42">
        <v>84</v>
      </c>
      <c r="K48" s="43">
        <v>84</v>
      </c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s="24" customFormat="1" ht="48" x14ac:dyDescent="0.2">
      <c r="A49" s="39">
        <v>18</v>
      </c>
      <c r="B49" s="40" t="s">
        <v>121</v>
      </c>
      <c r="C49" s="41" t="s">
        <v>122</v>
      </c>
      <c r="D49" s="42">
        <v>1431.41</v>
      </c>
      <c r="E49" s="43" t="s">
        <v>123</v>
      </c>
      <c r="F49" s="42" t="s">
        <v>124</v>
      </c>
      <c r="G49" s="42">
        <v>495</v>
      </c>
      <c r="H49" s="42" t="s">
        <v>125</v>
      </c>
      <c r="I49" s="42" t="s">
        <v>126</v>
      </c>
      <c r="J49" s="42">
        <v>1984</v>
      </c>
      <c r="K49" s="43" t="s">
        <v>127</v>
      </c>
      <c r="L49" s="43"/>
      <c r="M49" s="43"/>
      <c r="N49" s="43"/>
      <c r="O49" s="43"/>
      <c r="P49" s="43"/>
      <c r="Q49" s="43"/>
      <c r="R49" s="43"/>
      <c r="S49" s="43"/>
      <c r="T49" s="43"/>
      <c r="U49" s="43" t="s">
        <v>128</v>
      </c>
    </row>
    <row r="50" spans="1:21" s="24" customFormat="1" ht="72" x14ac:dyDescent="0.2">
      <c r="A50" s="39">
        <v>19</v>
      </c>
      <c r="B50" s="40" t="s">
        <v>129</v>
      </c>
      <c r="C50" s="41" t="s">
        <v>130</v>
      </c>
      <c r="D50" s="42">
        <v>367.67</v>
      </c>
      <c r="E50" s="43"/>
      <c r="F50" s="42" t="s">
        <v>131</v>
      </c>
      <c r="G50" s="42">
        <v>8</v>
      </c>
      <c r="H50" s="42"/>
      <c r="I50" s="42" t="s">
        <v>75</v>
      </c>
      <c r="J50" s="42">
        <v>68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 t="s">
        <v>132</v>
      </c>
    </row>
    <row r="51" spans="1:21" s="24" customFormat="1" ht="48" x14ac:dyDescent="0.2">
      <c r="A51" s="39">
        <v>20</v>
      </c>
      <c r="B51" s="40" t="s">
        <v>133</v>
      </c>
      <c r="C51" s="41" t="s">
        <v>134</v>
      </c>
      <c r="D51" s="42">
        <v>334.97</v>
      </c>
      <c r="E51" s="43">
        <v>135.07</v>
      </c>
      <c r="F51" s="42" t="s">
        <v>135</v>
      </c>
      <c r="G51" s="42">
        <v>73</v>
      </c>
      <c r="H51" s="42">
        <v>30</v>
      </c>
      <c r="I51" s="42" t="s">
        <v>136</v>
      </c>
      <c r="J51" s="42">
        <v>735</v>
      </c>
      <c r="K51" s="43">
        <v>424</v>
      </c>
      <c r="L51" s="43"/>
      <c r="M51" s="43"/>
      <c r="N51" s="43"/>
      <c r="O51" s="43"/>
      <c r="P51" s="43"/>
      <c r="Q51" s="43"/>
      <c r="R51" s="43"/>
      <c r="S51" s="43"/>
      <c r="T51" s="43"/>
      <c r="U51" s="43" t="s">
        <v>137</v>
      </c>
    </row>
    <row r="52" spans="1:21" s="24" customFormat="1" ht="48" x14ac:dyDescent="0.2">
      <c r="A52" s="39">
        <v>21</v>
      </c>
      <c r="B52" s="40" t="s">
        <v>138</v>
      </c>
      <c r="C52" s="41" t="s">
        <v>139</v>
      </c>
      <c r="D52" s="42">
        <v>4.63</v>
      </c>
      <c r="E52" s="43"/>
      <c r="F52" s="42">
        <v>4.63</v>
      </c>
      <c r="G52" s="42">
        <v>33</v>
      </c>
      <c r="H52" s="42"/>
      <c r="I52" s="42">
        <v>33</v>
      </c>
      <c r="J52" s="42">
        <v>246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>
        <v>246</v>
      </c>
    </row>
    <row r="53" spans="1:21" s="24" customFormat="1" ht="72" x14ac:dyDescent="0.2">
      <c r="A53" s="39">
        <v>22</v>
      </c>
      <c r="B53" s="40" t="s">
        <v>140</v>
      </c>
      <c r="C53" s="41" t="s">
        <v>139</v>
      </c>
      <c r="D53" s="42">
        <v>19.600000000000001</v>
      </c>
      <c r="E53" s="43"/>
      <c r="F53" s="42">
        <v>19.600000000000001</v>
      </c>
      <c r="G53" s="42">
        <v>138</v>
      </c>
      <c r="H53" s="42"/>
      <c r="I53" s="42">
        <v>138</v>
      </c>
      <c r="J53" s="42">
        <v>647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>
        <v>647</v>
      </c>
    </row>
    <row r="54" spans="1:21" s="24" customFormat="1" ht="36" x14ac:dyDescent="0.2">
      <c r="A54" s="39">
        <v>23</v>
      </c>
      <c r="B54" s="40" t="s">
        <v>141</v>
      </c>
      <c r="C54" s="41" t="s">
        <v>142</v>
      </c>
      <c r="D54" s="42">
        <v>398.5</v>
      </c>
      <c r="E54" s="43" t="s">
        <v>143</v>
      </c>
      <c r="F54" s="42" t="s">
        <v>144</v>
      </c>
      <c r="G54" s="42">
        <v>1</v>
      </c>
      <c r="H54" s="42"/>
      <c r="I54" s="42">
        <v>1</v>
      </c>
      <c r="J54" s="42">
        <v>12</v>
      </c>
      <c r="K54" s="43">
        <v>2</v>
      </c>
      <c r="L54" s="43"/>
      <c r="M54" s="43"/>
      <c r="N54" s="43"/>
      <c r="O54" s="43"/>
      <c r="P54" s="43"/>
      <c r="Q54" s="43"/>
      <c r="R54" s="43"/>
      <c r="S54" s="43"/>
      <c r="T54" s="43"/>
      <c r="U54" s="43" t="s">
        <v>145</v>
      </c>
    </row>
    <row r="55" spans="1:21" s="24" customFormat="1" ht="17.850000000000001" customHeight="1" x14ac:dyDescent="0.2">
      <c r="A55" s="66" t="s">
        <v>146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</row>
    <row r="56" spans="1:21" s="24" customFormat="1" ht="48" x14ac:dyDescent="0.2">
      <c r="A56" s="39">
        <v>24</v>
      </c>
      <c r="B56" s="40" t="s">
        <v>147</v>
      </c>
      <c r="C56" s="41">
        <v>1</v>
      </c>
      <c r="D56" s="42">
        <v>1595.71</v>
      </c>
      <c r="E56" s="43">
        <v>337.21</v>
      </c>
      <c r="F56" s="42" t="s">
        <v>148</v>
      </c>
      <c r="G56" s="42">
        <v>1596</v>
      </c>
      <c r="H56" s="42">
        <v>337</v>
      </c>
      <c r="I56" s="42" t="s">
        <v>149</v>
      </c>
      <c r="J56" s="42">
        <v>12264</v>
      </c>
      <c r="K56" s="43">
        <v>4821</v>
      </c>
      <c r="L56" s="43"/>
      <c r="M56" s="43"/>
      <c r="N56" s="43"/>
      <c r="O56" s="43"/>
      <c r="P56" s="43"/>
      <c r="Q56" s="43"/>
      <c r="R56" s="43"/>
      <c r="S56" s="43"/>
      <c r="T56" s="43"/>
      <c r="U56" s="43" t="s">
        <v>150</v>
      </c>
    </row>
    <row r="57" spans="1:21" s="24" customFormat="1" ht="72" x14ac:dyDescent="0.2">
      <c r="A57" s="39">
        <v>25</v>
      </c>
      <c r="B57" s="40" t="s">
        <v>151</v>
      </c>
      <c r="C57" s="41">
        <v>1</v>
      </c>
      <c r="D57" s="42">
        <v>427.45</v>
      </c>
      <c r="E57" s="43">
        <v>176.31</v>
      </c>
      <c r="F57" s="42">
        <v>251.14</v>
      </c>
      <c r="G57" s="42">
        <v>427</v>
      </c>
      <c r="H57" s="42">
        <v>176</v>
      </c>
      <c r="I57" s="42">
        <v>251</v>
      </c>
      <c r="J57" s="42">
        <v>4116</v>
      </c>
      <c r="K57" s="43">
        <v>2520</v>
      </c>
      <c r="L57" s="43"/>
      <c r="M57" s="43"/>
      <c r="N57" s="43"/>
      <c r="O57" s="43"/>
      <c r="P57" s="43"/>
      <c r="Q57" s="43"/>
      <c r="R57" s="43"/>
      <c r="S57" s="43"/>
      <c r="T57" s="43"/>
      <c r="U57" s="43">
        <v>1596</v>
      </c>
    </row>
    <row r="58" spans="1:21" s="24" customFormat="1" ht="84" x14ac:dyDescent="0.2">
      <c r="A58" s="39">
        <v>26</v>
      </c>
      <c r="B58" s="40" t="s">
        <v>152</v>
      </c>
      <c r="C58" s="41" t="s">
        <v>153</v>
      </c>
      <c r="D58" s="42">
        <v>9486.57</v>
      </c>
      <c r="E58" s="43" t="s">
        <v>154</v>
      </c>
      <c r="F58" s="42" t="s">
        <v>155</v>
      </c>
      <c r="G58" s="42">
        <v>20965</v>
      </c>
      <c r="H58" s="42" t="s">
        <v>156</v>
      </c>
      <c r="I58" s="42" t="s">
        <v>157</v>
      </c>
      <c r="J58" s="42">
        <v>54652</v>
      </c>
      <c r="K58" s="43" t="s">
        <v>158</v>
      </c>
      <c r="L58" s="43"/>
      <c r="M58" s="43"/>
      <c r="N58" s="43"/>
      <c r="O58" s="43"/>
      <c r="P58" s="43"/>
      <c r="Q58" s="43"/>
      <c r="R58" s="43"/>
      <c r="S58" s="43"/>
      <c r="T58" s="43"/>
      <c r="U58" s="43" t="s">
        <v>159</v>
      </c>
    </row>
    <row r="59" spans="1:21" s="24" customFormat="1" ht="192" x14ac:dyDescent="0.2">
      <c r="A59" s="39">
        <v>27</v>
      </c>
      <c r="B59" s="40" t="s">
        <v>160</v>
      </c>
      <c r="C59" s="41" t="s">
        <v>153</v>
      </c>
      <c r="D59" s="42">
        <v>11438.19</v>
      </c>
      <c r="E59" s="43" t="s">
        <v>161</v>
      </c>
      <c r="F59" s="42" t="s">
        <v>162</v>
      </c>
      <c r="G59" s="42">
        <v>25278</v>
      </c>
      <c r="H59" s="42" t="s">
        <v>163</v>
      </c>
      <c r="I59" s="42" t="s">
        <v>164</v>
      </c>
      <c r="J59" s="42">
        <v>75616</v>
      </c>
      <c r="K59" s="43" t="s">
        <v>165</v>
      </c>
      <c r="L59" s="43"/>
      <c r="M59" s="43"/>
      <c r="N59" s="43"/>
      <c r="O59" s="43"/>
      <c r="P59" s="43"/>
      <c r="Q59" s="43"/>
      <c r="R59" s="43"/>
      <c r="S59" s="43"/>
      <c r="T59" s="43"/>
      <c r="U59" s="43" t="s">
        <v>166</v>
      </c>
    </row>
    <row r="60" spans="1:21" s="24" customFormat="1" ht="48" x14ac:dyDescent="0.2">
      <c r="A60" s="39">
        <v>28</v>
      </c>
      <c r="B60" s="40" t="s">
        <v>167</v>
      </c>
      <c r="C60" s="41">
        <v>0.08</v>
      </c>
      <c r="D60" s="42">
        <v>39779.379999999997</v>
      </c>
      <c r="E60" s="43" t="s">
        <v>168</v>
      </c>
      <c r="F60" s="42"/>
      <c r="G60" s="42">
        <v>3182</v>
      </c>
      <c r="H60" s="42" t="s">
        <v>169</v>
      </c>
      <c r="I60" s="42"/>
      <c r="J60" s="42">
        <v>16073</v>
      </c>
      <c r="K60" s="43" t="s">
        <v>170</v>
      </c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s="24" customFormat="1" ht="36" x14ac:dyDescent="0.2">
      <c r="A61" s="39">
        <v>29</v>
      </c>
      <c r="B61" s="40" t="s">
        <v>171</v>
      </c>
      <c r="C61" s="41">
        <v>0.9</v>
      </c>
      <c r="D61" s="42">
        <v>1180</v>
      </c>
      <c r="E61" s="43" t="s">
        <v>172</v>
      </c>
      <c r="F61" s="42"/>
      <c r="G61" s="42">
        <v>1062</v>
      </c>
      <c r="H61" s="42" t="s">
        <v>173</v>
      </c>
      <c r="I61" s="42"/>
      <c r="J61" s="42">
        <v>11767</v>
      </c>
      <c r="K61" s="43" t="s">
        <v>174</v>
      </c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s="24" customFormat="1" ht="60" x14ac:dyDescent="0.2">
      <c r="A62" s="39">
        <v>30</v>
      </c>
      <c r="B62" s="40" t="s">
        <v>175</v>
      </c>
      <c r="C62" s="41" t="s">
        <v>176</v>
      </c>
      <c r="D62" s="42">
        <v>65.56</v>
      </c>
      <c r="E62" s="43" t="s">
        <v>177</v>
      </c>
      <c r="F62" s="42"/>
      <c r="G62" s="42">
        <v>14779</v>
      </c>
      <c r="H62" s="42" t="s">
        <v>178</v>
      </c>
      <c r="I62" s="42"/>
      <c r="J62" s="42">
        <v>66966</v>
      </c>
      <c r="K62" s="43" t="s">
        <v>179</v>
      </c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s="24" customFormat="1" ht="48" x14ac:dyDescent="0.2">
      <c r="A63" s="39">
        <v>31</v>
      </c>
      <c r="B63" s="40" t="s">
        <v>180</v>
      </c>
      <c r="C63" s="41" t="s">
        <v>153</v>
      </c>
      <c r="D63" s="42">
        <v>2182.5500000000002</v>
      </c>
      <c r="E63" s="43" t="s">
        <v>181</v>
      </c>
      <c r="F63" s="42">
        <v>45.19</v>
      </c>
      <c r="G63" s="42">
        <v>4823</v>
      </c>
      <c r="H63" s="42" t="s">
        <v>182</v>
      </c>
      <c r="I63" s="42">
        <v>100</v>
      </c>
      <c r="J63" s="42">
        <v>47313</v>
      </c>
      <c r="K63" s="43" t="s">
        <v>183</v>
      </c>
      <c r="L63" s="43"/>
      <c r="M63" s="43"/>
      <c r="N63" s="43"/>
      <c r="O63" s="43"/>
      <c r="P63" s="43"/>
      <c r="Q63" s="43"/>
      <c r="R63" s="43"/>
      <c r="S63" s="43"/>
      <c r="T63" s="43"/>
      <c r="U63" s="43">
        <v>522</v>
      </c>
    </row>
    <row r="64" spans="1:21" s="24" customFormat="1" ht="84" x14ac:dyDescent="0.2">
      <c r="A64" s="39">
        <v>32</v>
      </c>
      <c r="B64" s="40" t="s">
        <v>184</v>
      </c>
      <c r="C64" s="41">
        <v>1</v>
      </c>
      <c r="D64" s="42">
        <v>56.21</v>
      </c>
      <c r="E64" s="43" t="s">
        <v>185</v>
      </c>
      <c r="F64" s="42">
        <v>12.93</v>
      </c>
      <c r="G64" s="42">
        <v>56</v>
      </c>
      <c r="H64" s="42" t="s">
        <v>186</v>
      </c>
      <c r="I64" s="42">
        <v>13</v>
      </c>
      <c r="J64" s="42">
        <v>326</v>
      </c>
      <c r="K64" s="43" t="s">
        <v>187</v>
      </c>
      <c r="L64" s="43"/>
      <c r="M64" s="43"/>
      <c r="N64" s="43"/>
      <c r="O64" s="43"/>
      <c r="P64" s="43"/>
      <c r="Q64" s="43"/>
      <c r="R64" s="43"/>
      <c r="S64" s="43"/>
      <c r="T64" s="43"/>
      <c r="U64" s="43">
        <v>46</v>
      </c>
    </row>
    <row r="65" spans="1:21" s="24" customFormat="1" ht="17.850000000000001" customHeight="1" x14ac:dyDescent="0.2">
      <c r="A65" s="66" t="s">
        <v>188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</row>
    <row r="66" spans="1:21" s="24" customFormat="1" ht="60" x14ac:dyDescent="0.2">
      <c r="A66" s="39">
        <v>33</v>
      </c>
      <c r="B66" s="40" t="s">
        <v>189</v>
      </c>
      <c r="C66" s="41" t="s">
        <v>190</v>
      </c>
      <c r="D66" s="42">
        <v>11.42</v>
      </c>
      <c r="E66" s="43">
        <v>11.42</v>
      </c>
      <c r="F66" s="42"/>
      <c r="G66" s="42"/>
      <c r="H66" s="42"/>
      <c r="I66" s="42"/>
      <c r="J66" s="42">
        <v>2</v>
      </c>
      <c r="K66" s="43">
        <v>2</v>
      </c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s="24" customFormat="1" ht="60" x14ac:dyDescent="0.2">
      <c r="A67" s="39">
        <v>34</v>
      </c>
      <c r="B67" s="40" t="s">
        <v>191</v>
      </c>
      <c r="C67" s="41" t="s">
        <v>192</v>
      </c>
      <c r="D67" s="42">
        <v>32.47</v>
      </c>
      <c r="E67" s="43" t="s">
        <v>193</v>
      </c>
      <c r="F67" s="42"/>
      <c r="G67" s="42">
        <v>33</v>
      </c>
      <c r="H67" s="42" t="s">
        <v>194</v>
      </c>
      <c r="I67" s="42"/>
      <c r="J67" s="42">
        <v>150</v>
      </c>
      <c r="K67" s="43" t="s">
        <v>195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s="24" customFormat="1" ht="84" x14ac:dyDescent="0.2">
      <c r="A68" s="39">
        <v>35</v>
      </c>
      <c r="B68" s="40" t="s">
        <v>196</v>
      </c>
      <c r="C68" s="41" t="s">
        <v>197</v>
      </c>
      <c r="D68" s="42">
        <v>10507.47</v>
      </c>
      <c r="E68" s="43" t="s">
        <v>198</v>
      </c>
      <c r="F68" s="42">
        <v>1350.94</v>
      </c>
      <c r="G68" s="42">
        <v>1051</v>
      </c>
      <c r="H68" s="42" t="s">
        <v>199</v>
      </c>
      <c r="I68" s="42">
        <v>135</v>
      </c>
      <c r="J68" s="42">
        <v>4257</v>
      </c>
      <c r="K68" s="43" t="s">
        <v>200</v>
      </c>
      <c r="L68" s="43"/>
      <c r="M68" s="43"/>
      <c r="N68" s="43"/>
      <c r="O68" s="43"/>
      <c r="P68" s="43"/>
      <c r="Q68" s="43"/>
      <c r="R68" s="43"/>
      <c r="S68" s="43"/>
      <c r="T68" s="43"/>
      <c r="U68" s="43">
        <v>481</v>
      </c>
    </row>
    <row r="69" spans="1:21" s="24" customFormat="1" ht="36" x14ac:dyDescent="0.2">
      <c r="A69" s="39">
        <v>36</v>
      </c>
      <c r="B69" s="40" t="s">
        <v>201</v>
      </c>
      <c r="C69" s="41">
        <v>1</v>
      </c>
      <c r="D69" s="42">
        <v>503.53</v>
      </c>
      <c r="E69" s="43" t="s">
        <v>202</v>
      </c>
      <c r="F69" s="42"/>
      <c r="G69" s="42">
        <v>504</v>
      </c>
      <c r="H69" s="42" t="s">
        <v>203</v>
      </c>
      <c r="I69" s="42"/>
      <c r="J69" s="42">
        <v>3182</v>
      </c>
      <c r="K69" s="43" t="s">
        <v>169</v>
      </c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s="24" customFormat="1" ht="96" x14ac:dyDescent="0.2">
      <c r="A70" s="39">
        <v>37</v>
      </c>
      <c r="B70" s="40" t="s">
        <v>204</v>
      </c>
      <c r="C70" s="41" t="s">
        <v>197</v>
      </c>
      <c r="D70" s="42">
        <v>5675.74</v>
      </c>
      <c r="E70" s="43" t="s">
        <v>205</v>
      </c>
      <c r="F70" s="42">
        <v>2435.0100000000002</v>
      </c>
      <c r="G70" s="42">
        <v>568</v>
      </c>
      <c r="H70" s="42" t="s">
        <v>206</v>
      </c>
      <c r="I70" s="42">
        <v>244</v>
      </c>
      <c r="J70" s="42">
        <v>4552</v>
      </c>
      <c r="K70" s="43" t="s">
        <v>207</v>
      </c>
      <c r="L70" s="43"/>
      <c r="M70" s="43"/>
      <c r="N70" s="43"/>
      <c r="O70" s="43"/>
      <c r="P70" s="43"/>
      <c r="Q70" s="43"/>
      <c r="R70" s="43"/>
      <c r="S70" s="43"/>
      <c r="T70" s="43"/>
      <c r="U70" s="43">
        <v>836</v>
      </c>
    </row>
    <row r="71" spans="1:21" s="24" customFormat="1" ht="36" x14ac:dyDescent="0.2">
      <c r="A71" s="39">
        <v>38</v>
      </c>
      <c r="B71" s="40" t="s">
        <v>208</v>
      </c>
      <c r="C71" s="41">
        <v>1</v>
      </c>
      <c r="D71" s="42">
        <v>1311.15</v>
      </c>
      <c r="E71" s="43" t="s">
        <v>209</v>
      </c>
      <c r="F71" s="42"/>
      <c r="G71" s="42">
        <v>1311</v>
      </c>
      <c r="H71" s="42" t="s">
        <v>210</v>
      </c>
      <c r="I71" s="42"/>
      <c r="J71" s="42">
        <v>8286</v>
      </c>
      <c r="K71" s="43" t="s">
        <v>211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s="24" customFormat="1" ht="60" x14ac:dyDescent="0.2">
      <c r="A72" s="39">
        <v>39</v>
      </c>
      <c r="B72" s="40" t="s">
        <v>212</v>
      </c>
      <c r="C72" s="41">
        <v>1</v>
      </c>
      <c r="D72" s="42">
        <v>115.48</v>
      </c>
      <c r="E72" s="43" t="s">
        <v>213</v>
      </c>
      <c r="F72" s="42"/>
      <c r="G72" s="42">
        <v>115</v>
      </c>
      <c r="H72" s="42" t="s">
        <v>214</v>
      </c>
      <c r="I72" s="42"/>
      <c r="J72" s="42">
        <v>730</v>
      </c>
      <c r="K72" s="43" t="s">
        <v>215</v>
      </c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s="24" customFormat="1" ht="48" x14ac:dyDescent="0.2">
      <c r="A73" s="39">
        <v>40</v>
      </c>
      <c r="B73" s="40" t="s">
        <v>180</v>
      </c>
      <c r="C73" s="41" t="s">
        <v>216</v>
      </c>
      <c r="D73" s="42">
        <v>2182.5500000000002</v>
      </c>
      <c r="E73" s="43" t="s">
        <v>181</v>
      </c>
      <c r="F73" s="42">
        <v>45.19</v>
      </c>
      <c r="G73" s="42">
        <v>11</v>
      </c>
      <c r="H73" s="42" t="s">
        <v>217</v>
      </c>
      <c r="I73" s="42"/>
      <c r="J73" s="42">
        <v>107</v>
      </c>
      <c r="K73" s="43" t="s">
        <v>218</v>
      </c>
      <c r="L73" s="43"/>
      <c r="M73" s="43"/>
      <c r="N73" s="43"/>
      <c r="O73" s="43"/>
      <c r="P73" s="43"/>
      <c r="Q73" s="43"/>
      <c r="R73" s="43"/>
      <c r="S73" s="43"/>
      <c r="T73" s="43"/>
      <c r="U73" s="43">
        <v>1</v>
      </c>
    </row>
    <row r="74" spans="1:21" s="24" customFormat="1" ht="72" x14ac:dyDescent="0.2">
      <c r="A74" s="39">
        <v>41</v>
      </c>
      <c r="B74" s="40" t="s">
        <v>219</v>
      </c>
      <c r="C74" s="41" t="s">
        <v>216</v>
      </c>
      <c r="D74" s="42">
        <v>1657.81</v>
      </c>
      <c r="E74" s="43" t="s">
        <v>220</v>
      </c>
      <c r="F74" s="42" t="s">
        <v>221</v>
      </c>
      <c r="G74" s="42">
        <v>8</v>
      </c>
      <c r="H74" s="42">
        <v>2</v>
      </c>
      <c r="I74" s="42" t="s">
        <v>56</v>
      </c>
      <c r="J74" s="42">
        <v>62</v>
      </c>
      <c r="K74" s="43">
        <v>24</v>
      </c>
      <c r="L74" s="43"/>
      <c r="M74" s="43"/>
      <c r="N74" s="43"/>
      <c r="O74" s="43"/>
      <c r="P74" s="43"/>
      <c r="Q74" s="43"/>
      <c r="R74" s="43"/>
      <c r="S74" s="43"/>
      <c r="T74" s="43"/>
      <c r="U74" s="43" t="s">
        <v>222</v>
      </c>
    </row>
    <row r="75" spans="1:21" s="24" customFormat="1" ht="84" x14ac:dyDescent="0.2">
      <c r="A75" s="39">
        <v>42</v>
      </c>
      <c r="B75" s="40" t="s">
        <v>223</v>
      </c>
      <c r="C75" s="41" t="s">
        <v>224</v>
      </c>
      <c r="D75" s="42">
        <v>67.3</v>
      </c>
      <c r="E75" s="43" t="s">
        <v>225</v>
      </c>
      <c r="F75" s="42"/>
      <c r="G75" s="42">
        <v>34</v>
      </c>
      <c r="H75" s="42" t="s">
        <v>226</v>
      </c>
      <c r="I75" s="42"/>
      <c r="J75" s="42">
        <v>216</v>
      </c>
      <c r="K75" s="43" t="s">
        <v>227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s="24" customFormat="1" ht="84" x14ac:dyDescent="0.2">
      <c r="A76" s="39">
        <v>43</v>
      </c>
      <c r="B76" s="40" t="s">
        <v>228</v>
      </c>
      <c r="C76" s="41" t="s">
        <v>229</v>
      </c>
      <c r="D76" s="42">
        <v>5852.8</v>
      </c>
      <c r="E76" s="43" t="s">
        <v>230</v>
      </c>
      <c r="F76" s="42" t="s">
        <v>231</v>
      </c>
      <c r="G76" s="42">
        <v>3</v>
      </c>
      <c r="H76" s="42" t="s">
        <v>232</v>
      </c>
      <c r="I76" s="42">
        <v>1</v>
      </c>
      <c r="J76" s="42">
        <v>25</v>
      </c>
      <c r="K76" s="43" t="s">
        <v>233</v>
      </c>
      <c r="L76" s="43"/>
      <c r="M76" s="43"/>
      <c r="N76" s="43"/>
      <c r="O76" s="43"/>
      <c r="P76" s="43"/>
      <c r="Q76" s="43"/>
      <c r="R76" s="43"/>
      <c r="S76" s="43"/>
      <c r="T76" s="43"/>
      <c r="U76" s="43" t="s">
        <v>74</v>
      </c>
    </row>
    <row r="77" spans="1:21" s="24" customFormat="1" ht="48" x14ac:dyDescent="0.2">
      <c r="A77" s="39">
        <v>44</v>
      </c>
      <c r="B77" s="40" t="s">
        <v>234</v>
      </c>
      <c r="C77" s="41" t="s">
        <v>235</v>
      </c>
      <c r="D77" s="42">
        <v>15.4</v>
      </c>
      <c r="E77" s="43" t="s">
        <v>236</v>
      </c>
      <c r="F77" s="42"/>
      <c r="G77" s="42">
        <v>3</v>
      </c>
      <c r="H77" s="42" t="s">
        <v>237</v>
      </c>
      <c r="I77" s="42"/>
      <c r="J77" s="42">
        <v>7</v>
      </c>
      <c r="K77" s="43" t="s">
        <v>238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s="24" customFormat="1" ht="84" x14ac:dyDescent="0.2">
      <c r="A78" s="39">
        <v>45</v>
      </c>
      <c r="B78" s="40" t="s">
        <v>239</v>
      </c>
      <c r="C78" s="41">
        <v>1</v>
      </c>
      <c r="D78" s="42">
        <v>67.45</v>
      </c>
      <c r="E78" s="43" t="s">
        <v>240</v>
      </c>
      <c r="F78" s="42">
        <v>15.52</v>
      </c>
      <c r="G78" s="42">
        <v>67</v>
      </c>
      <c r="H78" s="42" t="s">
        <v>241</v>
      </c>
      <c r="I78" s="42">
        <v>16</v>
      </c>
      <c r="J78" s="42">
        <v>392</v>
      </c>
      <c r="K78" s="43" t="s">
        <v>242</v>
      </c>
      <c r="L78" s="43"/>
      <c r="M78" s="43"/>
      <c r="N78" s="43"/>
      <c r="O78" s="43"/>
      <c r="P78" s="43"/>
      <c r="Q78" s="43"/>
      <c r="R78" s="43"/>
      <c r="S78" s="43"/>
      <c r="T78" s="43"/>
      <c r="U78" s="43">
        <v>56</v>
      </c>
    </row>
    <row r="79" spans="1:21" s="24" customFormat="1" ht="48" x14ac:dyDescent="0.2">
      <c r="A79" s="39">
        <v>46</v>
      </c>
      <c r="B79" s="40" t="s">
        <v>180</v>
      </c>
      <c r="C79" s="41" t="s">
        <v>216</v>
      </c>
      <c r="D79" s="42">
        <v>2182.5500000000002</v>
      </c>
      <c r="E79" s="43" t="s">
        <v>181</v>
      </c>
      <c r="F79" s="42">
        <v>45.19</v>
      </c>
      <c r="G79" s="42">
        <v>11</v>
      </c>
      <c r="H79" s="42" t="s">
        <v>217</v>
      </c>
      <c r="I79" s="42"/>
      <c r="J79" s="42">
        <v>107</v>
      </c>
      <c r="K79" s="43" t="s">
        <v>218</v>
      </c>
      <c r="L79" s="43"/>
      <c r="M79" s="43"/>
      <c r="N79" s="43"/>
      <c r="O79" s="43"/>
      <c r="P79" s="43"/>
      <c r="Q79" s="43"/>
      <c r="R79" s="43"/>
      <c r="S79" s="43"/>
      <c r="T79" s="43"/>
      <c r="U79" s="43">
        <v>1</v>
      </c>
    </row>
    <row r="80" spans="1:21" s="24" customFormat="1" ht="72" x14ac:dyDescent="0.2">
      <c r="A80" s="39">
        <v>47</v>
      </c>
      <c r="B80" s="40" t="s">
        <v>243</v>
      </c>
      <c r="C80" s="41" t="s">
        <v>216</v>
      </c>
      <c r="D80" s="42">
        <v>2389.84</v>
      </c>
      <c r="E80" s="43" t="s">
        <v>244</v>
      </c>
      <c r="F80" s="42" t="s">
        <v>245</v>
      </c>
      <c r="G80" s="42">
        <v>12</v>
      </c>
      <c r="H80" s="42" t="s">
        <v>246</v>
      </c>
      <c r="I80" s="42" t="s">
        <v>247</v>
      </c>
      <c r="J80" s="42">
        <v>88</v>
      </c>
      <c r="K80" s="43" t="s">
        <v>248</v>
      </c>
      <c r="L80" s="43"/>
      <c r="M80" s="43"/>
      <c r="N80" s="43"/>
      <c r="O80" s="43"/>
      <c r="P80" s="43"/>
      <c r="Q80" s="43"/>
      <c r="R80" s="43"/>
      <c r="S80" s="43"/>
      <c r="T80" s="43"/>
      <c r="U80" s="43" t="s">
        <v>249</v>
      </c>
    </row>
    <row r="81" spans="1:21" s="24" customFormat="1" ht="84" x14ac:dyDescent="0.2">
      <c r="A81" s="39">
        <v>48</v>
      </c>
      <c r="B81" s="40" t="s">
        <v>250</v>
      </c>
      <c r="C81" s="41" t="s">
        <v>224</v>
      </c>
      <c r="D81" s="42">
        <v>87.5</v>
      </c>
      <c r="E81" s="43" t="s">
        <v>251</v>
      </c>
      <c r="F81" s="42"/>
      <c r="G81" s="42">
        <v>44</v>
      </c>
      <c r="H81" s="42" t="s">
        <v>252</v>
      </c>
      <c r="I81" s="42"/>
      <c r="J81" s="42">
        <v>281</v>
      </c>
      <c r="K81" s="43" t="s">
        <v>253</v>
      </c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1:21" s="24" customFormat="1" ht="84" x14ac:dyDescent="0.2">
      <c r="A82" s="39">
        <v>49</v>
      </c>
      <c r="B82" s="40" t="s">
        <v>254</v>
      </c>
      <c r="C82" s="41" t="s">
        <v>229</v>
      </c>
      <c r="D82" s="42">
        <v>17731.78</v>
      </c>
      <c r="E82" s="43" t="s">
        <v>255</v>
      </c>
      <c r="F82" s="42" t="s">
        <v>256</v>
      </c>
      <c r="G82" s="42">
        <v>9</v>
      </c>
      <c r="H82" s="42" t="s">
        <v>257</v>
      </c>
      <c r="I82" s="42" t="s">
        <v>258</v>
      </c>
      <c r="J82" s="42">
        <v>49</v>
      </c>
      <c r="K82" s="43" t="s">
        <v>259</v>
      </c>
      <c r="L82" s="43"/>
      <c r="M82" s="43"/>
      <c r="N82" s="43"/>
      <c r="O82" s="43"/>
      <c r="P82" s="43"/>
      <c r="Q82" s="43"/>
      <c r="R82" s="43"/>
      <c r="S82" s="43"/>
      <c r="T82" s="43"/>
      <c r="U82" s="43" t="s">
        <v>260</v>
      </c>
    </row>
    <row r="83" spans="1:21" s="24" customFormat="1" ht="48" x14ac:dyDescent="0.2">
      <c r="A83" s="39">
        <v>50</v>
      </c>
      <c r="B83" s="40" t="s">
        <v>234</v>
      </c>
      <c r="C83" s="41" t="s">
        <v>261</v>
      </c>
      <c r="D83" s="42">
        <v>15.4</v>
      </c>
      <c r="E83" s="43" t="s">
        <v>236</v>
      </c>
      <c r="F83" s="42"/>
      <c r="G83" s="42">
        <v>4</v>
      </c>
      <c r="H83" s="42" t="s">
        <v>262</v>
      </c>
      <c r="I83" s="42"/>
      <c r="J83" s="42">
        <v>10</v>
      </c>
      <c r="K83" s="43" t="s">
        <v>263</v>
      </c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1:21" s="24" customFormat="1" ht="84" x14ac:dyDescent="0.2">
      <c r="A84" s="39">
        <v>51</v>
      </c>
      <c r="B84" s="40" t="s">
        <v>264</v>
      </c>
      <c r="C84" s="41">
        <v>1</v>
      </c>
      <c r="D84" s="42">
        <v>99.42</v>
      </c>
      <c r="E84" s="43" t="s">
        <v>265</v>
      </c>
      <c r="F84" s="42">
        <v>22.88</v>
      </c>
      <c r="G84" s="42">
        <v>99</v>
      </c>
      <c r="H84" s="42" t="s">
        <v>266</v>
      </c>
      <c r="I84" s="42">
        <v>23</v>
      </c>
      <c r="J84" s="42">
        <v>577</v>
      </c>
      <c r="K84" s="43" t="s">
        <v>267</v>
      </c>
      <c r="L84" s="43"/>
      <c r="M84" s="43"/>
      <c r="N84" s="43"/>
      <c r="O84" s="43"/>
      <c r="P84" s="43"/>
      <c r="Q84" s="43"/>
      <c r="R84" s="43"/>
      <c r="S84" s="43"/>
      <c r="T84" s="43"/>
      <c r="U84" s="43">
        <v>82</v>
      </c>
    </row>
    <row r="85" spans="1:21" s="24" customFormat="1" ht="60" x14ac:dyDescent="0.2">
      <c r="A85" s="39">
        <v>52</v>
      </c>
      <c r="B85" s="40" t="s">
        <v>268</v>
      </c>
      <c r="C85" s="41" t="s">
        <v>269</v>
      </c>
      <c r="D85" s="42">
        <v>232.9</v>
      </c>
      <c r="E85" s="43">
        <v>116.11</v>
      </c>
      <c r="F85" s="42" t="s">
        <v>270</v>
      </c>
      <c r="G85" s="42">
        <v>9</v>
      </c>
      <c r="H85" s="42">
        <v>5</v>
      </c>
      <c r="I85" s="42" t="s">
        <v>271</v>
      </c>
      <c r="J85" s="42">
        <v>94</v>
      </c>
      <c r="K85" s="43">
        <v>66</v>
      </c>
      <c r="L85" s="43"/>
      <c r="M85" s="43"/>
      <c r="N85" s="43"/>
      <c r="O85" s="43"/>
      <c r="P85" s="43"/>
      <c r="Q85" s="43"/>
      <c r="R85" s="43"/>
      <c r="S85" s="43"/>
      <c r="T85" s="43"/>
      <c r="U85" s="43" t="s">
        <v>272</v>
      </c>
    </row>
    <row r="86" spans="1:21" s="24" customFormat="1" ht="36" x14ac:dyDescent="0.2">
      <c r="A86" s="39">
        <v>53</v>
      </c>
      <c r="B86" s="40" t="s">
        <v>273</v>
      </c>
      <c r="C86" s="41">
        <v>4</v>
      </c>
      <c r="D86" s="42">
        <v>146.19999999999999</v>
      </c>
      <c r="E86" s="43" t="s">
        <v>274</v>
      </c>
      <c r="F86" s="42"/>
      <c r="G86" s="42">
        <v>585</v>
      </c>
      <c r="H86" s="42" t="s">
        <v>275</v>
      </c>
      <c r="I86" s="42"/>
      <c r="J86" s="42">
        <v>3696</v>
      </c>
      <c r="K86" s="43" t="s">
        <v>276</v>
      </c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1:21" s="24" customFormat="1" ht="60" x14ac:dyDescent="0.2">
      <c r="A87" s="39">
        <v>54</v>
      </c>
      <c r="B87" s="40" t="s">
        <v>277</v>
      </c>
      <c r="C87" s="41">
        <v>2</v>
      </c>
      <c r="D87" s="42">
        <v>315.02</v>
      </c>
      <c r="E87" s="43" t="s">
        <v>278</v>
      </c>
      <c r="F87" s="42">
        <v>27.11</v>
      </c>
      <c r="G87" s="42">
        <v>630</v>
      </c>
      <c r="H87" s="42" t="s">
        <v>279</v>
      </c>
      <c r="I87" s="42">
        <v>54</v>
      </c>
      <c r="J87" s="42">
        <v>2243</v>
      </c>
      <c r="K87" s="43" t="s">
        <v>280</v>
      </c>
      <c r="L87" s="43"/>
      <c r="M87" s="43"/>
      <c r="N87" s="43"/>
      <c r="O87" s="43"/>
      <c r="P87" s="43"/>
      <c r="Q87" s="43"/>
      <c r="R87" s="43"/>
      <c r="S87" s="43"/>
      <c r="T87" s="43"/>
      <c r="U87" s="43">
        <v>169</v>
      </c>
    </row>
    <row r="88" spans="1:21" s="24" customFormat="1" ht="60" x14ac:dyDescent="0.2">
      <c r="A88" s="39">
        <v>55</v>
      </c>
      <c r="B88" s="40" t="s">
        <v>281</v>
      </c>
      <c r="C88" s="41">
        <v>2</v>
      </c>
      <c r="D88" s="42">
        <v>528.17999999999995</v>
      </c>
      <c r="E88" s="43" t="s">
        <v>282</v>
      </c>
      <c r="F88" s="42"/>
      <c r="G88" s="42">
        <v>1056</v>
      </c>
      <c r="H88" s="42" t="s">
        <v>283</v>
      </c>
      <c r="I88" s="42"/>
      <c r="J88" s="42">
        <v>2412</v>
      </c>
      <c r="K88" s="43" t="s">
        <v>284</v>
      </c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1:21" s="24" customFormat="1" ht="72" x14ac:dyDescent="0.2">
      <c r="A89" s="39">
        <v>56</v>
      </c>
      <c r="B89" s="40" t="s">
        <v>285</v>
      </c>
      <c r="C89" s="41">
        <v>1</v>
      </c>
      <c r="D89" s="42">
        <v>64.02</v>
      </c>
      <c r="E89" s="43" t="s">
        <v>286</v>
      </c>
      <c r="F89" s="42">
        <v>27.11</v>
      </c>
      <c r="G89" s="42">
        <v>64</v>
      </c>
      <c r="H89" s="42" t="s">
        <v>287</v>
      </c>
      <c r="I89" s="42">
        <v>27</v>
      </c>
      <c r="J89" s="42">
        <v>515</v>
      </c>
      <c r="K89" s="43" t="s">
        <v>288</v>
      </c>
      <c r="L89" s="43"/>
      <c r="M89" s="43"/>
      <c r="N89" s="43"/>
      <c r="O89" s="43"/>
      <c r="P89" s="43"/>
      <c r="Q89" s="43"/>
      <c r="R89" s="43"/>
      <c r="S89" s="43"/>
      <c r="T89" s="43"/>
      <c r="U89" s="43">
        <v>85</v>
      </c>
    </row>
    <row r="90" spans="1:21" s="24" customFormat="1" ht="36" x14ac:dyDescent="0.2">
      <c r="A90" s="39">
        <v>57</v>
      </c>
      <c r="B90" s="40" t="s">
        <v>289</v>
      </c>
      <c r="C90" s="41">
        <v>1</v>
      </c>
      <c r="D90" s="42">
        <v>224.29</v>
      </c>
      <c r="E90" s="43" t="s">
        <v>290</v>
      </c>
      <c r="F90" s="42"/>
      <c r="G90" s="42">
        <v>224</v>
      </c>
      <c r="H90" s="42" t="s">
        <v>291</v>
      </c>
      <c r="I90" s="42"/>
      <c r="J90" s="42">
        <v>1418</v>
      </c>
      <c r="K90" s="43" t="s">
        <v>292</v>
      </c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1:21" s="24" customFormat="1" ht="84" x14ac:dyDescent="0.2">
      <c r="A91" s="39">
        <v>58</v>
      </c>
      <c r="B91" s="40" t="s">
        <v>293</v>
      </c>
      <c r="C91" s="41">
        <v>1</v>
      </c>
      <c r="D91" s="42">
        <v>39.270000000000003</v>
      </c>
      <c r="E91" s="43" t="s">
        <v>294</v>
      </c>
      <c r="F91" s="42">
        <v>16.07</v>
      </c>
      <c r="G91" s="42">
        <v>39</v>
      </c>
      <c r="H91" s="42" t="s">
        <v>295</v>
      </c>
      <c r="I91" s="42">
        <v>16</v>
      </c>
      <c r="J91" s="42">
        <v>330</v>
      </c>
      <c r="K91" s="43" t="s">
        <v>296</v>
      </c>
      <c r="L91" s="43"/>
      <c r="M91" s="43"/>
      <c r="N91" s="43"/>
      <c r="O91" s="43"/>
      <c r="P91" s="43"/>
      <c r="Q91" s="43"/>
      <c r="R91" s="43"/>
      <c r="S91" s="43"/>
      <c r="T91" s="43"/>
      <c r="U91" s="43">
        <v>51</v>
      </c>
    </row>
    <row r="92" spans="1:21" s="24" customFormat="1" ht="17.850000000000001" customHeight="1" x14ac:dyDescent="0.2">
      <c r="A92" s="66" t="s">
        <v>297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</row>
    <row r="93" spans="1:21" s="24" customFormat="1" ht="60" x14ac:dyDescent="0.2">
      <c r="A93" s="39">
        <v>59</v>
      </c>
      <c r="B93" s="40" t="s">
        <v>298</v>
      </c>
      <c r="C93" s="41">
        <v>10</v>
      </c>
      <c r="D93" s="42">
        <v>1.71</v>
      </c>
      <c r="E93" s="43" t="s">
        <v>299</v>
      </c>
      <c r="F93" s="42"/>
      <c r="G93" s="42">
        <v>17</v>
      </c>
      <c r="H93" s="42">
        <v>17</v>
      </c>
      <c r="I93" s="42"/>
      <c r="J93" s="42">
        <v>241</v>
      </c>
      <c r="K93" s="43">
        <v>241</v>
      </c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1:21" s="24" customFormat="1" ht="72" x14ac:dyDescent="0.2">
      <c r="A94" s="39">
        <v>60</v>
      </c>
      <c r="B94" s="40" t="s">
        <v>300</v>
      </c>
      <c r="C94" s="41">
        <v>1</v>
      </c>
      <c r="D94" s="42">
        <v>39.340000000000003</v>
      </c>
      <c r="E94" s="43" t="s">
        <v>301</v>
      </c>
      <c r="F94" s="42">
        <v>17.079999999999998</v>
      </c>
      <c r="G94" s="42">
        <v>39</v>
      </c>
      <c r="H94" s="42" t="s">
        <v>302</v>
      </c>
      <c r="I94" s="42">
        <v>17</v>
      </c>
      <c r="J94" s="42">
        <v>289</v>
      </c>
      <c r="K94" s="43" t="s">
        <v>303</v>
      </c>
      <c r="L94" s="43"/>
      <c r="M94" s="43"/>
      <c r="N94" s="43"/>
      <c r="O94" s="43"/>
      <c r="P94" s="43"/>
      <c r="Q94" s="43"/>
      <c r="R94" s="43"/>
      <c r="S94" s="43"/>
      <c r="T94" s="43"/>
      <c r="U94" s="43">
        <v>50</v>
      </c>
    </row>
    <row r="95" spans="1:21" s="24" customFormat="1" ht="96" x14ac:dyDescent="0.2">
      <c r="A95" s="39">
        <v>61</v>
      </c>
      <c r="B95" s="40" t="s">
        <v>304</v>
      </c>
      <c r="C95" s="41">
        <v>1</v>
      </c>
      <c r="D95" s="42">
        <v>15.37</v>
      </c>
      <c r="E95" s="43" t="s">
        <v>305</v>
      </c>
      <c r="F95" s="42">
        <v>2.77</v>
      </c>
      <c r="G95" s="42">
        <v>15</v>
      </c>
      <c r="H95" s="42" t="s">
        <v>306</v>
      </c>
      <c r="I95" s="42">
        <v>3</v>
      </c>
      <c r="J95" s="42">
        <v>158</v>
      </c>
      <c r="K95" s="43" t="s">
        <v>307</v>
      </c>
      <c r="L95" s="43"/>
      <c r="M95" s="43"/>
      <c r="N95" s="43"/>
      <c r="O95" s="43"/>
      <c r="P95" s="43"/>
      <c r="Q95" s="43"/>
      <c r="R95" s="43"/>
      <c r="S95" s="43"/>
      <c r="T95" s="43"/>
      <c r="U95" s="43">
        <v>10</v>
      </c>
    </row>
    <row r="96" spans="1:21" s="24" customFormat="1" ht="60" x14ac:dyDescent="0.2">
      <c r="A96" s="39">
        <v>62</v>
      </c>
      <c r="B96" s="40" t="s">
        <v>308</v>
      </c>
      <c r="C96" s="41" t="s">
        <v>309</v>
      </c>
      <c r="D96" s="42">
        <v>17.54</v>
      </c>
      <c r="E96" s="43">
        <v>4.99</v>
      </c>
      <c r="F96" s="42" t="s">
        <v>310</v>
      </c>
      <c r="G96" s="42">
        <v>41</v>
      </c>
      <c r="H96" s="42">
        <v>12</v>
      </c>
      <c r="I96" s="42" t="s">
        <v>311</v>
      </c>
      <c r="J96" s="42">
        <v>374</v>
      </c>
      <c r="K96" s="43">
        <v>166</v>
      </c>
      <c r="L96" s="43"/>
      <c r="M96" s="43"/>
      <c r="N96" s="43"/>
      <c r="O96" s="43"/>
      <c r="P96" s="43"/>
      <c r="Q96" s="43"/>
      <c r="R96" s="43"/>
      <c r="S96" s="43"/>
      <c r="T96" s="43"/>
      <c r="U96" s="43" t="s">
        <v>312</v>
      </c>
    </row>
    <row r="97" spans="1:21" s="24" customFormat="1" ht="60" x14ac:dyDescent="0.2">
      <c r="A97" s="39">
        <v>63</v>
      </c>
      <c r="B97" s="40" t="s">
        <v>313</v>
      </c>
      <c r="C97" s="41">
        <v>1</v>
      </c>
      <c r="D97" s="42">
        <v>188.48</v>
      </c>
      <c r="E97" s="43" t="s">
        <v>314</v>
      </c>
      <c r="F97" s="42">
        <v>85.41</v>
      </c>
      <c r="G97" s="42">
        <v>188</v>
      </c>
      <c r="H97" s="42" t="s">
        <v>315</v>
      </c>
      <c r="I97" s="42">
        <v>85</v>
      </c>
      <c r="J97" s="42">
        <v>1372</v>
      </c>
      <c r="K97" s="43" t="s">
        <v>316</v>
      </c>
      <c r="L97" s="43"/>
      <c r="M97" s="43"/>
      <c r="N97" s="43"/>
      <c r="O97" s="43"/>
      <c r="P97" s="43"/>
      <c r="Q97" s="43"/>
      <c r="R97" s="43"/>
      <c r="S97" s="43"/>
      <c r="T97" s="43"/>
      <c r="U97" s="43">
        <v>310</v>
      </c>
    </row>
    <row r="98" spans="1:21" s="24" customFormat="1" ht="72" x14ac:dyDescent="0.2">
      <c r="A98" s="39">
        <v>64</v>
      </c>
      <c r="B98" s="40" t="s">
        <v>317</v>
      </c>
      <c r="C98" s="41" t="s">
        <v>309</v>
      </c>
      <c r="D98" s="42">
        <v>7.79</v>
      </c>
      <c r="E98" s="43">
        <v>1.46</v>
      </c>
      <c r="F98" s="42" t="s">
        <v>318</v>
      </c>
      <c r="G98" s="42">
        <v>18</v>
      </c>
      <c r="H98" s="42">
        <v>3</v>
      </c>
      <c r="I98" s="42" t="s">
        <v>319</v>
      </c>
      <c r="J98" s="42">
        <v>151</v>
      </c>
      <c r="K98" s="43">
        <v>48</v>
      </c>
      <c r="L98" s="43"/>
      <c r="M98" s="43"/>
      <c r="N98" s="43"/>
      <c r="O98" s="43"/>
      <c r="P98" s="43"/>
      <c r="Q98" s="43"/>
      <c r="R98" s="43"/>
      <c r="S98" s="43"/>
      <c r="T98" s="43"/>
      <c r="U98" s="43" t="s">
        <v>320</v>
      </c>
    </row>
    <row r="99" spans="1:21" s="24" customFormat="1" ht="72" x14ac:dyDescent="0.2">
      <c r="A99" s="44">
        <v>65</v>
      </c>
      <c r="B99" s="45" t="s">
        <v>321</v>
      </c>
      <c r="C99" s="46">
        <v>1</v>
      </c>
      <c r="D99" s="47">
        <v>968.45</v>
      </c>
      <c r="E99" s="48">
        <v>170.24</v>
      </c>
      <c r="F99" s="47" t="s">
        <v>322</v>
      </c>
      <c r="G99" s="47">
        <v>968</v>
      </c>
      <c r="H99" s="47">
        <v>170</v>
      </c>
      <c r="I99" s="47" t="s">
        <v>323</v>
      </c>
      <c r="J99" s="47">
        <v>8007</v>
      </c>
      <c r="K99" s="48">
        <v>2434</v>
      </c>
      <c r="L99" s="48"/>
      <c r="M99" s="48"/>
      <c r="N99" s="48"/>
      <c r="O99" s="48"/>
      <c r="P99" s="48"/>
      <c r="Q99" s="48"/>
      <c r="R99" s="48"/>
      <c r="S99" s="48"/>
      <c r="T99" s="48"/>
      <c r="U99" s="48" t="s">
        <v>324</v>
      </c>
    </row>
    <row r="100" spans="1:21" s="24" customFormat="1" ht="36" x14ac:dyDescent="0.2">
      <c r="A100" s="68" t="s">
        <v>325</v>
      </c>
      <c r="B100" s="69"/>
      <c r="C100" s="69"/>
      <c r="D100" s="69"/>
      <c r="E100" s="69"/>
      <c r="F100" s="69"/>
      <c r="G100" s="49">
        <v>81718</v>
      </c>
      <c r="H100" s="49" t="s">
        <v>326</v>
      </c>
      <c r="I100" s="49" t="s">
        <v>327</v>
      </c>
      <c r="J100" s="49">
        <v>343809</v>
      </c>
      <c r="K100" s="49" t="s">
        <v>328</v>
      </c>
      <c r="L100" s="49"/>
      <c r="M100" s="49"/>
      <c r="N100" s="49"/>
      <c r="O100" s="49"/>
      <c r="P100" s="49"/>
      <c r="Q100" s="49"/>
      <c r="R100" s="49"/>
      <c r="S100" s="49"/>
      <c r="T100" s="49"/>
      <c r="U100" s="49" t="s">
        <v>329</v>
      </c>
    </row>
    <row r="101" spans="1:21" s="24" customFormat="1" x14ac:dyDescent="0.2">
      <c r="A101" s="68" t="s">
        <v>330</v>
      </c>
      <c r="B101" s="69"/>
      <c r="C101" s="69"/>
      <c r="D101" s="69"/>
      <c r="E101" s="69"/>
      <c r="F101" s="69"/>
      <c r="G101" s="49">
        <v>92352</v>
      </c>
      <c r="H101" s="49"/>
      <c r="I101" s="49"/>
      <c r="J101" s="49">
        <v>384139</v>
      </c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</row>
    <row r="102" spans="1:21" s="24" customFormat="1" x14ac:dyDescent="0.2">
      <c r="A102" s="68" t="s">
        <v>331</v>
      </c>
      <c r="B102" s="69"/>
      <c r="C102" s="69"/>
      <c r="D102" s="69"/>
      <c r="E102" s="69"/>
      <c r="F102" s="6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</row>
    <row r="103" spans="1:21" s="24" customFormat="1" ht="51.95" customHeight="1" x14ac:dyDescent="0.2">
      <c r="A103" s="68" t="s">
        <v>332</v>
      </c>
      <c r="B103" s="69"/>
      <c r="C103" s="69"/>
      <c r="D103" s="69"/>
      <c r="E103" s="69"/>
      <c r="F103" s="69"/>
      <c r="G103" s="49">
        <v>10634</v>
      </c>
      <c r="H103" s="49">
        <v>935</v>
      </c>
      <c r="I103" s="49" t="s">
        <v>333</v>
      </c>
      <c r="J103" s="49">
        <v>40313</v>
      </c>
      <c r="K103" s="49">
        <v>13374</v>
      </c>
      <c r="L103" s="49"/>
      <c r="M103" s="49"/>
      <c r="N103" s="49"/>
      <c r="O103" s="49"/>
      <c r="P103" s="49"/>
      <c r="Q103" s="49"/>
      <c r="R103" s="49"/>
      <c r="S103" s="49"/>
      <c r="T103" s="49"/>
      <c r="U103" s="49" t="s">
        <v>334</v>
      </c>
    </row>
    <row r="104" spans="1:21" s="24" customFormat="1" ht="36" x14ac:dyDescent="0.2">
      <c r="A104" s="68" t="s">
        <v>335</v>
      </c>
      <c r="B104" s="69"/>
      <c r="C104" s="69"/>
      <c r="D104" s="69"/>
      <c r="E104" s="69"/>
      <c r="F104" s="69"/>
      <c r="G104" s="49"/>
      <c r="H104" s="49"/>
      <c r="I104" s="49"/>
      <c r="J104" s="49">
        <v>17</v>
      </c>
      <c r="K104" s="49" t="s">
        <v>336</v>
      </c>
      <c r="L104" s="49"/>
      <c r="M104" s="49"/>
      <c r="N104" s="49"/>
      <c r="O104" s="49"/>
      <c r="P104" s="49"/>
      <c r="Q104" s="49"/>
      <c r="R104" s="49"/>
      <c r="S104" s="49"/>
      <c r="T104" s="49"/>
      <c r="U104" s="49"/>
    </row>
    <row r="105" spans="1:21" s="24" customFormat="1" x14ac:dyDescent="0.2">
      <c r="A105" s="68" t="s">
        <v>337</v>
      </c>
      <c r="B105" s="69"/>
      <c r="C105" s="69"/>
      <c r="D105" s="69"/>
      <c r="E105" s="69"/>
      <c r="F105" s="6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</row>
    <row r="106" spans="1:21" s="24" customFormat="1" x14ac:dyDescent="0.2">
      <c r="A106" s="68" t="s">
        <v>338</v>
      </c>
      <c r="B106" s="69"/>
      <c r="C106" s="69"/>
      <c r="D106" s="69"/>
      <c r="E106" s="69"/>
      <c r="F106" s="69"/>
      <c r="G106" s="49">
        <v>7216</v>
      </c>
      <c r="H106" s="49"/>
      <c r="I106" s="49"/>
      <c r="J106" s="49">
        <v>103196</v>
      </c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</row>
    <row r="107" spans="1:21" s="24" customFormat="1" x14ac:dyDescent="0.2">
      <c r="A107" s="68" t="s">
        <v>339</v>
      </c>
      <c r="B107" s="69"/>
      <c r="C107" s="69"/>
      <c r="D107" s="69"/>
      <c r="E107" s="69"/>
      <c r="F107" s="69"/>
      <c r="G107" s="49">
        <v>28556</v>
      </c>
      <c r="H107" s="49"/>
      <c r="I107" s="49"/>
      <c r="J107" s="49">
        <v>142254</v>
      </c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</row>
    <row r="108" spans="1:21" s="24" customFormat="1" x14ac:dyDescent="0.2">
      <c r="A108" s="68" t="s">
        <v>340</v>
      </c>
      <c r="B108" s="69"/>
      <c r="C108" s="69"/>
      <c r="D108" s="69"/>
      <c r="E108" s="69"/>
      <c r="F108" s="69"/>
      <c r="G108" s="49">
        <v>58183</v>
      </c>
      <c r="H108" s="49"/>
      <c r="I108" s="49"/>
      <c r="J108" s="49">
        <v>161639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</row>
    <row r="109" spans="1:21" s="24" customFormat="1" x14ac:dyDescent="0.2">
      <c r="A109" s="70" t="s">
        <v>341</v>
      </c>
      <c r="B109" s="71"/>
      <c r="C109" s="71"/>
      <c r="D109" s="71"/>
      <c r="E109" s="71"/>
      <c r="F109" s="71"/>
      <c r="G109" s="50">
        <v>8741</v>
      </c>
      <c r="H109" s="50"/>
      <c r="I109" s="50"/>
      <c r="J109" s="50">
        <v>106240</v>
      </c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1:21" s="24" customFormat="1" x14ac:dyDescent="0.2">
      <c r="A110" s="70" t="s">
        <v>342</v>
      </c>
      <c r="B110" s="71"/>
      <c r="C110" s="71"/>
      <c r="D110" s="71"/>
      <c r="E110" s="71"/>
      <c r="F110" s="71"/>
      <c r="G110" s="50">
        <v>5162</v>
      </c>
      <c r="H110" s="50"/>
      <c r="I110" s="50"/>
      <c r="J110" s="50">
        <v>59045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1:21" s="24" customFormat="1" x14ac:dyDescent="0.2">
      <c r="A111" s="70" t="s">
        <v>343</v>
      </c>
      <c r="B111" s="71"/>
      <c r="C111" s="71"/>
      <c r="D111" s="71"/>
      <c r="E111" s="71"/>
      <c r="F111" s="71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1:21" s="24" customFormat="1" x14ac:dyDescent="0.2">
      <c r="A112" s="68" t="s">
        <v>344</v>
      </c>
      <c r="B112" s="69"/>
      <c r="C112" s="69"/>
      <c r="D112" s="69"/>
      <c r="E112" s="69"/>
      <c r="F112" s="69"/>
      <c r="G112" s="49">
        <v>105993</v>
      </c>
      <c r="H112" s="49"/>
      <c r="I112" s="49"/>
      <c r="J112" s="49">
        <v>546596</v>
      </c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</row>
    <row r="113" spans="1:21" s="24" customFormat="1" x14ac:dyDescent="0.2">
      <c r="A113" s="68" t="s">
        <v>345</v>
      </c>
      <c r="B113" s="69"/>
      <c r="C113" s="69"/>
      <c r="D113" s="69"/>
      <c r="E113" s="69"/>
      <c r="F113" s="69"/>
      <c r="G113" s="49">
        <v>262</v>
      </c>
      <c r="H113" s="49"/>
      <c r="I113" s="49"/>
      <c r="J113" s="49">
        <v>2828</v>
      </c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</row>
    <row r="114" spans="1:21" s="24" customFormat="1" x14ac:dyDescent="0.2">
      <c r="A114" s="68" t="s">
        <v>346</v>
      </c>
      <c r="B114" s="69"/>
      <c r="C114" s="69"/>
      <c r="D114" s="69"/>
      <c r="E114" s="69"/>
      <c r="F114" s="69"/>
      <c r="G114" s="49">
        <v>106255</v>
      </c>
      <c r="H114" s="49"/>
      <c r="I114" s="49"/>
      <c r="J114" s="49">
        <v>549424</v>
      </c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</row>
    <row r="115" spans="1:21" s="24" customFormat="1" x14ac:dyDescent="0.2">
      <c r="A115" s="70" t="s">
        <v>347</v>
      </c>
      <c r="B115" s="71"/>
      <c r="C115" s="71"/>
      <c r="D115" s="71"/>
      <c r="E115" s="71"/>
      <c r="F115" s="71"/>
      <c r="G115" s="50">
        <v>106255</v>
      </c>
      <c r="H115" s="50"/>
      <c r="I115" s="50"/>
      <c r="J115" s="50">
        <v>549424</v>
      </c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1:21" s="24" customFormat="1" ht="12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1:21" s="24" customFormat="1" x14ac:dyDescent="0.2">
      <c r="A117" s="25"/>
      <c r="B117" s="29" t="s">
        <v>24</v>
      </c>
      <c r="C117" s="30"/>
      <c r="D117" s="31"/>
      <c r="E117" s="31"/>
      <c r="F117" s="30"/>
      <c r="G117" s="32">
        <f>IF(ISBLANK(X20),"",ROUND(Y20/X20,2)*100)</f>
        <v>121</v>
      </c>
      <c r="H117" s="4"/>
      <c r="I117" s="4"/>
      <c r="J117" s="32">
        <f>IF(ISBLANK(X21),"",ROUND(Y21/X21,2)*100)</f>
        <v>103</v>
      </c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spans="1:21" s="24" customFormat="1" x14ac:dyDescent="0.2">
      <c r="A118" s="25"/>
      <c r="B118" s="29" t="s">
        <v>25</v>
      </c>
      <c r="C118" s="30"/>
      <c r="D118" s="31"/>
      <c r="E118" s="31"/>
      <c r="F118" s="30"/>
      <c r="G118" s="20">
        <f>IF(ISBLANK(X20),"",ROUND(Z20/X20,2)*100)</f>
        <v>72</v>
      </c>
      <c r="H118" s="6"/>
      <c r="I118" s="6"/>
      <c r="J118" s="20">
        <f>IF(ISBLANK(X21),"",ROUND(Z21/X21,2)*100)</f>
        <v>56.999999999999993</v>
      </c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</row>
    <row r="119" spans="1:21" s="24" customFormat="1" ht="12" x14ac:dyDescent="0.2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s="6" customFormat="1" ht="12" x14ac:dyDescent="0.2">
      <c r="A120" s="33" t="s">
        <v>34</v>
      </c>
    </row>
    <row r="121" spans="1:21" s="6" customFormat="1" ht="12" x14ac:dyDescent="0.2">
      <c r="A121" s="26"/>
    </row>
    <row r="122" spans="1:21" s="6" customFormat="1" ht="12" x14ac:dyDescent="0.2">
      <c r="A122" s="33" t="s">
        <v>35</v>
      </c>
    </row>
    <row r="123" spans="1:21" s="6" customFormat="1" ht="12" x14ac:dyDescent="0.2">
      <c r="A123" s="21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</row>
    <row r="124" spans="1:21" s="26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</sheetData>
  <mergeCells count="46">
    <mergeCell ref="A115:F115"/>
    <mergeCell ref="A110:F110"/>
    <mergeCell ref="A111:F111"/>
    <mergeCell ref="A112:F112"/>
    <mergeCell ref="A113:F113"/>
    <mergeCell ref="A114:F114"/>
    <mergeCell ref="A105:F105"/>
    <mergeCell ref="A106:F106"/>
    <mergeCell ref="A107:F107"/>
    <mergeCell ref="A108:F108"/>
    <mergeCell ref="A109:F109"/>
    <mergeCell ref="A100:F100"/>
    <mergeCell ref="A101:F101"/>
    <mergeCell ref="A102:F102"/>
    <mergeCell ref="A103:F103"/>
    <mergeCell ref="A104:F104"/>
    <mergeCell ref="A30:U30"/>
    <mergeCell ref="A46:U46"/>
    <mergeCell ref="A55:U55"/>
    <mergeCell ref="A65:U65"/>
    <mergeCell ref="A92:U92"/>
    <mergeCell ref="A11:U11"/>
    <mergeCell ref="A12:U12"/>
    <mergeCell ref="A13:U13"/>
    <mergeCell ref="A14:U14"/>
    <mergeCell ref="J16:U16"/>
    <mergeCell ref="A26:A28"/>
    <mergeCell ref="B26:B28"/>
    <mergeCell ref="C26:C28"/>
    <mergeCell ref="D26:F26"/>
    <mergeCell ref="D27:D28"/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J26:U26"/>
    <mergeCell ref="G27:G28"/>
    <mergeCell ref="J18:K18"/>
    <mergeCell ref="J19:K19"/>
    <mergeCell ref="G17:H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horizontalDpi="300" verticalDpi="300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Катя</dc:creator>
  <cp:lastModifiedBy>Черных Людмила Александровна</cp:lastModifiedBy>
  <cp:lastPrinted>2020-08-13T13:25:37Z</cp:lastPrinted>
  <dcterms:created xsi:type="dcterms:W3CDTF">2003-01-28T12:33:10Z</dcterms:created>
  <dcterms:modified xsi:type="dcterms:W3CDTF">2020-08-13T13:28:00Z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