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'1.1.'!$D$17:$D$1126</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'1.1.'!$M$17:$M$65534</definedName>
    <definedName name="НаименованиеПредметаЗакупки">'1.1.'!$D$9</definedName>
    <definedName name="НомерСертификатаИмя">'1.1.'!$K$17:$K$65534</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16" i="1" l="1"/>
  <c r="AG16" i="1"/>
  <c r="AF16" i="1"/>
  <c r="AE16" i="1"/>
  <c r="AD16" i="1"/>
  <c r="Z16" i="1"/>
  <c r="W16" i="1"/>
  <c r="X16" i="1" s="1"/>
  <c r="AH15" i="1"/>
  <c r="AG15" i="1"/>
  <c r="AF15" i="1"/>
  <c r="AE15" i="1"/>
  <c r="AD15" i="1"/>
  <c r="Z15" i="1"/>
  <c r="W15" i="1"/>
  <c r="X15" i="1" s="1"/>
  <c r="AH14" i="1"/>
  <c r="AG14" i="1"/>
  <c r="AF14" i="1"/>
  <c r="AE14" i="1"/>
  <c r="AD14" i="1"/>
  <c r="Z14" i="1"/>
  <c r="W14" i="1"/>
  <c r="AC14" i="1" s="1"/>
  <c r="AH13" i="1"/>
  <c r="AG13" i="1"/>
  <c r="AF13" i="1"/>
  <c r="AE13" i="1"/>
  <c r="AD13" i="1"/>
  <c r="Z13" i="1"/>
  <c r="W13" i="1"/>
  <c r="X13" i="1" s="1"/>
  <c r="AH12" i="1"/>
  <c r="AG12" i="1"/>
  <c r="AF12" i="1"/>
  <c r="AE12" i="1"/>
  <c r="AD12" i="1"/>
  <c r="Z12" i="1"/>
  <c r="W12" i="1"/>
  <c r="AC12" i="1" s="1"/>
  <c r="AH11" i="1"/>
  <c r="AG11" i="1"/>
  <c r="AF11" i="1"/>
  <c r="AE11" i="1"/>
  <c r="AD11" i="1"/>
  <c r="Z11" i="1"/>
  <c r="W11" i="1"/>
  <c r="X11" i="1" s="1"/>
  <c r="X12" i="1" l="1"/>
  <c r="AB12" i="1" s="1"/>
  <c r="Y16" i="1"/>
  <c r="AA16" i="1" s="1"/>
  <c r="AI16" i="1" s="1"/>
  <c r="AB16" i="1"/>
  <c r="AB15" i="1"/>
  <c r="Y15" i="1"/>
  <c r="AA15" i="1" s="1"/>
  <c r="AI15" i="1" s="1"/>
  <c r="AB11" i="1"/>
  <c r="Y11" i="1"/>
  <c r="AA11" i="1" s="1"/>
  <c r="AI11" i="1" s="1"/>
  <c r="Y13" i="1"/>
  <c r="AA13" i="1" s="1"/>
  <c r="AI13" i="1" s="1"/>
  <c r="AB13" i="1"/>
  <c r="AC16" i="1"/>
  <c r="AC13" i="1"/>
  <c r="X14" i="1"/>
  <c r="AC15" i="1"/>
  <c r="AC11" i="1"/>
  <c r="Y12" i="1" l="1"/>
  <c r="AA12" i="1" s="1"/>
  <c r="AI12" i="1" s="1"/>
  <c r="AB14" i="1"/>
  <c r="Y14" i="1"/>
  <c r="AA14" i="1" s="1"/>
  <c r="AI14" i="1" s="1"/>
  <c r="E6" i="7" l="1"/>
  <c r="D6" i="7"/>
  <c r="F6" i="7"/>
  <c r="G6" i="7"/>
  <c r="H5" i="1" l="1"/>
  <c r="H4" i="1"/>
  <c r="H7" i="1" l="1"/>
  <c r="G1" i="1" l="1"/>
  <c r="AI8" i="1" l="1"/>
</calcChain>
</file>

<file path=xl/sharedStrings.xml><?xml version="1.0" encoding="utf-8"?>
<sst xmlns="http://schemas.openxmlformats.org/spreadsheetml/2006/main" count="337" uniqueCount="192">
  <si>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</si>
  <si>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</si>
  <si>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</si>
  <si>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</si>
  <si>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</si>
  <si>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</si>
  <si>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</si>
  <si>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</si>
  <si>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</si>
  <si>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</si>
  <si>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</si>
  <si>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</si>
  <si>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</si>
  <si>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</si>
  <si>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</si>
  <si>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</si>
  <si>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</si>
  <si>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</si>
  <si>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</si>
  <si>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</si>
  <si>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</si>
  <si>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</si>
  <si>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</si>
  <si>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</si>
  <si>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</si>
  <si>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</si>
  <si>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</si>
  <si>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</si>
  <si>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</si>
  <si>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</si>
  <si>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</si>
  <si>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</si>
  <si>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</si>
  <si>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</si>
  <si>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</si>
  <si>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</si>
  <si>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</si>
  <si>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</si>
  <si>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</si>
  <si>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</si>
  <si>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</si>
  <si>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</si>
  <si>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</si>
  <si>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</si>
  <si>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</si>
  <si>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</si>
  <si>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</si>
  <si>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</si>
  <si>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</si>
  <si>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</si>
  <si>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</si>
  <si>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</si>
  <si>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</si>
  <si>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</si>
  <si>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</si>
  <si>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</si>
  <si>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</si>
  <si>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</si>
  <si>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</si>
  <si>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</si>
  <si>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</si>
  <si>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</si>
  <si>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</si>
  <si>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</si>
  <si>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</si>
  <si>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</si>
  <si>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</si>
  <si>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</si>
  <si>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</si>
  <si>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</si>
  <si>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</si>
  <si>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</si>
  <si>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</si>
  <si>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</si>
  <si>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</si>
  <si>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</si>
  <si>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</si>
  <si>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</si>
  <si>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</si>
  <si>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</si>
  <si>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</si>
  <si>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</si>
  <si>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</si>
  <si>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</si>
  <si>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</si>
  <si>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</si>
  <si>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</si>
  <si>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</si>
  <si>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</si>
  <si>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</si>
  <si>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</si>
  <si>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</si>
  <si>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</si>
  <si>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</si>
  <si>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</si>
  <si>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</si>
  <si>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</si>
  <si>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</si>
  <si>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</si>
  <si>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</si>
  <si>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</si>
  <si>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</si>
  <si>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</si>
  <si>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</si>
  <si>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</si>
  <si>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</si>
  <si>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</si>
  <si>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</si>
  <si>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</si>
  <si>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</si>
  <si>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</si>
  <si>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</si>
  <si>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</si>
  <si>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</si>
  <si>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</si>
  <si>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</si>
  <si>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</si>
  <si>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</si>
  <si>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</si>
  <si>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</si>
  <si>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</si>
  <si>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</si>
  <si>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</si>
  <si>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</si>
  <si>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</si>
  <si>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</si>
  <si>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</si>
  <si>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</si>
  <si>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</si>
  <si>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</si>
  <si>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</si>
  <si>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</si>
  <si>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</si>
  <si>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</si>
  <si>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</si>
  <si>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</si>
  <si>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</si>
  <si>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</si>
  <si>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</si>
  <si>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</si>
  <si>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</si>
  <si>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</si>
  <si>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</si>
  <si>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</si>
  <si>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</si>
  <si>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</si>
  <si>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</si>
  <si>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</si>
  <si>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</si>
  <si>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</si>
  <si>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</si>
  <si>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</si>
  <si>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</si>
  <si>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</si>
  <si>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</si>
  <si>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</si>
  <si>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</si>
  <si>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</si>
  <si>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</si>
  <si>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</si>
  <si>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</si>
  <si>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Форма 12. Описание поставляемого товара</t>
  </si>
  <si>
    <t>ИНСТРУКЦИЯ ПО ЗАПОЛНЕНИЮ Формы 12. Описание поставляемого товара</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</si>
  <si>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</si>
  <si>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</si>
  <si>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</si>
  <si>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</si>
  <si>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</si>
  <si>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</si>
  <si>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</si>
  <si>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</si>
  <si>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(кроме Газсерт), он указывает в данном поле номер сертификата. Если Участник не обладает сертификатом (кроме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</si>
  <si>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     «Изготовитель»</t>
    </r>
    <r>
      <rPr>
        <sz val="12"/>
        <color indexed="8"/>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Организатор/Комиссия вправе отклонить такую заявку как не соответствующую требованиям закупочной документации;</t>
    </r>
  </si>
  <si>
    <r>
      <t>·</t>
    </r>
    <r>
      <rPr>
        <b/>
        <sz val="7"/>
        <color indexed="8"/>
        <rFont val="Times New Roman"/>
        <family val="1"/>
        <charset val="204"/>
      </rPr>
      <t>  </t>
    </r>
    <r>
      <rPr>
        <sz val="7"/>
        <color indexed="8"/>
        <rFont val="Times New Roman"/>
        <family val="1"/>
        <charset val="204"/>
      </rPr>
      <t xml:space="preserve">       </t>
    </r>
    <r>
      <rPr>
        <b/>
        <sz val="12"/>
        <color indexed="8"/>
        <rFont val="Times New Roman"/>
        <family val="1"/>
        <charset val="204"/>
      </rPr>
      <t>«Страна происхождения»</t>
    </r>
    <r>
      <rPr>
        <sz val="12"/>
        <color indexed="8"/>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</si>
  <si>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t>Иное</t>
  </si>
  <si>
    <t>72877967-c891-4c91-b94a-ae45d07cc66a</t>
  </si>
  <si>
    <t>Рукавицы брезентовые со спилковым наладонником</t>
  </si>
  <si>
    <t>Укажите номер сертификата или выберите &lt;&lt;Нет&gt;&gt;</t>
  </si>
  <si>
    <t>Пара (2 шт.)</t>
  </si>
  <si>
    <t>11085</t>
  </si>
  <si>
    <t>Акционерное общество "Челябинскгоргаз"</t>
  </si>
  <si>
    <t>454087, г. Челябинск, ул. Рылеева, д. 8</t>
  </si>
  <si>
    <t>ac0a2197-d8da-47e1-be2b-95ab5a1569bb</t>
  </si>
  <si>
    <t>Перчатки трикотажные с ПВХ покрытием</t>
  </si>
  <si>
    <t>24187da4-f3fa-4e6b-a8a3-8a1f984d62e5</t>
  </si>
  <si>
    <t>Перчатки рабочие хлопчатобумажные с одинарным латексным покрытием</t>
  </si>
  <si>
    <t>cb220af0-b750-4e18-9c28-716be086639c</t>
  </si>
  <si>
    <t>Перчатки</t>
  </si>
  <si>
    <t>9b0ff8aa-b2b1-483a-903b-acbe9788b1b4</t>
  </si>
  <si>
    <t>c35f4577-c292-4488-a453-79b421b7e88b</t>
  </si>
  <si>
    <t>Краги</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</si>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</sst>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3"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7"/>
      <name val="Times New Roman"/>
      <family val="1"/>
      <charset val="204"/>
    </font>
    <font>
      <sz val="7"/>
      <name val="Times New Roman"/>
      <family val="1"/>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
      <sz val="7"/>
      <color indexed="8"/>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7">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9" fillId="0" borderId="0" xfId="0" applyNumberFormat="1" applyFont="1" applyFill="1" applyBorder="1" applyAlignment="1" applyProtection="1">
      <alignment wrapText="1"/>
    </xf>
    <xf numFmtId="0" fontId="29"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8"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justify" vertical="center" wrapText="1"/>
    </xf>
    <xf numFmtId="0" fontId="30"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31"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horizontal="left" vertical="center" wrapText="1"/>
    </xf>
    <xf numFmtId="0" fontId="7" fillId="0" borderId="0" xfId="0" applyFont="1" applyAlignment="1">
      <alignment horizontal="left" vertical="top" wrapText="1"/>
    </xf>
    <xf numFmtId="0" fontId="5" fillId="0" borderId="0" xfId="0" applyFont="1" applyAlignment="1">
      <alignment horizontal="left" vertical="center" wrapText="1"/>
    </xf>
    <xf numFmtId="0" fontId="1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4" fillId="0" borderId="0" xfId="0" applyFont="1" applyAlignment="1">
      <alignment horizontal="left" vertical="center" wrapText="1"/>
    </xf>
    <xf numFmtId="0" fontId="3" fillId="0" borderId="4" xfId="0" applyFont="1" applyBorder="1" applyAlignment="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16"/>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52" customWidth="1"/>
    <col min="11" max="11" width="29.42578125" style="1" customWidth="1"/>
    <col min="12" max="12" width="9.28515625" style="1" customWidth="1"/>
    <col min="13" max="13" width="9.140625" style="1" customWidth="1"/>
    <col min="14" max="15" width="10.7109375" style="1" hidden="1" customWidth="1"/>
    <col min="16" max="16" width="33.140625" style="1" hidden="1" customWidth="1"/>
    <col min="17" max="17" width="34.28515625" style="1" hidden="1" customWidth="1"/>
    <col min="18" max="18" width="15.7109375" style="52" customWidth="1"/>
    <col min="19"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161</v>
      </c>
      <c r="G1" s="130"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191</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268886</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IF(SUM(AI9:AI20)*100/MAX(SUM(AA10:AA17),1)&lt;50,"В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164</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175</v>
      </c>
      <c r="B11" s="93">
        <v>1</v>
      </c>
      <c r="C11" s="93">
        <v>168</v>
      </c>
      <c r="D11" s="94" t="s">
        <v>176</v>
      </c>
      <c r="E11" s="116" t="s">
        <v>45</v>
      </c>
      <c r="F11" s="106" t="s">
        <v>45</v>
      </c>
      <c r="G11" s="118" t="s">
        <v>159</v>
      </c>
      <c r="H11" s="117" t="s">
        <v>159</v>
      </c>
      <c r="I11" s="95"/>
      <c r="J11" s="96" t="s">
        <v>177</v>
      </c>
      <c r="K11" s="96" t="s">
        <v>177</v>
      </c>
      <c r="L11" s="93" t="s">
        <v>178</v>
      </c>
      <c r="M11" s="93">
        <v>600</v>
      </c>
      <c r="N11" s="93" t="s">
        <v>179</v>
      </c>
      <c r="O11" s="97">
        <v>600</v>
      </c>
      <c r="P11" s="93" t="s">
        <v>180</v>
      </c>
      <c r="Q11" s="93" t="s">
        <v>181</v>
      </c>
      <c r="R11" s="106" t="s">
        <v>174</v>
      </c>
      <c r="S11" s="98">
        <v>44940</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AA16" si="0">Y11</f>
        <v>0</v>
      </c>
      <c r="AB11" s="102">
        <f t="shared" ref="AB11:AB16" si="1">X11</f>
        <v>0</v>
      </c>
      <c r="AC11" s="102">
        <f t="shared" ref="AC11:AC16" si="2">W11</f>
        <v>0</v>
      </c>
      <c r="AD11" s="103">
        <f t="shared" ref="AD11:AD16"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0</v>
      </c>
      <c r="AI11" s="104">
        <f>AA11*AH11</f>
        <v>0</v>
      </c>
      <c r="AJ11" s="40" t="s">
        <v>63</v>
      </c>
      <c r="AK11" s="35"/>
      <c r="AL11" s="35"/>
      <c r="AW11" s="109"/>
    </row>
    <row r="12" spans="1:49" ht="50.1" customHeight="1" x14ac:dyDescent="0.25">
      <c r="A12" s="93" t="s">
        <v>182</v>
      </c>
      <c r="B12" s="93">
        <v>2</v>
      </c>
      <c r="C12" s="93">
        <v>82</v>
      </c>
      <c r="D12" s="94" t="s">
        <v>183</v>
      </c>
      <c r="E12" s="116" t="s">
        <v>45</v>
      </c>
      <c r="F12" s="106" t="s">
        <v>45</v>
      </c>
      <c r="G12" s="118" t="s">
        <v>159</v>
      </c>
      <c r="H12" s="117" t="s">
        <v>159</v>
      </c>
      <c r="I12" s="95"/>
      <c r="J12" s="96" t="s">
        <v>177</v>
      </c>
      <c r="K12" s="96" t="s">
        <v>177</v>
      </c>
      <c r="L12" s="93" t="s">
        <v>178</v>
      </c>
      <c r="M12" s="93">
        <v>14000</v>
      </c>
      <c r="N12" s="93" t="s">
        <v>179</v>
      </c>
      <c r="O12" s="97">
        <v>14000</v>
      </c>
      <c r="P12" s="93" t="s">
        <v>180</v>
      </c>
      <c r="Q12" s="93" t="s">
        <v>181</v>
      </c>
      <c r="R12" s="106" t="s">
        <v>174</v>
      </c>
      <c r="S12" s="98">
        <v>190400</v>
      </c>
      <c r="T12" s="99">
        <v>0</v>
      </c>
      <c r="U12" s="100" t="s">
        <v>158</v>
      </c>
      <c r="V12" s="98">
        <v>0</v>
      </c>
      <c r="W12" s="101">
        <f>ROUND(ROUND(T12,2)*ROUND(M12,3),2)</f>
        <v>0</v>
      </c>
      <c r="X12" s="101">
        <f>ROUND(W12*IF(UPPER(U12)="20%",20,1)*IF(UPPER(U12)="10%",10,1)*IF(UPPER(U12)="НДС не облагается",0,1)/100,2)</f>
        <v>0</v>
      </c>
      <c r="Y12" s="101">
        <f>ROUND(X12+W12,2)</f>
        <v>0</v>
      </c>
      <c r="Z12" s="102">
        <f>IF(T12&gt;IF(V12=0,T12,V12),1,0)</f>
        <v>0</v>
      </c>
      <c r="AA12" s="102">
        <f t="shared" si="0"/>
        <v>0</v>
      </c>
      <c r="AB12" s="102">
        <f t="shared" si="1"/>
        <v>0</v>
      </c>
      <c r="AC12" s="102">
        <f t="shared" si="2"/>
        <v>0</v>
      </c>
      <c r="AD12" s="103">
        <f t="shared" si="3"/>
        <v>1</v>
      </c>
      <c r="AE12" s="103">
        <f>IF(AND(E12="Да",OR(AND(F12 = "Да",ISBLANK(G12)),AND(F12 = "Да", G12 = "В соответствии с техническим заданием"),AND(F12 = "Нет",NOT(G12 = "В соответствии с техническим заданием")))),1,0)</f>
        <v>0</v>
      </c>
      <c r="AF12" s="104">
        <f>IF(AND(E12="Да",OR(AND(F12 = "Да",ISBLANK(H12)),AND(F12 = "Да", H12 = "В соответствии с техническим заданием"),AND(F12 = "Нет",NOT(H12 = "В соответствии с техническим заданием")))),1,0)</f>
        <v>0</v>
      </c>
      <c r="AG12" s="104">
        <f>IF(OR(AND(E12="Нет",F12="Нет"),AND(E12="Да",F12="Нет"),AND(E12="Да",F12="Да")),0,1)</f>
        <v>0</v>
      </c>
      <c r="AH12" s="104">
        <f>IF(AND(R12="Россия"),1,0)</f>
        <v>0</v>
      </c>
      <c r="AI12" s="104">
        <f>AA12*AH12</f>
        <v>0</v>
      </c>
    </row>
    <row r="13" spans="1:49" ht="78.75" customHeight="1" x14ac:dyDescent="0.25">
      <c r="A13" s="93" t="s">
        <v>184</v>
      </c>
      <c r="B13" s="93">
        <v>3</v>
      </c>
      <c r="C13" s="93">
        <v>32</v>
      </c>
      <c r="D13" s="94" t="s">
        <v>185</v>
      </c>
      <c r="E13" s="116" t="s">
        <v>45</v>
      </c>
      <c r="F13" s="106" t="s">
        <v>45</v>
      </c>
      <c r="G13" s="118" t="s">
        <v>159</v>
      </c>
      <c r="H13" s="117" t="s">
        <v>159</v>
      </c>
      <c r="I13" s="95"/>
      <c r="J13" s="96" t="s">
        <v>177</v>
      </c>
      <c r="K13" s="96" t="s">
        <v>177</v>
      </c>
      <c r="L13" s="93" t="s">
        <v>178</v>
      </c>
      <c r="M13" s="93">
        <v>48</v>
      </c>
      <c r="N13" s="93" t="s">
        <v>179</v>
      </c>
      <c r="O13" s="97">
        <v>48</v>
      </c>
      <c r="P13" s="93" t="s">
        <v>180</v>
      </c>
      <c r="Q13" s="93" t="s">
        <v>181</v>
      </c>
      <c r="R13" s="106" t="s">
        <v>174</v>
      </c>
      <c r="S13" s="98">
        <v>1078.56</v>
      </c>
      <c r="T13" s="99">
        <v>0</v>
      </c>
      <c r="U13" s="100" t="s">
        <v>158</v>
      </c>
      <c r="V13" s="98">
        <v>0</v>
      </c>
      <c r="W13" s="101">
        <f>ROUND(ROUND(T13,2)*ROUND(M13,3),2)</f>
        <v>0</v>
      </c>
      <c r="X13" s="101">
        <f>ROUND(W13*IF(UPPER(U13)="20%",20,1)*IF(UPPER(U13)="10%",10,1)*IF(UPPER(U13)="НДС не облагается",0,1)/100,2)</f>
        <v>0</v>
      </c>
      <c r="Y13" s="101">
        <f>ROUND(X13+W13,2)</f>
        <v>0</v>
      </c>
      <c r="Z13" s="102">
        <f>IF(T13&gt;IF(V13=0,T13,V13),1,0)</f>
        <v>0</v>
      </c>
      <c r="AA13" s="102">
        <f t="shared" si="0"/>
        <v>0</v>
      </c>
      <c r="AB13" s="102">
        <f t="shared" si="1"/>
        <v>0</v>
      </c>
      <c r="AC13" s="102">
        <f t="shared" si="2"/>
        <v>0</v>
      </c>
      <c r="AD13" s="103">
        <f t="shared" si="3"/>
        <v>1</v>
      </c>
      <c r="AE13" s="103">
        <f>IF(AND(E13="Да",OR(AND(F13 = "Да",ISBLANK(G13)),AND(F13 = "Да", G13 = "В соответствии с техническим заданием"),AND(F13 = "Нет",NOT(G13 = "В соответствии с техническим заданием")))),1,0)</f>
        <v>0</v>
      </c>
      <c r="AF13" s="104">
        <f>IF(AND(E13="Да",OR(AND(F13 = "Да",ISBLANK(H13)),AND(F13 = "Да", H13 = "В соответствии с техническим заданием"),AND(F13 = "Нет",NOT(H13 = "В соответствии с техническим заданием")))),1,0)</f>
        <v>0</v>
      </c>
      <c r="AG13" s="104">
        <f>IF(OR(AND(E13="Нет",F13="Нет"),AND(E13="Да",F13="Нет"),AND(E13="Да",F13="Да")),0,1)</f>
        <v>0</v>
      </c>
      <c r="AH13" s="104">
        <f>IF(AND(R13="Россия"),1,0)</f>
        <v>0</v>
      </c>
      <c r="AI13" s="104">
        <f>AA13*AH13</f>
        <v>0</v>
      </c>
    </row>
    <row r="14" spans="1:49" ht="50.1" customHeight="1" x14ac:dyDescent="0.25">
      <c r="A14" s="93" t="s">
        <v>186</v>
      </c>
      <c r="B14" s="93">
        <v>4</v>
      </c>
      <c r="C14" s="93">
        <v>34</v>
      </c>
      <c r="D14" s="94" t="s">
        <v>187</v>
      </c>
      <c r="E14" s="116" t="s">
        <v>45</v>
      </c>
      <c r="F14" s="106" t="s">
        <v>45</v>
      </c>
      <c r="G14" s="118" t="s">
        <v>159</v>
      </c>
      <c r="H14" s="117" t="s">
        <v>159</v>
      </c>
      <c r="I14" s="95"/>
      <c r="J14" s="96" t="s">
        <v>177</v>
      </c>
      <c r="K14" s="96" t="s">
        <v>177</v>
      </c>
      <c r="L14" s="93" t="s">
        <v>178</v>
      </c>
      <c r="M14" s="93">
        <v>72</v>
      </c>
      <c r="N14" s="93" t="s">
        <v>179</v>
      </c>
      <c r="O14" s="97">
        <v>72</v>
      </c>
      <c r="P14" s="93" t="s">
        <v>180</v>
      </c>
      <c r="Q14" s="93" t="s">
        <v>181</v>
      </c>
      <c r="R14" s="106" t="s">
        <v>174</v>
      </c>
      <c r="S14" s="98">
        <v>13674.24</v>
      </c>
      <c r="T14" s="99">
        <v>0</v>
      </c>
      <c r="U14" s="100" t="s">
        <v>158</v>
      </c>
      <c r="V14" s="98">
        <v>0</v>
      </c>
      <c r="W14" s="101">
        <f>ROUND(ROUND(T14,2)*ROUND(M14,3),2)</f>
        <v>0</v>
      </c>
      <c r="X14" s="101">
        <f>ROUND(W14*IF(UPPER(U14)="20%",20,1)*IF(UPPER(U14)="10%",10,1)*IF(UPPER(U14)="НДС не облагается",0,1)/100,2)</f>
        <v>0</v>
      </c>
      <c r="Y14" s="101">
        <f>ROUND(X14+W14,2)</f>
        <v>0</v>
      </c>
      <c r="Z14" s="102">
        <f>IF(T14&gt;IF(V14=0,T14,V14),1,0)</f>
        <v>0</v>
      </c>
      <c r="AA14" s="102">
        <f t="shared" si="0"/>
        <v>0</v>
      </c>
      <c r="AB14" s="102">
        <f t="shared" si="1"/>
        <v>0</v>
      </c>
      <c r="AC14" s="102">
        <f t="shared" si="2"/>
        <v>0</v>
      </c>
      <c r="AD14" s="103">
        <f t="shared" si="3"/>
        <v>1</v>
      </c>
      <c r="AE14" s="103">
        <f>IF(AND(E14="Да",OR(AND(F14 = "Да",ISBLANK(G14)),AND(F14 = "Да", G14 = "В соответствии с техническим заданием"),AND(F14 = "Нет",NOT(G14 = "В соответствии с техническим заданием")))),1,0)</f>
        <v>0</v>
      </c>
      <c r="AF14" s="104">
        <f>IF(AND(E14="Да",OR(AND(F14 = "Да",ISBLANK(H14)),AND(F14 = "Да", H14 = "В соответствии с техническим заданием"),AND(F14 = "Нет",NOT(H14 = "В соответствии с техническим заданием")))),1,0)</f>
        <v>0</v>
      </c>
      <c r="AG14" s="104">
        <f>IF(OR(AND(E14="Нет",F14="Нет"),AND(E14="Да",F14="Нет"),AND(E14="Да",F14="Да")),0,1)</f>
        <v>0</v>
      </c>
      <c r="AH14" s="104">
        <f>IF(AND(R14="Россия"),1,0)</f>
        <v>0</v>
      </c>
      <c r="AI14" s="104">
        <f>AA14*AH14</f>
        <v>0</v>
      </c>
    </row>
    <row r="15" spans="1:49" ht="50.1" customHeight="1" x14ac:dyDescent="0.25">
      <c r="A15" s="93" t="s">
        <v>188</v>
      </c>
      <c r="B15" s="93">
        <v>5</v>
      </c>
      <c r="C15" s="93">
        <v>162</v>
      </c>
      <c r="D15" s="94" t="s">
        <v>187</v>
      </c>
      <c r="E15" s="116" t="s">
        <v>45</v>
      </c>
      <c r="F15" s="106" t="s">
        <v>45</v>
      </c>
      <c r="G15" s="118" t="s">
        <v>159</v>
      </c>
      <c r="H15" s="117" t="s">
        <v>159</v>
      </c>
      <c r="I15" s="95"/>
      <c r="J15" s="96" t="s">
        <v>177</v>
      </c>
      <c r="K15" s="96" t="s">
        <v>177</v>
      </c>
      <c r="L15" s="93" t="s">
        <v>178</v>
      </c>
      <c r="M15" s="93">
        <v>700</v>
      </c>
      <c r="N15" s="93" t="s">
        <v>179</v>
      </c>
      <c r="O15" s="97">
        <v>700</v>
      </c>
      <c r="P15" s="93" t="s">
        <v>180</v>
      </c>
      <c r="Q15" s="93" t="s">
        <v>181</v>
      </c>
      <c r="R15" s="106" t="s">
        <v>174</v>
      </c>
      <c r="S15" s="98">
        <v>277130</v>
      </c>
      <c r="T15" s="99">
        <v>0</v>
      </c>
      <c r="U15" s="100" t="s">
        <v>158</v>
      </c>
      <c r="V15" s="98">
        <v>0</v>
      </c>
      <c r="W15" s="101">
        <f>ROUND(ROUND(T15,2)*ROUND(M15,3),2)</f>
        <v>0</v>
      </c>
      <c r="X15" s="101">
        <f>ROUND(W15*IF(UPPER(U15)="20%",20,1)*IF(UPPER(U15)="10%",10,1)*IF(UPPER(U15)="НДС не облагается",0,1)/100,2)</f>
        <v>0</v>
      </c>
      <c r="Y15" s="101">
        <f>ROUND(X15+W15,2)</f>
        <v>0</v>
      </c>
      <c r="Z15" s="102">
        <f>IF(T15&gt;IF(V15=0,T15,V15),1,0)</f>
        <v>0</v>
      </c>
      <c r="AA15" s="102">
        <f t="shared" si="0"/>
        <v>0</v>
      </c>
      <c r="AB15" s="102">
        <f t="shared" si="1"/>
        <v>0</v>
      </c>
      <c r="AC15" s="102">
        <f t="shared" si="2"/>
        <v>0</v>
      </c>
      <c r="AD15" s="103">
        <f t="shared" si="3"/>
        <v>1</v>
      </c>
      <c r="AE15" s="103">
        <f>IF(AND(E15="Да",OR(AND(F15 = "Да",ISBLANK(G15)),AND(F15 = "Да", G15 = "В соответствии с техническим заданием"),AND(F15 = "Нет",NOT(G15 = "В соответствии с техническим заданием")))),1,0)</f>
        <v>0</v>
      </c>
      <c r="AF15" s="104">
        <f>IF(AND(E15="Да",OR(AND(F15 = "Да",ISBLANK(H15)),AND(F15 = "Да", H15 = "В соответствии с техническим заданием"),AND(F15 = "Нет",NOT(H15 = "В соответствии с техническим заданием")))),1,0)</f>
        <v>0</v>
      </c>
      <c r="AG15" s="104">
        <f>IF(OR(AND(E15="Нет",F15="Нет"),AND(E15="Да",F15="Нет"),AND(E15="Да",F15="Да")),0,1)</f>
        <v>0</v>
      </c>
      <c r="AH15" s="104">
        <f>IF(AND(R15="Россия"),1,0)</f>
        <v>0</v>
      </c>
      <c r="AI15" s="104">
        <f>AA15*AH15</f>
        <v>0</v>
      </c>
    </row>
    <row r="16" spans="1:49" ht="50.1" customHeight="1" x14ac:dyDescent="0.25">
      <c r="A16" s="93" t="s">
        <v>189</v>
      </c>
      <c r="B16" s="93">
        <v>6</v>
      </c>
      <c r="C16" s="93">
        <v>4</v>
      </c>
      <c r="D16" s="94" t="s">
        <v>190</v>
      </c>
      <c r="E16" s="116" t="s">
        <v>45</v>
      </c>
      <c r="F16" s="106" t="s">
        <v>45</v>
      </c>
      <c r="G16" s="118" t="s">
        <v>159</v>
      </c>
      <c r="H16" s="117" t="s">
        <v>159</v>
      </c>
      <c r="I16" s="95"/>
      <c r="J16" s="96" t="s">
        <v>177</v>
      </c>
      <c r="K16" s="96" t="s">
        <v>177</v>
      </c>
      <c r="L16" s="93" t="s">
        <v>178</v>
      </c>
      <c r="M16" s="93">
        <v>60</v>
      </c>
      <c r="N16" s="93" t="s">
        <v>179</v>
      </c>
      <c r="O16" s="97">
        <v>60</v>
      </c>
      <c r="P16" s="93" t="s">
        <v>180</v>
      </c>
      <c r="Q16" s="93" t="s">
        <v>181</v>
      </c>
      <c r="R16" s="106" t="s">
        <v>174</v>
      </c>
      <c r="S16" s="98">
        <v>27862.799999999999</v>
      </c>
      <c r="T16" s="99">
        <v>0</v>
      </c>
      <c r="U16" s="100" t="s">
        <v>158</v>
      </c>
      <c r="V16" s="98">
        <v>0</v>
      </c>
      <c r="W16" s="101">
        <f>ROUND(ROUND(T16,2)*ROUND(M16,3),2)</f>
        <v>0</v>
      </c>
      <c r="X16" s="101">
        <f>ROUND(W16*IF(UPPER(U16)="20%",20,1)*IF(UPPER(U16)="10%",10,1)*IF(UPPER(U16)="НДС не облагается",0,1)/100,2)</f>
        <v>0</v>
      </c>
      <c r="Y16" s="101">
        <f>ROUND(X16+W16,2)</f>
        <v>0</v>
      </c>
      <c r="Z16" s="102">
        <f>IF(T16&gt;IF(V16=0,T16,V16),1,0)</f>
        <v>0</v>
      </c>
      <c r="AA16" s="102">
        <f t="shared" si="0"/>
        <v>0</v>
      </c>
      <c r="AB16" s="102">
        <f t="shared" si="1"/>
        <v>0</v>
      </c>
      <c r="AC16" s="102">
        <f t="shared" si="2"/>
        <v>0</v>
      </c>
      <c r="AD16" s="103">
        <f t="shared" si="3"/>
        <v>1</v>
      </c>
      <c r="AE16" s="103">
        <f>IF(AND(E16="Да",OR(AND(F16 = "Да",ISBLANK(G16)),AND(F16 = "Да", G16 = "В соответствии с техническим заданием"),AND(F16 = "Нет",NOT(G16 = "В соответствии с техническим заданием")))),1,0)</f>
        <v>0</v>
      </c>
      <c r="AF16" s="104">
        <f>IF(AND(E16="Да",OR(AND(F16 = "Да",ISBLANK(H16)),AND(F16 = "Да", H16 = "В соответствии с техническим заданием"),AND(F16 = "Нет",NOT(H16 = "В соответствии с техническим заданием")))),1,0)</f>
        <v>0</v>
      </c>
      <c r="AG16" s="104">
        <f>IF(OR(AND(E16="Нет",F16="Нет"),AND(E16="Да",F16="Нет"),AND(E16="Да",F16="Да")),0,1)</f>
        <v>0</v>
      </c>
      <c r="AH16" s="104">
        <f>IF(AND(R16="Россия"),1,0)</f>
        <v>0</v>
      </c>
      <c r="AI16" s="104">
        <f>AA16*AH16</f>
        <v>0</v>
      </c>
    </row>
    <row r="17" spans="4:26" ht="50.1" customHeight="1" x14ac:dyDescent="0.25">
      <c r="H17" s="16"/>
      <c r="I17" s="15"/>
      <c r="J17" s="15"/>
      <c r="K17" s="15"/>
      <c r="T17" s="17"/>
      <c r="U17" s="17"/>
      <c r="V17" s="17"/>
      <c r="W17" s="17"/>
      <c r="X17" s="17"/>
      <c r="Y17" s="10"/>
      <c r="Z17" s="10"/>
    </row>
    <row r="18" spans="4:26" ht="50.1" customHeight="1" x14ac:dyDescent="0.25">
      <c r="D18" s="119" t="s">
        <v>163</v>
      </c>
      <c r="E18" s="119"/>
      <c r="F18" s="119"/>
      <c r="G18" s="119"/>
      <c r="H18" s="119"/>
      <c r="I18" s="119"/>
      <c r="J18" s="119"/>
      <c r="K18" s="119"/>
      <c r="T18" s="17"/>
      <c r="U18" s="17"/>
      <c r="V18" s="17"/>
      <c r="W18" s="17"/>
      <c r="X18" s="17"/>
      <c r="Y18" s="10"/>
      <c r="Z18" s="10"/>
    </row>
    <row r="19" spans="4:26" ht="50.1" customHeight="1" x14ac:dyDescent="0.25">
      <c r="H19" s="16"/>
      <c r="I19" s="15"/>
      <c r="J19" s="15"/>
      <c r="K19" s="15"/>
      <c r="T19" s="17"/>
      <c r="U19" s="17"/>
      <c r="V19" s="17"/>
      <c r="W19" s="17"/>
      <c r="X19" s="17"/>
      <c r="Y19" s="10"/>
      <c r="Z19" s="10"/>
    </row>
    <row r="20" spans="4:26" ht="50.1" customHeight="1" x14ac:dyDescent="0.25">
      <c r="H20" s="16"/>
      <c r="I20" s="15"/>
      <c r="J20" s="15"/>
      <c r="K20" s="15"/>
      <c r="T20" s="17"/>
      <c r="U20" s="17"/>
      <c r="V20" s="17"/>
      <c r="W20" s="17"/>
      <c r="X20" s="17"/>
      <c r="Y20" s="10"/>
      <c r="Z20" s="10"/>
    </row>
    <row r="21" spans="4:26" ht="50.1" customHeight="1" x14ac:dyDescent="0.25">
      <c r="H21" s="16"/>
      <c r="I21" s="15"/>
      <c r="J21" s="15"/>
      <c r="K21" s="15"/>
      <c r="T21" s="17"/>
      <c r="U21" s="17"/>
      <c r="V21" s="17"/>
      <c r="W21" s="17"/>
      <c r="X21" s="17"/>
      <c r="Y21" s="10"/>
      <c r="Z21" s="10"/>
    </row>
    <row r="22" spans="4:26" ht="50.1" customHeight="1" x14ac:dyDescent="0.25">
      <c r="H22" s="16"/>
      <c r="I22" s="15"/>
      <c r="J22" s="15"/>
      <c r="K22" s="15"/>
      <c r="T22" s="17"/>
      <c r="U22" s="17"/>
      <c r="V22" s="17"/>
      <c r="W22" s="17"/>
      <c r="X22" s="17"/>
      <c r="Y22" s="10"/>
      <c r="Z22" s="10"/>
    </row>
    <row r="23" spans="4:26" ht="50.1" customHeight="1" x14ac:dyDescent="0.25">
      <c r="H23" s="16"/>
      <c r="I23" s="15"/>
      <c r="J23" s="15"/>
      <c r="K23" s="15"/>
      <c r="T23" s="17"/>
      <c r="U23" s="17"/>
      <c r="V23" s="17"/>
      <c r="W23" s="17"/>
      <c r="X23" s="17"/>
      <c r="Y23" s="10"/>
      <c r="Z23" s="10"/>
    </row>
    <row r="24" spans="4:26" ht="50.1" customHeight="1" x14ac:dyDescent="0.25">
      <c r="H24" s="16"/>
      <c r="I24" s="15"/>
      <c r="J24" s="15"/>
      <c r="K24" s="15"/>
      <c r="T24" s="17"/>
      <c r="U24" s="17"/>
      <c r="V24" s="17"/>
      <c r="W24" s="17"/>
      <c r="X24" s="17"/>
      <c r="Y24" s="10"/>
      <c r="Z24" s="10"/>
    </row>
    <row r="25" spans="4:26" ht="50.1" customHeight="1" x14ac:dyDescent="0.25">
      <c r="H25" s="16"/>
      <c r="I25" s="15"/>
      <c r="J25" s="15"/>
      <c r="K25" s="15"/>
      <c r="T25" s="17"/>
      <c r="U25" s="17"/>
      <c r="V25" s="17"/>
      <c r="W25" s="17"/>
      <c r="X25" s="17"/>
      <c r="Y25" s="10"/>
      <c r="Z25" s="10"/>
    </row>
    <row r="26" spans="4:26" ht="50.1" customHeight="1" x14ac:dyDescent="0.25">
      <c r="H26" s="16"/>
      <c r="I26" s="15"/>
      <c r="J26" s="15"/>
      <c r="K26" s="15"/>
      <c r="T26" s="17"/>
      <c r="U26" s="17"/>
      <c r="V26" s="17"/>
      <c r="W26" s="17"/>
      <c r="X26" s="17"/>
      <c r="Y26" s="10"/>
      <c r="Z26" s="10"/>
    </row>
    <row r="27" spans="4:26" ht="50.1" customHeight="1" x14ac:dyDescent="0.25">
      <c r="H27" s="16"/>
      <c r="I27" s="15"/>
      <c r="J27" s="15"/>
      <c r="K27" s="15"/>
      <c r="T27" s="17"/>
      <c r="U27" s="17"/>
      <c r="V27" s="17"/>
      <c r="W27" s="17"/>
      <c r="X27" s="17"/>
      <c r="Y27" s="10"/>
      <c r="Z27" s="10"/>
    </row>
    <row r="28" spans="4:26" ht="50.1" customHeight="1" x14ac:dyDescent="0.25">
      <c r="H28" s="16"/>
      <c r="I28" s="15"/>
      <c r="J28" s="15"/>
      <c r="K28" s="15"/>
      <c r="T28" s="17"/>
      <c r="U28" s="17"/>
      <c r="V28" s="17"/>
      <c r="W28" s="17"/>
      <c r="X28" s="17"/>
      <c r="Y28" s="10"/>
      <c r="Z28" s="10"/>
    </row>
    <row r="29" spans="4:26" ht="50.1" customHeight="1" x14ac:dyDescent="0.25">
      <c r="H29" s="16"/>
      <c r="I29" s="15"/>
      <c r="J29" s="15"/>
      <c r="K29" s="15"/>
      <c r="T29" s="17"/>
      <c r="U29" s="17"/>
      <c r="V29" s="17"/>
      <c r="W29" s="17"/>
      <c r="X29" s="17"/>
      <c r="Y29" s="10"/>
      <c r="Z29" s="10"/>
    </row>
    <row r="30" spans="4:26" ht="50.1" customHeight="1" x14ac:dyDescent="0.25">
      <c r="H30" s="16"/>
      <c r="I30" s="15"/>
      <c r="J30" s="15"/>
      <c r="K30" s="15"/>
      <c r="T30" s="17"/>
      <c r="U30" s="17"/>
      <c r="V30" s="17"/>
      <c r="W30" s="17"/>
      <c r="X30" s="17"/>
      <c r="Y30" s="10"/>
      <c r="Z30" s="10"/>
    </row>
    <row r="31" spans="4:26" ht="50.1" customHeight="1" x14ac:dyDescent="0.25">
      <c r="H31" s="16"/>
      <c r="I31" s="15"/>
      <c r="J31" s="15"/>
      <c r="K31" s="15"/>
      <c r="T31" s="17"/>
      <c r="U31" s="17"/>
      <c r="V31" s="17"/>
      <c r="W31" s="17"/>
      <c r="X31" s="17"/>
      <c r="Y31" s="10"/>
      <c r="Z31" s="10"/>
    </row>
    <row r="32" spans="4:26" ht="50.1" customHeight="1" x14ac:dyDescent="0.25">
      <c r="H32" s="16"/>
      <c r="I32" s="15"/>
      <c r="J32" s="15"/>
      <c r="K32" s="15"/>
      <c r="T32" s="17"/>
      <c r="U32" s="17"/>
      <c r="V32" s="17"/>
      <c r="W32" s="17"/>
      <c r="X32" s="17"/>
      <c r="Y32" s="10"/>
      <c r="Z32" s="10"/>
    </row>
    <row r="33" spans="8:26" ht="50.1" customHeight="1" x14ac:dyDescent="0.25">
      <c r="H33" s="16"/>
      <c r="I33" s="15"/>
      <c r="J33" s="15"/>
      <c r="K33" s="15"/>
      <c r="T33" s="17"/>
      <c r="U33" s="17"/>
      <c r="V33" s="17"/>
      <c r="W33" s="17"/>
      <c r="X33" s="17"/>
      <c r="Y33" s="10"/>
      <c r="Z33" s="10"/>
    </row>
    <row r="34" spans="8:26" ht="50.1" customHeight="1" x14ac:dyDescent="0.25">
      <c r="H34" s="16"/>
      <c r="I34" s="15"/>
      <c r="J34" s="15"/>
      <c r="K34" s="15"/>
      <c r="T34" s="17"/>
      <c r="U34" s="17"/>
      <c r="V34" s="17"/>
      <c r="W34" s="17"/>
      <c r="X34" s="17"/>
      <c r="Y34" s="10"/>
      <c r="Z34" s="10"/>
    </row>
    <row r="35" spans="8:26" ht="50.1" customHeight="1" x14ac:dyDescent="0.25">
      <c r="H35" s="16"/>
      <c r="I35" s="15"/>
      <c r="J35" s="15"/>
      <c r="K35" s="15"/>
      <c r="T35" s="17"/>
      <c r="U35" s="17"/>
      <c r="V35" s="17"/>
      <c r="W35" s="17"/>
      <c r="X35" s="17"/>
      <c r="Y35" s="10"/>
      <c r="Z35" s="10"/>
    </row>
    <row r="36" spans="8:26" ht="50.1" customHeight="1" x14ac:dyDescent="0.25">
      <c r="H36" s="16"/>
      <c r="I36" s="15"/>
      <c r="J36" s="15"/>
      <c r="K36" s="15"/>
      <c r="T36" s="17"/>
      <c r="U36" s="17"/>
      <c r="V36" s="17"/>
      <c r="W36" s="17"/>
      <c r="X36" s="17"/>
      <c r="Y36" s="10"/>
      <c r="Z36" s="10"/>
    </row>
    <row r="37" spans="8:26" ht="50.1" customHeight="1" x14ac:dyDescent="0.25">
      <c r="H37" s="16"/>
      <c r="I37" s="15"/>
      <c r="J37" s="15"/>
      <c r="K37" s="15"/>
      <c r="T37" s="17"/>
      <c r="U37" s="17"/>
      <c r="V37" s="17"/>
      <c r="W37" s="17"/>
      <c r="X37" s="17"/>
      <c r="Y37" s="10"/>
      <c r="Z37" s="10"/>
    </row>
    <row r="38" spans="8:26" ht="50.1" customHeight="1" x14ac:dyDescent="0.25">
      <c r="H38" s="16"/>
      <c r="I38" s="15"/>
      <c r="J38" s="15"/>
      <c r="K38" s="15"/>
      <c r="T38" s="17"/>
      <c r="U38" s="17"/>
      <c r="V38" s="17"/>
      <c r="W38" s="17"/>
      <c r="X38" s="17"/>
      <c r="Y38" s="10"/>
      <c r="Z38" s="10"/>
    </row>
    <row r="39" spans="8:26" ht="50.1" customHeight="1" x14ac:dyDescent="0.25">
      <c r="H39" s="16"/>
      <c r="I39" s="15"/>
      <c r="J39" s="15"/>
      <c r="K39" s="15"/>
      <c r="T39" s="17"/>
      <c r="U39" s="17"/>
      <c r="V39" s="17"/>
      <c r="W39" s="17"/>
      <c r="X39" s="17"/>
      <c r="Y39" s="10"/>
      <c r="Z39" s="10"/>
    </row>
    <row r="40" spans="8:26" ht="50.1" customHeight="1" x14ac:dyDescent="0.25">
      <c r="H40" s="16"/>
      <c r="I40" s="15"/>
      <c r="J40" s="15"/>
      <c r="K40" s="15"/>
      <c r="T40" s="17"/>
      <c r="U40" s="17"/>
      <c r="V40" s="17"/>
      <c r="W40" s="17"/>
      <c r="X40" s="17"/>
      <c r="Y40" s="10"/>
      <c r="Z40" s="10"/>
    </row>
    <row r="41" spans="8:26" ht="50.1" customHeight="1" x14ac:dyDescent="0.25">
      <c r="H41" s="16"/>
      <c r="I41" s="15"/>
      <c r="J41" s="15"/>
      <c r="K41" s="15"/>
      <c r="T41" s="17"/>
      <c r="U41" s="17"/>
      <c r="V41" s="17"/>
      <c r="W41" s="17"/>
      <c r="X41" s="17"/>
      <c r="Y41" s="10"/>
      <c r="Z41" s="10"/>
    </row>
    <row r="42" spans="8:26" ht="50.1" customHeight="1" x14ac:dyDescent="0.25">
      <c r="H42" s="16"/>
      <c r="I42" s="15"/>
      <c r="J42" s="15"/>
      <c r="K42" s="15"/>
      <c r="T42" s="17"/>
      <c r="U42" s="17"/>
      <c r="V42" s="17"/>
      <c r="W42" s="17"/>
      <c r="X42" s="17"/>
      <c r="Y42" s="10"/>
      <c r="Z42" s="10"/>
    </row>
    <row r="43" spans="8:26" ht="50.1" customHeight="1" x14ac:dyDescent="0.25">
      <c r="H43" s="16"/>
      <c r="I43" s="15"/>
      <c r="J43" s="15"/>
      <c r="K43" s="15"/>
      <c r="T43" s="17"/>
      <c r="U43" s="17"/>
      <c r="V43" s="17"/>
      <c r="W43" s="17"/>
      <c r="X43" s="17"/>
      <c r="Y43" s="10"/>
      <c r="Z43" s="10"/>
    </row>
    <row r="44" spans="8:26" ht="50.1" customHeight="1" x14ac:dyDescent="0.25">
      <c r="H44" s="16"/>
      <c r="I44" s="15"/>
      <c r="J44" s="15"/>
      <c r="K44" s="15"/>
      <c r="T44" s="17"/>
      <c r="U44" s="17"/>
      <c r="V44" s="17"/>
      <c r="W44" s="17"/>
      <c r="X44" s="17"/>
      <c r="Y44" s="10"/>
      <c r="Z44" s="10"/>
    </row>
    <row r="45" spans="8:26" ht="50.1" customHeight="1" x14ac:dyDescent="0.25">
      <c r="H45" s="16"/>
      <c r="I45" s="15"/>
      <c r="J45" s="15"/>
      <c r="K45" s="15"/>
      <c r="T45" s="17"/>
      <c r="U45" s="17"/>
      <c r="V45" s="17"/>
      <c r="W45" s="17"/>
      <c r="X45" s="17"/>
      <c r="Y45" s="10"/>
      <c r="Z45" s="10"/>
    </row>
    <row r="46" spans="8:26" ht="50.1" customHeight="1" x14ac:dyDescent="0.25">
      <c r="H46" s="16"/>
      <c r="I46" s="15"/>
      <c r="J46" s="15"/>
      <c r="K46" s="15"/>
      <c r="T46" s="17"/>
      <c r="U46" s="17"/>
      <c r="V46" s="17"/>
      <c r="W46" s="17"/>
      <c r="X46" s="17"/>
      <c r="Y46" s="10"/>
      <c r="Z46" s="10"/>
    </row>
    <row r="47" spans="8:26" ht="50.1" customHeight="1" x14ac:dyDescent="0.25">
      <c r="H47" s="16"/>
      <c r="I47" s="15"/>
      <c r="J47" s="15"/>
      <c r="K47" s="15"/>
      <c r="T47" s="17"/>
      <c r="U47" s="17"/>
      <c r="V47" s="17"/>
      <c r="W47" s="17"/>
      <c r="X47" s="17"/>
      <c r="Y47" s="10"/>
      <c r="Z47" s="10"/>
    </row>
    <row r="48" spans="8:26"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0"/>
      <c r="Z747" s="10"/>
    </row>
    <row r="748" spans="8:26" ht="50.1" customHeight="1" x14ac:dyDescent="0.25">
      <c r="H748" s="16"/>
      <c r="I748" s="15"/>
      <c r="J748" s="15"/>
      <c r="K748" s="15"/>
      <c r="T748" s="17"/>
      <c r="U748" s="17"/>
      <c r="V748" s="17"/>
      <c r="W748" s="17"/>
      <c r="X748" s="17"/>
      <c r="Y748" s="10"/>
      <c r="Z748" s="10"/>
    </row>
    <row r="749" spans="8:26" ht="50.1" customHeight="1" x14ac:dyDescent="0.25">
      <c r="H749" s="16"/>
      <c r="I749" s="15"/>
      <c r="J749" s="15"/>
      <c r="K749" s="15"/>
      <c r="T749" s="17"/>
      <c r="U749" s="17"/>
      <c r="V749" s="17"/>
      <c r="W749" s="17"/>
      <c r="X749" s="17"/>
      <c r="Y749" s="10"/>
      <c r="Z749" s="10"/>
    </row>
    <row r="750" spans="8:26" ht="50.1" customHeight="1" x14ac:dyDescent="0.25">
      <c r="H750" s="16"/>
      <c r="I750" s="15"/>
      <c r="J750" s="15"/>
      <c r="K750" s="15"/>
      <c r="T750" s="17"/>
      <c r="U750" s="17"/>
      <c r="V750" s="17"/>
      <c r="W750" s="17"/>
      <c r="X750" s="17"/>
      <c r="Y750" s="10"/>
      <c r="Z750" s="10"/>
    </row>
    <row r="751" spans="8:26" ht="50.1" customHeight="1" x14ac:dyDescent="0.25">
      <c r="H751" s="16"/>
      <c r="I751" s="15"/>
      <c r="J751" s="15"/>
      <c r="K751" s="15"/>
      <c r="T751" s="17"/>
      <c r="U751" s="17"/>
      <c r="V751" s="17"/>
      <c r="W751" s="17"/>
      <c r="X751" s="17"/>
      <c r="Y751" s="10"/>
      <c r="Z751" s="10"/>
    </row>
    <row r="752" spans="8:26" ht="50.1" customHeight="1" x14ac:dyDescent="0.25">
      <c r="H752" s="16"/>
      <c r="I752" s="15"/>
      <c r="J752" s="15"/>
      <c r="K752" s="15"/>
      <c r="T752" s="17"/>
      <c r="U752" s="17"/>
      <c r="V752" s="17"/>
      <c r="W752" s="17"/>
      <c r="X752" s="17"/>
      <c r="Y752" s="11"/>
      <c r="Z752" s="11"/>
    </row>
    <row r="753" spans="8:26" ht="50.1" customHeight="1" x14ac:dyDescent="0.25">
      <c r="H753" s="16"/>
      <c r="I753" s="15"/>
      <c r="J753" s="15"/>
      <c r="K753" s="15"/>
      <c r="T753" s="17"/>
      <c r="U753" s="17"/>
      <c r="V753" s="17"/>
      <c r="W753" s="17"/>
      <c r="X753" s="17"/>
      <c r="Y753" s="11"/>
      <c r="Z753" s="11"/>
    </row>
    <row r="754" spans="8:26" ht="50.1" customHeight="1" x14ac:dyDescent="0.25">
      <c r="H754" s="16"/>
      <c r="I754" s="15"/>
      <c r="J754" s="15"/>
      <c r="K754" s="15"/>
      <c r="T754" s="17"/>
      <c r="U754" s="17"/>
      <c r="V754" s="17"/>
      <c r="W754" s="17"/>
      <c r="X754" s="17"/>
      <c r="Y754" s="11"/>
      <c r="Z754" s="11"/>
    </row>
    <row r="755" spans="8:26" ht="50.1" customHeight="1" x14ac:dyDescent="0.25">
      <c r="H755" s="16"/>
      <c r="I755" s="15"/>
      <c r="J755" s="15"/>
      <c r="K755" s="15"/>
      <c r="T755" s="17"/>
      <c r="U755" s="17"/>
      <c r="V755" s="17"/>
      <c r="W755" s="17"/>
      <c r="X755" s="17"/>
      <c r="Y755" s="11"/>
      <c r="Z755" s="11"/>
    </row>
    <row r="756" spans="8:26" ht="50.1" customHeight="1" x14ac:dyDescent="0.25">
      <c r="H756" s="16"/>
      <c r="I756" s="15"/>
      <c r="J756" s="15"/>
      <c r="K756" s="15"/>
      <c r="T756" s="17"/>
      <c r="U756" s="17"/>
      <c r="V756" s="17"/>
      <c r="W756" s="17"/>
      <c r="X756" s="17"/>
      <c r="Y756" s="11"/>
      <c r="Z756" s="11"/>
    </row>
    <row r="757" spans="8:26" ht="50.1" customHeight="1" x14ac:dyDescent="0.25">
      <c r="H757" s="16"/>
      <c r="I757" s="15"/>
      <c r="J757" s="15"/>
      <c r="K757" s="15"/>
      <c r="T757" s="17"/>
      <c r="U757" s="17"/>
      <c r="V757" s="17"/>
      <c r="W757" s="17"/>
      <c r="X757" s="17"/>
      <c r="Y757" s="11"/>
      <c r="Z757" s="11"/>
    </row>
    <row r="758" spans="8:26" ht="50.1" customHeight="1" x14ac:dyDescent="0.25">
      <c r="H758" s="16"/>
      <c r="I758" s="15"/>
      <c r="J758" s="15"/>
      <c r="K758" s="15"/>
      <c r="T758" s="17"/>
      <c r="U758" s="17"/>
      <c r="V758" s="17"/>
      <c r="W758" s="17"/>
      <c r="X758" s="17"/>
      <c r="Y758" s="11"/>
      <c r="Z758" s="11"/>
    </row>
    <row r="759" spans="8:26" ht="50.1" customHeight="1" x14ac:dyDescent="0.25">
      <c r="H759" s="16"/>
      <c r="I759" s="15"/>
      <c r="J759" s="15"/>
      <c r="K759" s="15"/>
      <c r="T759" s="17"/>
      <c r="U759" s="17"/>
      <c r="V759" s="17"/>
      <c r="W759" s="17"/>
      <c r="X759" s="17"/>
      <c r="Y759" s="11"/>
      <c r="Z759" s="11"/>
    </row>
    <row r="760" spans="8:26" ht="50.1" customHeight="1" x14ac:dyDescent="0.25">
      <c r="H760" s="16"/>
      <c r="I760" s="15"/>
      <c r="J760" s="15"/>
      <c r="K760" s="15"/>
      <c r="T760" s="17"/>
      <c r="U760" s="17"/>
      <c r="V760" s="17"/>
      <c r="W760" s="17"/>
      <c r="X760" s="17"/>
      <c r="Y760" s="11"/>
      <c r="Z760" s="11"/>
    </row>
    <row r="761" spans="8:26" ht="50.1" customHeight="1" x14ac:dyDescent="0.25">
      <c r="H761" s="16"/>
      <c r="I761" s="15"/>
      <c r="J761" s="15"/>
      <c r="K761" s="15"/>
      <c r="T761" s="17"/>
      <c r="U761" s="17"/>
      <c r="V761" s="17"/>
      <c r="W761" s="17"/>
      <c r="X761" s="17"/>
      <c r="Y761" s="11"/>
      <c r="Z761" s="11"/>
    </row>
    <row r="762" spans="8:26" ht="50.1" customHeight="1" x14ac:dyDescent="0.25">
      <c r="H762" s="16"/>
      <c r="I762" s="15"/>
      <c r="J762" s="15"/>
      <c r="K762" s="15"/>
      <c r="T762" s="17"/>
      <c r="U762" s="17"/>
      <c r="V762" s="17"/>
      <c r="W762" s="17"/>
      <c r="X762" s="17"/>
      <c r="Y762" s="11"/>
      <c r="Z762" s="11"/>
    </row>
    <row r="763" spans="8:26" ht="50.1" customHeight="1" x14ac:dyDescent="0.25">
      <c r="H763" s="16"/>
      <c r="I763" s="15"/>
      <c r="J763" s="15"/>
      <c r="K763" s="15"/>
      <c r="T763" s="17"/>
      <c r="U763" s="17"/>
      <c r="V763" s="17"/>
      <c r="W763" s="17"/>
      <c r="X763" s="17"/>
      <c r="Y763" s="11"/>
      <c r="Z763" s="11"/>
    </row>
    <row r="764" spans="8:26" ht="50.1" customHeight="1" x14ac:dyDescent="0.25">
      <c r="H764" s="16"/>
      <c r="I764" s="15"/>
      <c r="J764" s="15"/>
      <c r="K764" s="15"/>
      <c r="T764" s="17"/>
      <c r="U764" s="17"/>
      <c r="V764" s="17"/>
      <c r="W764" s="17"/>
      <c r="X764" s="17"/>
      <c r="Y764" s="11"/>
      <c r="Z764" s="11"/>
    </row>
    <row r="765" spans="8:26" ht="50.1" customHeight="1" x14ac:dyDescent="0.25">
      <c r="H765" s="16"/>
      <c r="I765" s="15"/>
      <c r="J765" s="15"/>
      <c r="K765" s="15"/>
      <c r="T765" s="17"/>
      <c r="U765" s="17"/>
      <c r="V765" s="17"/>
      <c r="W765" s="17"/>
      <c r="X765" s="17"/>
      <c r="Y765" s="11"/>
      <c r="Z765" s="11"/>
    </row>
    <row r="766" spans="8:26" ht="50.1" customHeight="1" x14ac:dyDescent="0.25">
      <c r="H766" s="16"/>
      <c r="I766" s="15"/>
      <c r="J766" s="15"/>
      <c r="K766" s="15"/>
      <c r="T766" s="17"/>
      <c r="U766" s="17"/>
      <c r="V766" s="17"/>
      <c r="W766" s="17"/>
      <c r="X766" s="17"/>
      <c r="Y766" s="11"/>
      <c r="Z766" s="11"/>
    </row>
    <row r="767" spans="8:26" ht="50.1" customHeight="1" x14ac:dyDescent="0.25">
      <c r="H767" s="16"/>
      <c r="I767" s="15"/>
      <c r="J767" s="15"/>
      <c r="K767" s="15"/>
      <c r="T767" s="17"/>
      <c r="U767" s="17"/>
      <c r="V767" s="17"/>
      <c r="W767" s="17"/>
      <c r="X767" s="17"/>
      <c r="Y767" s="11"/>
      <c r="Z767" s="11"/>
    </row>
    <row r="768" spans="8:26" ht="50.1" customHeight="1" x14ac:dyDescent="0.25">
      <c r="H768" s="16"/>
      <c r="I768" s="15"/>
      <c r="J768" s="15"/>
      <c r="K768" s="15"/>
      <c r="T768" s="17"/>
      <c r="U768" s="17"/>
      <c r="V768" s="17"/>
      <c r="W768" s="17"/>
      <c r="X768" s="17"/>
      <c r="Y768" s="11"/>
      <c r="Z768" s="11"/>
    </row>
    <row r="769" spans="8:26" ht="50.1" customHeight="1" x14ac:dyDescent="0.25">
      <c r="H769" s="16"/>
      <c r="I769" s="15"/>
      <c r="J769" s="15"/>
      <c r="K769" s="15"/>
      <c r="T769" s="17"/>
      <c r="U769" s="17"/>
      <c r="V769" s="17"/>
      <c r="W769" s="17"/>
      <c r="X769" s="17"/>
      <c r="Y769" s="11"/>
      <c r="Z769" s="11"/>
    </row>
    <row r="770" spans="8:26" ht="50.1" customHeight="1" x14ac:dyDescent="0.25">
      <c r="H770" s="16"/>
      <c r="I770" s="15"/>
      <c r="J770" s="15"/>
      <c r="K770" s="15"/>
      <c r="T770" s="17"/>
      <c r="U770" s="17"/>
      <c r="V770" s="17"/>
      <c r="W770" s="17"/>
      <c r="X770" s="17"/>
      <c r="Y770" s="11"/>
      <c r="Z770" s="11"/>
    </row>
    <row r="771" spans="8:26" ht="50.1" customHeight="1" x14ac:dyDescent="0.25">
      <c r="H771" s="16"/>
      <c r="I771" s="15"/>
      <c r="J771" s="15"/>
      <c r="K771" s="15"/>
      <c r="T771" s="17"/>
      <c r="U771" s="17"/>
      <c r="V771" s="17"/>
      <c r="W771" s="17"/>
      <c r="X771" s="17"/>
      <c r="Y771" s="11"/>
      <c r="Z771" s="11"/>
    </row>
    <row r="772" spans="8:26" ht="50.1" customHeight="1" x14ac:dyDescent="0.25">
      <c r="H772" s="16"/>
      <c r="I772" s="15"/>
      <c r="J772" s="15"/>
      <c r="K772" s="15"/>
      <c r="T772" s="17"/>
      <c r="U772" s="17"/>
      <c r="V772" s="17"/>
      <c r="W772" s="17"/>
      <c r="X772" s="17"/>
      <c r="Y772" s="11"/>
      <c r="Z772" s="11"/>
    </row>
    <row r="773" spans="8:26" ht="50.1" customHeight="1" x14ac:dyDescent="0.25">
      <c r="H773" s="16"/>
      <c r="I773" s="15"/>
      <c r="J773" s="15"/>
      <c r="K773" s="15"/>
      <c r="T773" s="17"/>
      <c r="U773" s="17"/>
      <c r="V773" s="17"/>
      <c r="W773" s="17"/>
      <c r="X773" s="17"/>
      <c r="Y773" s="11"/>
      <c r="Z773" s="11"/>
    </row>
    <row r="774" spans="8:26" ht="50.1" customHeight="1" x14ac:dyDescent="0.25">
      <c r="H774" s="16"/>
      <c r="I774" s="15"/>
      <c r="J774" s="15"/>
      <c r="K774" s="15"/>
      <c r="T774" s="17"/>
      <c r="U774" s="17"/>
      <c r="V774" s="17"/>
      <c r="W774" s="17"/>
      <c r="X774" s="17"/>
      <c r="Y774" s="11"/>
      <c r="Z774" s="11"/>
    </row>
    <row r="775" spans="8:26" ht="50.1" customHeight="1" x14ac:dyDescent="0.25">
      <c r="H775" s="16"/>
      <c r="I775" s="15"/>
      <c r="J775" s="15"/>
      <c r="K775" s="15"/>
      <c r="T775" s="17"/>
      <c r="U775" s="17"/>
      <c r="V775" s="17"/>
      <c r="W775" s="17"/>
      <c r="X775" s="17"/>
      <c r="Y775" s="11"/>
      <c r="Z775" s="11"/>
    </row>
    <row r="776" spans="8:26" ht="50.1" customHeight="1" x14ac:dyDescent="0.25">
      <c r="H776" s="16"/>
      <c r="I776" s="15"/>
      <c r="J776" s="15"/>
      <c r="K776" s="15"/>
      <c r="T776" s="17"/>
      <c r="U776" s="17"/>
      <c r="V776" s="17"/>
      <c r="W776" s="17"/>
      <c r="X776" s="17"/>
      <c r="Y776" s="11"/>
      <c r="Z776" s="11"/>
    </row>
    <row r="777" spans="8:26" ht="50.1" customHeight="1" x14ac:dyDescent="0.25">
      <c r="H777" s="16"/>
      <c r="I777" s="15"/>
      <c r="J777" s="15"/>
      <c r="K777" s="15"/>
      <c r="T777" s="17"/>
      <c r="U777" s="17"/>
      <c r="V777" s="17"/>
      <c r="W777" s="17"/>
      <c r="X777" s="17"/>
      <c r="Y777" s="11"/>
      <c r="Z777" s="11"/>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H987" s="16"/>
      <c r="I987" s="15"/>
      <c r="J987" s="15"/>
      <c r="K987" s="15"/>
      <c r="T987" s="17"/>
      <c r="U987" s="17"/>
      <c r="V987" s="17"/>
      <c r="W987" s="17"/>
      <c r="X987" s="17"/>
      <c r="Y987" s="11"/>
      <c r="Z987" s="11"/>
    </row>
    <row r="988" spans="8:26" ht="50.1" customHeight="1" x14ac:dyDescent="0.25">
      <c r="H988" s="16"/>
      <c r="I988" s="15"/>
      <c r="J988" s="15"/>
      <c r="K988" s="15"/>
      <c r="T988" s="17"/>
      <c r="U988" s="17"/>
      <c r="V988" s="17"/>
      <c r="W988" s="17"/>
      <c r="X988" s="17"/>
      <c r="Y988" s="11"/>
      <c r="Z988" s="11"/>
    </row>
    <row r="989" spans="8:26" ht="50.1" customHeight="1" x14ac:dyDescent="0.25">
      <c r="H989" s="16"/>
      <c r="I989" s="15"/>
      <c r="J989" s="15"/>
      <c r="K989" s="15"/>
      <c r="T989" s="17"/>
      <c r="U989" s="17"/>
      <c r="V989" s="17"/>
      <c r="W989" s="17"/>
      <c r="X989" s="17"/>
      <c r="Y989" s="11"/>
      <c r="Z989" s="11"/>
    </row>
    <row r="990" spans="8:26" ht="50.1" customHeight="1" x14ac:dyDescent="0.25">
      <c r="H990" s="16"/>
      <c r="I990" s="15"/>
      <c r="J990" s="15"/>
      <c r="K990" s="15"/>
      <c r="T990" s="17"/>
      <c r="U990" s="17"/>
      <c r="V990" s="17"/>
      <c r="W990" s="17"/>
      <c r="X990" s="17"/>
      <c r="Y990" s="11"/>
      <c r="Z990" s="11"/>
    </row>
    <row r="991" spans="8:26" ht="50.1" customHeight="1" x14ac:dyDescent="0.25">
      <c r="H991" s="16"/>
      <c r="I991" s="15"/>
      <c r="J991" s="15"/>
      <c r="K991" s="15"/>
      <c r="T991" s="17"/>
      <c r="U991" s="17"/>
      <c r="V991" s="17"/>
      <c r="W991" s="17"/>
      <c r="X991" s="17"/>
      <c r="Y991" s="11"/>
      <c r="Z991" s="11"/>
    </row>
    <row r="992" spans="8:26" ht="50.1" customHeight="1" x14ac:dyDescent="0.25">
      <c r="Y992" s="11"/>
      <c r="Z992" s="11"/>
    </row>
    <row r="993" spans="25:26" ht="50.1" customHeight="1" x14ac:dyDescent="0.25">
      <c r="Y993" s="11"/>
      <c r="Z993" s="11"/>
    </row>
    <row r="994" spans="25:26" ht="50.1" customHeight="1" x14ac:dyDescent="0.25">
      <c r="Y994" s="11"/>
      <c r="Z994" s="11"/>
    </row>
    <row r="995" spans="25:26" ht="50.1" customHeight="1" x14ac:dyDescent="0.25">
      <c r="Y995" s="11"/>
      <c r="Z995" s="11"/>
    </row>
    <row r="996" spans="25:26" ht="50.1" customHeight="1" x14ac:dyDescent="0.25">
      <c r="Y996" s="11"/>
      <c r="Z996" s="11"/>
    </row>
    <row r="997" spans="25:26" ht="50.1" customHeight="1" x14ac:dyDescent="0.25">
      <c r="Y997" s="11"/>
      <c r="Z997" s="11"/>
    </row>
    <row r="998" spans="25:26" ht="50.1" customHeight="1" x14ac:dyDescent="0.25">
      <c r="Y998" s="11"/>
      <c r="Z998" s="11"/>
    </row>
    <row r="999" spans="25:26" ht="50.1" customHeight="1" x14ac:dyDescent="0.25">
      <c r="Y999" s="11"/>
      <c r="Z999" s="11"/>
    </row>
    <row r="1000" spans="25:26" ht="50.1" customHeight="1" x14ac:dyDescent="0.25">
      <c r="Y1000" s="11"/>
      <c r="Z1000" s="11"/>
    </row>
    <row r="1001" spans="25:26" ht="50.1" customHeight="1" x14ac:dyDescent="0.25">
      <c r="Y1001" s="11"/>
      <c r="Z1001" s="11"/>
    </row>
    <row r="1002" spans="25:26" ht="50.1" customHeight="1" x14ac:dyDescent="0.25">
      <c r="Y1002" s="11"/>
      <c r="Z1002" s="11"/>
    </row>
    <row r="1003" spans="25:26" ht="50.1" customHeight="1" x14ac:dyDescent="0.25">
      <c r="Y1003" s="11"/>
      <c r="Z1003" s="11"/>
    </row>
    <row r="1004" spans="25:26" ht="50.1" customHeight="1" x14ac:dyDescent="0.25">
      <c r="Y1004" s="11"/>
      <c r="Z1004" s="11"/>
    </row>
    <row r="1005" spans="25:26" ht="50.1" customHeight="1" x14ac:dyDescent="0.25">
      <c r="Y1005" s="11"/>
      <c r="Z1005" s="11"/>
    </row>
    <row r="1006" spans="25:26" ht="50.1" customHeight="1" x14ac:dyDescent="0.25">
      <c r="Y1006" s="11"/>
      <c r="Z1006" s="11"/>
    </row>
    <row r="1007" spans="25:26" ht="50.1" customHeight="1" x14ac:dyDescent="0.25">
      <c r="Y1007" s="11"/>
      <c r="Z1007" s="11"/>
    </row>
    <row r="1008" spans="25: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row r="1133" spans="25:26" ht="50.1" customHeight="1" x14ac:dyDescent="0.25"/>
    <row r="1134" spans="25:26" ht="50.1" customHeight="1" x14ac:dyDescent="0.25"/>
    <row r="1135" spans="25:26" ht="50.1" customHeight="1" x14ac:dyDescent="0.25"/>
    <row r="1136" spans="25:26" ht="50.1" customHeight="1" x14ac:dyDescent="0.25"/>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mergeCells count="13">
    <mergeCell ref="D18:K18"/>
    <mergeCell ref="H5:Y5"/>
    <mergeCell ref="AK1:AO2"/>
    <mergeCell ref="AE8:AH8"/>
    <mergeCell ref="B3:D3"/>
    <mergeCell ref="B6:D6"/>
    <mergeCell ref="E6:M6"/>
    <mergeCell ref="F8:Y8"/>
    <mergeCell ref="H3:Q3"/>
    <mergeCell ref="H4:Y4"/>
    <mergeCell ref="H7:Q7"/>
    <mergeCell ref="G1:Q1"/>
    <mergeCell ref="G2:Q2"/>
  </mergeCells>
  <conditionalFormatting sqref="T11:T16">
    <cfRule type="expression" dxfId="0" priority="1">
      <formula>T11&gt;IF(#REF!=0,T11,#REF!)</formula>
    </cfRule>
  </conditionalFormatting>
  <dataValidations count="6">
    <dataValidation type="list" allowBlank="1" showInputMessage="1" sqref="J11:J16">
      <formula1>$AN$3:$AO$3</formula1>
    </dataValidation>
    <dataValidation sqref="G11:H16"/>
    <dataValidation type="list" showInputMessage="1" showErrorMessage="1" errorTitle="Выбор поставки аналога" error="Значение по данному столбцу может быть выбрано только Да или Нет." sqref="F11:F16">
      <formula1>$AK$4:$AL$4</formula1>
    </dataValidation>
    <dataValidation type="list" sqref="K11:K16">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16">
      <formula1>$AK$3:$AM$3</formula1>
    </dataValidation>
    <dataValidation type="list" allowBlank="1" showInputMessage="1" showErrorMessage="1" sqref="R11:R16">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B23" sqref="B23"/>
    </sheetView>
  </sheetViews>
  <sheetFormatPr defaultRowHeight="15" x14ac:dyDescent="0.25"/>
  <cols>
    <col min="1" max="1" width="34.42578125" customWidth="1"/>
    <col min="2" max="2" width="36.85546875" customWidth="1"/>
  </cols>
  <sheetData>
    <row r="1" spans="1:13" s="13" customFormat="1" ht="18.75" x14ac:dyDescent="0.3">
      <c r="A1" s="22" t="s">
        <v>161</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163</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23"/>
  <sheetViews>
    <sheetView topLeftCell="A7" zoomScale="85" zoomScaleNormal="85" workbookViewId="0">
      <selection activeCell="F14" sqref="F14"/>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9" t="s">
        <v>162</v>
      </c>
      <c r="B1" s="149"/>
    </row>
    <row r="2" spans="1:2" ht="17.45" customHeight="1" x14ac:dyDescent="0.25">
      <c r="A2" s="145" t="s">
        <v>39</v>
      </c>
      <c r="B2" s="145"/>
    </row>
    <row r="3" spans="1:2" x14ac:dyDescent="0.25">
      <c r="A3" s="147" t="s">
        <v>24</v>
      </c>
      <c r="B3" s="147"/>
    </row>
    <row r="4" spans="1:2" ht="15.75" customHeight="1" x14ac:dyDescent="0.25">
      <c r="A4" s="147" t="s">
        <v>157</v>
      </c>
      <c r="B4" s="147"/>
    </row>
    <row r="5" spans="1:2" x14ac:dyDescent="0.25">
      <c r="A5" s="147" t="s">
        <v>165</v>
      </c>
      <c r="B5" s="147"/>
    </row>
    <row r="6" spans="1:2" ht="15.75" customHeight="1" x14ac:dyDescent="0.25">
      <c r="A6" s="147" t="s">
        <v>166</v>
      </c>
      <c r="B6" s="147"/>
    </row>
    <row r="7" spans="1:2" x14ac:dyDescent="0.25">
      <c r="A7" s="147" t="s">
        <v>129</v>
      </c>
      <c r="B7" s="147"/>
    </row>
    <row r="8" spans="1:2" x14ac:dyDescent="0.25">
      <c r="A8" s="147" t="s">
        <v>130</v>
      </c>
      <c r="B8" s="147"/>
    </row>
    <row r="9" spans="1:2" ht="42" customHeight="1" x14ac:dyDescent="0.25">
      <c r="A9" s="140" t="s">
        <v>152</v>
      </c>
      <c r="B9" s="140"/>
    </row>
    <row r="10" spans="1:2" ht="73.5" customHeight="1" x14ac:dyDescent="0.25">
      <c r="A10" s="141" t="s">
        <v>163</v>
      </c>
      <c r="B10" s="141"/>
    </row>
    <row r="11" spans="1:2" ht="30.75" customHeight="1" x14ac:dyDescent="0.25">
      <c r="A11" s="146"/>
      <c r="B11" s="146"/>
    </row>
    <row r="12" spans="1:2" ht="39.75" customHeight="1" x14ac:dyDescent="0.25">
      <c r="A12" s="143" t="s">
        <v>167</v>
      </c>
      <c r="B12" s="143"/>
    </row>
    <row r="13" spans="1:2" ht="138.75" customHeight="1" x14ac:dyDescent="0.25">
      <c r="A13" s="147" t="s">
        <v>168</v>
      </c>
      <c r="B13" s="147"/>
    </row>
    <row r="14" spans="1:2" ht="174.75" customHeight="1" x14ac:dyDescent="0.25">
      <c r="A14" s="147" t="s">
        <v>169</v>
      </c>
      <c r="B14" s="147"/>
    </row>
    <row r="15" spans="1:2" ht="66.75" customHeight="1" x14ac:dyDescent="0.25">
      <c r="A15" s="142" t="s">
        <v>170</v>
      </c>
      <c r="B15" s="142"/>
    </row>
    <row r="16" spans="1:2" ht="125.25" customHeight="1" x14ac:dyDescent="0.25">
      <c r="A16" s="142" t="s">
        <v>171</v>
      </c>
      <c r="B16" s="142"/>
    </row>
    <row r="17" spans="1:2" ht="171.75" customHeight="1" x14ac:dyDescent="0.25">
      <c r="A17" s="147" t="s">
        <v>172</v>
      </c>
      <c r="B17" s="147"/>
    </row>
    <row r="18" spans="1:2" ht="84.75" customHeight="1" x14ac:dyDescent="0.25">
      <c r="A18" s="148" t="s">
        <v>173</v>
      </c>
      <c r="B18" s="148"/>
    </row>
    <row r="19" spans="1:2" ht="104.25" customHeight="1" x14ac:dyDescent="0.25">
      <c r="A19" s="145" t="s">
        <v>160</v>
      </c>
      <c r="B19" s="145"/>
    </row>
    <row r="20" spans="1:2" ht="66" customHeight="1" x14ac:dyDescent="0.25">
      <c r="A20" s="144" t="s">
        <v>32</v>
      </c>
      <c r="B20" s="144"/>
    </row>
    <row r="21" spans="1:2" x14ac:dyDescent="0.25">
      <c r="A21" s="115"/>
      <c r="B21" s="115"/>
    </row>
    <row r="22" spans="1:2" ht="48.75" customHeight="1" x14ac:dyDescent="0.25"/>
    <row r="23" spans="1:2" ht="79.5" customHeight="1" x14ac:dyDescent="0.25"/>
  </sheetData>
  <sheetProtection password="DCF5" sheet="1" objects="1" scenarios="1"/>
  <mergeCells count="20">
    <mergeCell ref="A8:B8"/>
    <mergeCell ref="A7:B7"/>
    <mergeCell ref="A1:B1"/>
    <mergeCell ref="A2:B2"/>
    <mergeCell ref="A3:B3"/>
    <mergeCell ref="A4:B4"/>
    <mergeCell ref="A5:B5"/>
    <mergeCell ref="A6:B6"/>
    <mergeCell ref="A9:B9"/>
    <mergeCell ref="A10:B10"/>
    <mergeCell ref="A15:B15"/>
    <mergeCell ref="A12:B12"/>
    <mergeCell ref="A20:B20"/>
    <mergeCell ref="A19:B19"/>
    <mergeCell ref="A11:B11"/>
    <mergeCell ref="A14:B14"/>
    <mergeCell ref="A16:B16"/>
    <mergeCell ref="A17:B17"/>
    <mergeCell ref="A18:B18"/>
    <mergeCell ref="A13:B13"/>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28.9" customHeight="1" x14ac:dyDescent="0.25">
      <c r="A7" s="153" t="s">
        <v>131</v>
      </c>
      <c r="B7" s="153"/>
    </row>
    <row r="8" spans="1:2" ht="15" x14ac:dyDescent="0.25">
      <c r="A8" s="154"/>
      <c r="B8" s="154"/>
    </row>
    <row r="9" spans="1:2" x14ac:dyDescent="0.25">
      <c r="A9" s="153" t="s">
        <v>38</v>
      </c>
      <c r="B9" s="153"/>
    </row>
    <row r="10" spans="1:2" ht="66" customHeight="1" x14ac:dyDescent="0.25">
      <c r="A10" s="150" t="s">
        <v>147</v>
      </c>
      <c r="B10" s="150"/>
    </row>
    <row r="11" spans="1:2" ht="79.900000000000006" customHeight="1" x14ac:dyDescent="0.25">
      <c r="A11" s="142" t="s">
        <v>132</v>
      </c>
      <c r="B11" s="142"/>
    </row>
    <row r="12" spans="1:2" ht="112.5" customHeight="1" x14ac:dyDescent="0.25">
      <c r="A12" s="150" t="s">
        <v>133</v>
      </c>
      <c r="B12" s="150"/>
    </row>
    <row r="13" spans="1:2" x14ac:dyDescent="0.25">
      <c r="A13" s="85"/>
      <c r="B13" s="85"/>
    </row>
    <row r="14" spans="1:2" ht="15.6"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1.75" customHeight="1" x14ac:dyDescent="0.25">
      <c r="A57" s="155" t="s">
        <v>143</v>
      </c>
      <c r="B57" s="155"/>
    </row>
    <row r="58" spans="1:2" ht="49.15" customHeight="1" x14ac:dyDescent="0.25">
      <c r="A58" s="150" t="s">
        <v>140</v>
      </c>
      <c r="B58" s="15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32.25" customHeight="1" x14ac:dyDescent="0.25">
      <c r="A7" s="153" t="s">
        <v>131</v>
      </c>
      <c r="B7" s="153"/>
    </row>
    <row r="8" spans="1:2" ht="15" x14ac:dyDescent="0.25">
      <c r="A8" s="154"/>
      <c r="B8" s="154"/>
    </row>
    <row r="9" spans="1:2" x14ac:dyDescent="0.25">
      <c r="A9" s="153" t="s">
        <v>38</v>
      </c>
      <c r="B9" s="153"/>
    </row>
    <row r="10" spans="1:2" ht="63" customHeight="1" x14ac:dyDescent="0.25">
      <c r="A10" s="150" t="s">
        <v>141</v>
      </c>
      <c r="B10" s="150"/>
    </row>
    <row r="11" spans="1:2" ht="64.5" customHeight="1" x14ac:dyDescent="0.25">
      <c r="A11" s="150" t="s">
        <v>142</v>
      </c>
      <c r="B11" s="150"/>
    </row>
    <row r="12" spans="1:2" ht="97.5" customHeight="1" x14ac:dyDescent="0.25">
      <c r="A12" s="150" t="s">
        <v>145</v>
      </c>
      <c r="B12" s="150"/>
    </row>
    <row r="13" spans="1:2" x14ac:dyDescent="0.25">
      <c r="A13" s="85"/>
      <c r="B13" s="85"/>
    </row>
    <row r="14" spans="1:2" ht="15.75"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0.25" customHeight="1" x14ac:dyDescent="0.25">
      <c r="A57" s="155" t="s">
        <v>139</v>
      </c>
      <c r="B57" s="155"/>
    </row>
    <row r="58" spans="1:2" ht="49.35" customHeight="1" x14ac:dyDescent="0.25">
      <c r="A58" s="150" t="s">
        <v>140</v>
      </c>
      <c r="B58" s="150"/>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2019-09-12T07:18:54Z</dcterms:modified>
  <cp:contentStatus>v2017_1</cp:contentStatus>
</cp:coreProperties>
</file>