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Profiles\LCher.CHG\Desktop\Люда\на конкурс\2020 г\ул.Пятая,20 (Комков В.В.)\"/>
    </mc:Choice>
  </mc:AlternateContent>
  <bookViews>
    <workbookView xWindow="32760" yWindow="60" windowWidth="7500" windowHeight="4245" tabRatio="771"/>
  </bookViews>
  <sheets>
    <sheet name="Мои данные" sheetId="8" r:id="rId1"/>
  </sheets>
  <definedNames>
    <definedName name="Print_Titles" localSheetId="0">'Мои данные'!$29:$29</definedName>
    <definedName name="_xlnm.Print_Titles" localSheetId="0">'Мои данные'!$29:$29</definedName>
  </definedNames>
  <calcPr calcId="152511"/>
</workbook>
</file>

<file path=xl/calcChain.xml><?xml version="1.0" encoding="utf-8"?>
<calcChain xmlns="http://schemas.openxmlformats.org/spreadsheetml/2006/main">
  <c r="J21" i="8" l="1"/>
  <c r="G21" i="8"/>
  <c r="J19" i="8"/>
  <c r="G19" i="8"/>
  <c r="J18" i="8"/>
  <c r="G18" i="8"/>
  <c r="J17" i="8"/>
  <c r="G17" i="8"/>
  <c r="J103" i="8"/>
  <c r="G103" i="8"/>
  <c r="J102" i="8"/>
  <c r="G102" i="8"/>
  <c r="J20" i="8"/>
  <c r="G20" i="8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4" authorId="4" shapeId="0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7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8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0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0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1" authorId="6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1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4" authorId="7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4" authorId="4" shapeId="0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</t>
        </r>
      </text>
    </comment>
    <comment ref="C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</t>
        </r>
      </text>
    </comment>
    <comment ref="D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8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</t>
        </r>
      </text>
    </comment>
    <comment ref="H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</t>
        </r>
      </text>
    </comment>
    <comment ref="K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9" authorId="4" shapeId="0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8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8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8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8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8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8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84" authorId="4" shapeId="0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05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07" authorId="2" shape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<sst xmlns="http://schemas.openxmlformats.org/spreadsheetml/2006/main" count="309" uniqueCount="277">
  <si>
    <t>Всего</t>
  </si>
  <si>
    <t xml:space="preserve">ЛОКАЛЬНАЯ СМЕТА 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</si>
  <si>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</si>
  <si>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</si>
  <si>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</si>
  <si>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</si>
  <si>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</si>
  <si>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</si>
  <si>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</si>
  <si>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</si>
  <si>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</si>
  <si>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</si>
  <si>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</si>
  <si>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</si>
  <si>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</si>
  <si>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</si>
  <si>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</si>
  <si>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</si>
  <si>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</si>
  <si>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(локальный сметный расчет)</t>
  </si>
  <si>
    <t>в т.ч. оборудование</t>
  </si>
  <si>
    <t>монтажных работ</t>
  </si>
  <si>
    <t xml:space="preserve">УТВЕРЖДАЮ </t>
  </si>
  <si>
    <t>СОГЛАСОВАНО</t>
  </si>
  <si>
    <t>% НР</t>
  </si>
  <si>
    <t>% СП</t>
  </si>
  <si>
    <t>"___" ____________ 20___ г.</t>
  </si>
  <si>
    <t>"___" _____________ 20___ г.</t>
  </si>
  <si>
    <t xml:space="preserve">  </t>
  </si>
  <si>
    <t>Стройка:"Газопровод низкого давления от точки врезки  до границ земельного участка собственника по адресу: Челябинская обл., Сосновский р-н, с.Долгодеревенское, ул. Пятая д. 20"</t>
  </si>
  <si>
    <t>Объект:"Газопровод низкого давления от точки врезки  до границ земельного участка собственника по адресу: Челябинская обл., Сосновский р-н, с.Долгодеревенское, ул. Пятая д. 20"</t>
  </si>
  <si>
    <t>на ул. Пятая 20 Комков</t>
  </si>
  <si>
    <t>Основание:проект 3161-20-ТП-ГСН.С</t>
  </si>
  <si>
    <t>Составлена в базисных ценах на 01.2000 г. и текущих ценах на 1 квартал 2020г.</t>
  </si>
  <si>
    <t>Составил:  _________________ /Гоппе Н.С./</t>
  </si>
  <si>
    <t>Проверил:  _________________ /Гоппе Н.С./</t>
  </si>
  <si>
    <t>Раздел 1. НАДЗЕМНЫЙ ГАЗОПРОВОД</t>
  </si>
  <si>
    <t>ТЕР16-02-003-04
Прокладка трубопроводов газоснабжения из стальных водогазопроводных неоцинкованных труб диаметром: 32 мм
100 м трубопровода
4 107,40 = 4 131,38 - 0,00044 x 18 320,00 - 0,00053 x 30 040,00</t>
  </si>
  <si>
    <t>0,01
1,0/100</t>
  </si>
  <si>
    <t>375,87
_____
3663,92</t>
  </si>
  <si>
    <t>67,61
_____
2,45</t>
  </si>
  <si>
    <t>4
_____
36</t>
  </si>
  <si>
    <t>54
_____
172</t>
  </si>
  <si>
    <t>ТЕР13-06-003-01
Очистка поверхности щетками
1 м2 очищаемой поверхности</t>
  </si>
  <si>
    <t>0,132822
0,0423*3,14*1</t>
  </si>
  <si>
    <t>ТЕР13-03-002-04
Огрунтовка металлических поверхностей за один раз: грунтовкой ГФ-021
(ОП п.1.13.7 При нанесении лакокрасочных материалов ручным способом ОЗП=1,1; ТЗ=1,1)
100 м2 окрашиваемой поверхности</t>
  </si>
  <si>
    <t>0,002656
0,0423*3,14*1,0*2/100</t>
  </si>
  <si>
    <t>78,62
_____
250,36</t>
  </si>
  <si>
    <t>10,15
_____
0,12</t>
  </si>
  <si>
    <t xml:space="preserve">
_____
1</t>
  </si>
  <si>
    <t>3
_____
2</t>
  </si>
  <si>
    <t>ТЕР13-03-004-26
Окраска металлических огрунтованных поверхностей: эмалью ПФ-115
(ОП п.1.13.7 При нанесении лакокрасочных материалов ручным способом ОЗП=1,1; ТЗ=1,1)
100 м2 окрашиваемой поверхности</t>
  </si>
  <si>
    <t>48,32
_____
388,48</t>
  </si>
  <si>
    <t>6,8
_____
0,12</t>
  </si>
  <si>
    <t>2
_____
3</t>
  </si>
  <si>
    <t>ТЕР22-03-001-05
Установка фасонных частей стальных сварных диаметром: 100-250 мм (отводы, переходы, заглушки)
1 т фасонных частей
17 726,43 = 31 686,43 - 1 x 13 960,00</t>
  </si>
  <si>
    <t>0,0002
0,2/1000</t>
  </si>
  <si>
    <t>4960,28
_____
959,4</t>
  </si>
  <si>
    <t>11806,75
_____
1684,6</t>
  </si>
  <si>
    <t>1
_____
1</t>
  </si>
  <si>
    <t>14
_____
2</t>
  </si>
  <si>
    <t>15
_____
5</t>
  </si>
  <si>
    <t>ТССЦ-507-2277
Переходы концентрические на Ру до 16 МПа (160 кгс/см2) диаметром условного прохода 50х40 мм, наружным диаметром и толщиной стенки 57х4-45х2,5 мм
шт.</t>
  </si>
  <si>
    <t xml:space="preserve">
_____
42,5</t>
  </si>
  <si>
    <t xml:space="preserve">
_____
43</t>
  </si>
  <si>
    <t xml:space="preserve">
_____
37</t>
  </si>
  <si>
    <t>ТЕРм12-10-001-01
Бобышки, штуцеры на условное давление: до 10 МПа
100 шт.</t>
  </si>
  <si>
    <t>0,01
1/100</t>
  </si>
  <si>
    <t>795,26
_____
2433,91</t>
  </si>
  <si>
    <t>8
_____
25</t>
  </si>
  <si>
    <t>114
_____
254</t>
  </si>
  <si>
    <t>ТЕР24-01-033-03
Установка вентилей и клапанов обратных муфтовых диаметром: до 50 мм
1 шт.</t>
  </si>
  <si>
    <t>15,83
_____
2,07</t>
  </si>
  <si>
    <t>16
_____
2</t>
  </si>
  <si>
    <t>226
_____
10</t>
  </si>
  <si>
    <t>ТССЦ-302-1834
Кран шаровой муфтовый 11Б27П1, диаметром 32 мм
шт.</t>
  </si>
  <si>
    <t xml:space="preserve">
_____
92,47</t>
  </si>
  <si>
    <t xml:space="preserve">
_____
92</t>
  </si>
  <si>
    <t xml:space="preserve">
_____
431</t>
  </si>
  <si>
    <t>ЗЕМЛЯНЫЕ РАБОТЫ</t>
  </si>
  <si>
    <t>ТЕР01-01-004-03
Разработка грунта в отвал экскаваторами «драглайн» или «обратная лопата» с ковшом вместимостью: 0,4 (0,3-0,45) м3, группа грунтов 3
(Прил.1.12 п.3.66 Разработка одноковшовыми экскаваторами объема грунта, находящегося на расстоянии до 2 м от поверхности коммуникаций или мешающих предметов, а также объема грунта, находящегося от мешающего наземного предмета (деревьев, столбов и т.д.) в пределах вылета стрелы экскаватора ОЗП=1,2; ЭМ=1,2 к расх.; ЗПМ=1,2; ТЗ=1,2; ТЗМ=1,2)
1000 м3 грунта</t>
  </si>
  <si>
    <t>0,0275
27,5/1000</t>
  </si>
  <si>
    <t>5649,8
_____
973,52</t>
  </si>
  <si>
    <t>155
_____
27</t>
  </si>
  <si>
    <t>1053
_____
383</t>
  </si>
  <si>
    <t>ТЕР01-02-057-03
Разработка грунта вручную в траншеях глубиной до 2 м без креплений с откосами, группа грунтов: 3
(Прил.1.12 п.3.187 Доработка вручную, зачистка дна и стенок с выкидкой грунта в котлованах и траншеях, разработанных механизированным способом ОЗП=1,2; ТЗ=1,2)
100 м3 грунта</t>
  </si>
  <si>
    <t>0,03
3/100</t>
  </si>
  <si>
    <t>ТЕР23-01-001-01
Устройство основания под трубопроводы: песчаного
10 м3 основания</t>
  </si>
  <si>
    <t>0,17
1,7/10</t>
  </si>
  <si>
    <t>105,37
_____
1287</t>
  </si>
  <si>
    <t>39,04
_____
4,26</t>
  </si>
  <si>
    <t>18
_____
218</t>
  </si>
  <si>
    <t>7
_____
1</t>
  </si>
  <si>
    <t>256
_____
687</t>
  </si>
  <si>
    <t>32
_____
10</t>
  </si>
  <si>
    <t>ТЕР01-01-033-02
Засыпка траншей и котлованов с перемещением грунта до 5 м бульдозерами мощностью: 59 кВт (80 л.с.), группа грунтов 2
1000 м3 грунта</t>
  </si>
  <si>
    <t>0,0288
28,8/1000</t>
  </si>
  <si>
    <t>633,41
_____
124,36</t>
  </si>
  <si>
    <t>18
_____
4</t>
  </si>
  <si>
    <t>164
_____
51</t>
  </si>
  <si>
    <t>ТЕР01-02-005-01
Уплотнение грунта пневматическими трамбовками, группа грунтов: 1-2
100 м3 уплотненного грунта</t>
  </si>
  <si>
    <t>0,288
28,8/100</t>
  </si>
  <si>
    <t>199,9
_____
36,97</t>
  </si>
  <si>
    <t>57
_____
11</t>
  </si>
  <si>
    <t>409
_____
152</t>
  </si>
  <si>
    <t>ТССЦпг-01-01-01-035
Погрузочные работы при автомобильных перевозках: глины
1 т груза</t>
  </si>
  <si>
    <t>16,443
8,1*2,03</t>
  </si>
  <si>
    <t>ТССЦпг-03-21-02-015
Перевозка грузов автомобилями-самосвалами грузоподъемностью 10 т, работающих вне карьера, на расстояние: до 15 км II класс груза
1 т груза</t>
  </si>
  <si>
    <t>ТЕР01-01-016-02
Работа на отвале, группа грунтов: 2-3
1000 м3 грунта</t>
  </si>
  <si>
    <t>0,0081
8,1/1000</t>
  </si>
  <si>
    <t>35,99
_____
4,88</t>
  </si>
  <si>
    <t>357,63
_____
64,83</t>
  </si>
  <si>
    <t>3
_____
1</t>
  </si>
  <si>
    <t>4
_____
1</t>
  </si>
  <si>
    <t>24
_____
8</t>
  </si>
  <si>
    <t>Прокладка газопровода методом ГНБ</t>
  </si>
  <si>
    <t>ТЕР04-01-074-01
Монтаж машины горизонтального бурения прессово-шнекового типа РВА
1 машина</t>
  </si>
  <si>
    <t>1258,5
_____
84,92</t>
  </si>
  <si>
    <t>1259
_____
85</t>
  </si>
  <si>
    <t>7443
_____
1214</t>
  </si>
  <si>
    <t>ТЕР04-01-075-01
Демонтаж машины горизонтального бурения прессово-шнекового типа РВА
1 машина
427,45 = 923,87 - 2,58 x 177,11 - 1,92 x 20,56</t>
  </si>
  <si>
    <t>ТЕР04-01-076-01
Бурение пилотной скважины машиной горизонтального бурения прессово-шнековой с усилием продавливания 203 ТС (2000кН) фирмы SHMIDT, KRANZ-GRUPPE
100 м бурения скважины</t>
  </si>
  <si>
    <t>1,232
123,2/100</t>
  </si>
  <si>
    <t>130,51
_____
4,76</t>
  </si>
  <si>
    <t>9351,3
_____
178,38</t>
  </si>
  <si>
    <t>161
_____
5</t>
  </si>
  <si>
    <t>11521
_____
220</t>
  </si>
  <si>
    <t>2298
_____
43</t>
  </si>
  <si>
    <t>28125
_____
3143</t>
  </si>
  <si>
    <t>ТЕР04-01-077-09
Бурение с предварительным расширением скважины длиной 50 м машиной горизонтального бурения прессово-шнековой с усилием продавливания 203 ТС (2000кН) фирмы SHMIDT, KRANZ-GRUPPE трехступенчатым методом с одновременным продавливанием отрезков (длиной по 4 м), сваренных между собой стальных трубопроводов диаметром: 325 мм
(ПЗ=0,277 (ОЗП=0,277; ЭМ=0,277 к расх.; ЗПМ=0,277; МАТ=0,277 к расх.; ТЗ=0,277; ТЗМ=0,277))
100 м бурения скважины</t>
  </si>
  <si>
    <t>294,95
_____
190,4</t>
  </si>
  <si>
    <t>10952,85
_____
322,11</t>
  </si>
  <si>
    <t>363
_____
235</t>
  </si>
  <si>
    <t>13494
_____
397</t>
  </si>
  <si>
    <t>5195
_____
1610</t>
  </si>
  <si>
    <t>35349
_____
5676</t>
  </si>
  <si>
    <t>ТССЦ-110-0245
Полимер для стабилизации буровых скважин «ФИЛЬТР ЧЕК»
т</t>
  </si>
  <si>
    <t xml:space="preserve">
_____
39779,38</t>
  </si>
  <si>
    <t xml:space="preserve">
_____
1790</t>
  </si>
  <si>
    <t xml:space="preserve">
_____
9041</t>
  </si>
  <si>
    <t>ТССЦ-109-0012
Глина бентонитовая марки ПБМГ
т</t>
  </si>
  <si>
    <t xml:space="preserve">
_____
1180</t>
  </si>
  <si>
    <t xml:space="preserve">
_____
708</t>
  </si>
  <si>
    <t xml:space="preserve">
_____
7845</t>
  </si>
  <si>
    <t>ТССЦ-507-3728
Труба напорная из полиэтилена PE 100 для газопроводов ПЭ100 SDR11, размером 90х8,2 мм (ГОСТ Р 50838-95)
м</t>
  </si>
  <si>
    <t>125,664
123,2*1,02</t>
  </si>
  <si>
    <t xml:space="preserve">
_____
65,56</t>
  </si>
  <si>
    <t xml:space="preserve">
_____
8239</t>
  </si>
  <si>
    <t xml:space="preserve">
_____
37331</t>
  </si>
  <si>
    <t>ТЕР22-05-003-01
Протаскивание в футляр стальных труб диаметром: 100 мм
100 м трубы, уложенной в футляр</t>
  </si>
  <si>
    <t>1026,3
_____
1111,06</t>
  </si>
  <si>
    <t>1264
_____
1369</t>
  </si>
  <si>
    <t>18077
_____
8007</t>
  </si>
  <si>
    <t>ТЕР22-05-004-01
Заделка битумом и прядью концов футляра диаметром: 400 мм
(ОЗП=0,225; ЭМ=0,225 к расх.; ЗПМ=0,225; МАТ=0,225 к расх.; ТЗ=0,225; ТЗМ=0,225)
1 футляр</t>
  </si>
  <si>
    <t>7,37
_____
35,9</t>
  </si>
  <si>
    <t>7
_____
36</t>
  </si>
  <si>
    <t>105
_____
175</t>
  </si>
  <si>
    <t>УКЛАДКА ПОДЗЕМНОГО ГАЗОПРОВОДА</t>
  </si>
  <si>
    <t>ТЕР24-02-034-01
Укладка газопроводов из одиночных полиэтиленовых труб в траншею, диаметр газопровода: до 110 мм
100 м газопровода</t>
  </si>
  <si>
    <t>ТССЦ-507-3726
Труба напорная из полиэтилена PE 100 для газопроводов ПЭ100 SDR11, размером 63х5,8 мм (ГОСТ Р 50838-95)
м</t>
  </si>
  <si>
    <t>1,02
1*1,02</t>
  </si>
  <si>
    <t xml:space="preserve">
_____
32,47</t>
  </si>
  <si>
    <t xml:space="preserve">
_____
33</t>
  </si>
  <si>
    <t xml:space="preserve">
_____
150</t>
  </si>
  <si>
    <t>ТЕР24-02-061-01
Устройство цокольного ввода газопровода из полиэтиленовых труб в здание, диаметр газопровода: до 63 мм
10 вводов
10 507,47 = 14 960,74 - 0,002 x 3 390,00 - 0,003 x 26 830,00 - 10 x 385,00 - 24 x 21,50</t>
  </si>
  <si>
    <t>0,1
1/10</t>
  </si>
  <si>
    <t>1412,8
_____
7743,73</t>
  </si>
  <si>
    <t>141
_____
775</t>
  </si>
  <si>
    <t>2019
_____
1757</t>
  </si>
  <si>
    <t>прайс
цокольный выход ПЭ/Ст 63х57
шт</t>
  </si>
  <si>
    <t xml:space="preserve">
_____
503,53</t>
  </si>
  <si>
    <t xml:space="preserve">
_____
504</t>
  </si>
  <si>
    <t xml:space="preserve">
_____
3182</t>
  </si>
  <si>
    <t>0,005
0,5/100</t>
  </si>
  <si>
    <t>5
_____
6</t>
  </si>
  <si>
    <t>73
_____
33</t>
  </si>
  <si>
    <t>ТЕР24-02-030-03
Укладка в траншею изолированных стальных газопроводов условным диаметром: до 100 мм
100 м трубопровода
1 657,81 = 12 035,56 - 101 x 102,75</t>
  </si>
  <si>
    <t>330,42
_____
14,98</t>
  </si>
  <si>
    <t>1312,41
_____
139,29</t>
  </si>
  <si>
    <t>6
_____
1</t>
  </si>
  <si>
    <t>38
_____
10</t>
  </si>
  <si>
    <t>ТССЦ-103-0161
Трубы стальные электросварные прямошовные со снятой фаской из стали марок БСт2кп-БСт4кп и БСт2пс-БСт4пс наружный диаметр 108 мм, толщина стенки 4 мм
м</t>
  </si>
  <si>
    <t>0,505
0,5*1,01</t>
  </si>
  <si>
    <t xml:space="preserve">
_____
67,3</t>
  </si>
  <si>
    <t xml:space="preserve">
_____
34</t>
  </si>
  <si>
    <t xml:space="preserve">
_____
216</t>
  </si>
  <si>
    <t>ТЕР22-02-010-03
Нанесение весьма усиленной антикоррозионной изоляции из полимерных липких лент на стальные трубопроводы диаметром: 100 мм
1 км трубопровода
5 852,80 = 28 213,60 - 1452 x 15,40</t>
  </si>
  <si>
    <t>0,0005
0,5/1000</t>
  </si>
  <si>
    <t>2735,14
_____
1989,77</t>
  </si>
  <si>
    <t>1127,89
_____
110,47</t>
  </si>
  <si>
    <t>20
_____
2</t>
  </si>
  <si>
    <t>ТССЦ-101-2489
Лента поливинилхлоридная липкая толщиной 0,4 мм
м2</t>
  </si>
  <si>
    <t>0,16956
3,14*0,108*0,5</t>
  </si>
  <si>
    <t xml:space="preserve">
_____
15,4</t>
  </si>
  <si>
    <t xml:space="preserve">
_____
3</t>
  </si>
  <si>
    <t xml:space="preserve">
_____
7</t>
  </si>
  <si>
    <t>ТЕР22-05-004-01
Заделка битумом и прядью концов футляра диаметром: 400 мм
(ПЗ=0,27 (ОЗП=0,27; ЭМ=0,27 к расх.; ЗПМ=0,27; МАТ=0,27 к расх.; ТЗ=0,27; ТЗМ=0,27))
1 футляр</t>
  </si>
  <si>
    <t>8,85
_____
43,08</t>
  </si>
  <si>
    <t>9
_____
42</t>
  </si>
  <si>
    <t>127
_____
209</t>
  </si>
  <si>
    <t>ТЕР27-09-004-02
Установка столбиков сигнальных: пластиковых
100 шт.
232,90 = 4 839,90 - 100 x 46,07</t>
  </si>
  <si>
    <t>0,02
2/100</t>
  </si>
  <si>
    <t>116,79
_____
13,18</t>
  </si>
  <si>
    <t>14
_____
4</t>
  </si>
  <si>
    <t>прайс
Столбик сигнальный
шт</t>
  </si>
  <si>
    <t xml:space="preserve">
_____
146,2</t>
  </si>
  <si>
    <t xml:space="preserve">
_____
292</t>
  </si>
  <si>
    <t xml:space="preserve">
_____
1848</t>
  </si>
  <si>
    <t>ТЕР24-02-005-03
Установка заглушки на газопроводе из полиэтиленовых труб в горизонтальной плоскости, диаметр отвода: 90 мм
1 отвод
64,02 = 315,02 - 1 x 251,00</t>
  </si>
  <si>
    <t>26,64
_____
10,27</t>
  </si>
  <si>
    <t>27
_____
10</t>
  </si>
  <si>
    <t>381
_____
49</t>
  </si>
  <si>
    <t>ТССЦ-507-0730
Заглушка полиэтиленовая с электроспиралью, диаметр 90 мм
шт.</t>
  </si>
  <si>
    <t xml:space="preserve">
_____
351,79</t>
  </si>
  <si>
    <t xml:space="preserve">
_____
352</t>
  </si>
  <si>
    <t xml:space="preserve">
_____
1821</t>
  </si>
  <si>
    <t>ТЕР24-02-007-02
Установка седелок крановых полиэтиленовых с закладными нагревателями на газопроводе из полиэтиленовых труб , диаметры соединяемых труб:90х63 мм
1 соединение</t>
  </si>
  <si>
    <t>18,33
_____
3,16</t>
  </si>
  <si>
    <t>262
_____
15</t>
  </si>
  <si>
    <t>ТССЦ-507-0855
Седелка полиэтиленовая с ответной нижней частью Д=90х63 мм
шт.</t>
  </si>
  <si>
    <t xml:space="preserve">
_____
721,46</t>
  </si>
  <si>
    <t xml:space="preserve">
_____
721</t>
  </si>
  <si>
    <t xml:space="preserve">
_____
2277</t>
  </si>
  <si>
    <t>ИСПЫТАНИЯ</t>
  </si>
  <si>
    <t>ТЕРм39-02-001-03
Визуальный и измерительный контроль сварных соединений трубопроводов, диаметр: до 108 мм
1 стык</t>
  </si>
  <si>
    <t>1,68
_____
0,03</t>
  </si>
  <si>
    <t>ТЕРм39-02-015-04
Гаммаграфический контроль трубопровода через две стенки, диаметр трубопровода: 108 мм, толщина стенки до 5 мм
1 снимок</t>
  </si>
  <si>
    <t>15,51
_____
6,75</t>
  </si>
  <si>
    <t>16
_____
6</t>
  </si>
  <si>
    <t>222
_____
17</t>
  </si>
  <si>
    <t>ТЕРм39-02-006-07
Ультразвуковая дефектоскопия трубопровода одним преобразователем сварных соединений перлитного класса с двух сторон, прозвучивание поперечное, диаметр трубопровода: 114 мм, толщина стенки до 8 мм
1 стык</t>
  </si>
  <si>
    <t>9,55
_____
3,05</t>
  </si>
  <si>
    <t>19
_____
6</t>
  </si>
  <si>
    <t>273
_____
24</t>
  </si>
  <si>
    <t>ТЕР24-02-120-02
Очистка полости трубопровода продувкой воздухом, условный диаметр газопровода: до 100 мм
100 м трубопровода</t>
  </si>
  <si>
    <t>1,282
(1,0+123,2+1,0+3)/100</t>
  </si>
  <si>
    <t>12,55
_____
2,43</t>
  </si>
  <si>
    <t>16
_____
3</t>
  </si>
  <si>
    <t>115
_____
45</t>
  </si>
  <si>
    <t>ТЕР24-02-121-02
Монтаж инвентарного узла для очистки и испытания газопровода, условный диаметр газопровода: до 100 мм
1 узел</t>
  </si>
  <si>
    <t>64,93
_____
38,14</t>
  </si>
  <si>
    <t>65
_____
38</t>
  </si>
  <si>
    <t>928
_____
134</t>
  </si>
  <si>
    <t>ТЕР24-02-122-02
Подъем давления при испытании воздухом газопроводов низкого и среднего давления (до 0,3 МПа) условным диаметром: до 100 мм
100 м газопровода</t>
  </si>
  <si>
    <t>6,33
_____
0,73</t>
  </si>
  <si>
    <t>8
_____
1</t>
  </si>
  <si>
    <t>56
_____
13</t>
  </si>
  <si>
    <t>ТЕР24-02-124-01
Выдержка под давлением до 0,6 МПа при испытании на прочность и герметичность газопроводов условным диаметром: 50-300 мм
1 участок испытания газопровода</t>
  </si>
  <si>
    <t>798,21
_____
85,12</t>
  </si>
  <si>
    <t>798
_____
85</t>
  </si>
  <si>
    <t>5573
_____
1217</t>
  </si>
  <si>
    <t>Итого прямые затраты по смете</t>
  </si>
  <si>
    <t>2987
_____
15628</t>
  </si>
  <si>
    <t>28369
_____
836</t>
  </si>
  <si>
    <t>42732
_____
77392</t>
  </si>
  <si>
    <t>83506
_____
11932</t>
  </si>
  <si>
    <t>Итого прямые затраты по смете с учетом коэффициентов к итогам</t>
  </si>
  <si>
    <t xml:space="preserve">    В том числе, справочно: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</si>
  <si>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1, 5-6, 8-9, 12, 24-36, 39-42, 46-49, 10, 13-15, 17, 11, 16, 18-23, 37-38, 7, 43-45)</t>
  </si>
  <si>
    <t>5674
_____
167</t>
  </si>
  <si>
    <t xml:space="preserve">     Вспомогательные материалы МАТ=2%ОЗП  (Поз. 7, 43-45)</t>
  </si>
  <si>
    <t xml:space="preserve">
_____
17</t>
  </si>
  <si>
    <t xml:space="preserve">     МДС35 пр.1 т.1 п.5. Производство строительных и других работ вблизи объектов, находящихся под высоким напряжением, в том числе  в охранной зоне действующей воздушной линии электропередачи ОЗП=1,2; ЭМ=1,2; ЗПМ=1,2; ТЗ=1,2; ТЗМ=1,2  (Поз. 1-6, 8-9, 12, 24-36, 39-42, 46-49, 10, 13-15, 17, 11, 16, 18-23, 37-38, 7, 43-45)</t>
  </si>
  <si>
    <t>16701
_____
2386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</si>
  <si>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</si>
  <si>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</si>
  <si>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</si>
  <si>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</si>
  <si>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</si>
  <si>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</si>
  <si>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</si>
  <si>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Итого Строительные работы</t>
  </si>
  <si>
    <t xml:space="preserve">    Итого Монтажные работы</t>
  </si>
  <si>
    <t xml:space="preserve">    Итого</t>
  </si>
  <si>
    <t xml:space="preserve">    ВСЕГО по смете</t>
  </si>
  <si>
    <t>_________________ /                                            /</t>
  </si>
  <si>
    <t>_________________ /                                                 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</si>
</sst>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72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9" fillId="0" borderId="0" xfId="0" applyFont="1"/>
    <xf numFmtId="0" fontId="3" fillId="0" borderId="0" xfId="10"/>
    <xf numFmtId="0" fontId="1" fillId="0" borderId="0" xfId="12"/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0" fontId="11" fillId="0" borderId="0" xfId="0" applyFont="1" applyBorder="1" applyAlignment="1">
      <alignment horizontal="left" vertical="top" wrapText="1"/>
    </xf>
    <xf numFmtId="1" fontId="12" fillId="0" borderId="0" xfId="10" applyNumberFormat="1" applyFont="1" applyAlignment="1">
      <alignment horizontal="right"/>
    </xf>
    <xf numFmtId="0" fontId="9" fillId="0" borderId="0" xfId="24" applyFont="1">
      <alignment horizontal="left" vertical="top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3" applyFont="1" applyAlignment="1">
      <alignment horizontal="left"/>
    </xf>
    <xf numFmtId="0" fontId="7" fillId="0" borderId="7" xfId="13" applyFont="1" applyBorder="1">
      <alignment horizontal="center" wrapText="1"/>
    </xf>
    <xf numFmtId="0" fontId="7" fillId="0" borderId="7" xfId="13" applyFont="1" applyFill="1" applyBorder="1">
      <alignment horizontal="center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9" fillId="0" borderId="7" xfId="0" applyFont="1" applyBorder="1" applyAlignment="1">
      <alignment horizontal="left" vertical="top" wrapText="1"/>
    </xf>
    <xf numFmtId="2" fontId="9" fillId="0" borderId="7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right" vertical="top" wrapText="1"/>
    </xf>
    <xf numFmtId="2" fontId="9" fillId="0" borderId="7" xfId="0" applyNumberFormat="1" applyFont="1" applyBorder="1" applyAlignment="1">
      <alignment horizontal="right" vertical="top" wrapText="1"/>
    </xf>
    <xf numFmtId="0" fontId="9" fillId="0" borderId="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right" vertical="top" wrapText="1"/>
    </xf>
    <xf numFmtId="0" fontId="9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2" fillId="0" borderId="1" xfId="6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6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4" fontId="11" fillId="0" borderId="6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6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2:Z109"/>
  <sheetViews>
    <sheetView showGridLines="0" tabSelected="1" topLeftCell="A97" workbookViewId="0">
      <selection activeCell="F19" sqref="F19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3" width="9.140625" style="1" hidden="1" customWidth="1"/>
    <col min="24" max="27" width="0" style="1" hidden="1" customWidth="1"/>
    <col min="28" max="16384" width="9.140625" style="1"/>
  </cols>
  <sheetData>
    <row r="2" spans="1:21" ht="15.75" x14ac:dyDescent="0.25">
      <c r="A2" s="2" t="s">
        <v>22</v>
      </c>
      <c r="H2" s="3" t="s">
        <v>23</v>
      </c>
    </row>
    <row r="3" spans="1:21" x14ac:dyDescent="0.2">
      <c r="A3" s="34" t="s">
        <v>28</v>
      </c>
      <c r="H3" s="34" t="s">
        <v>28</v>
      </c>
    </row>
    <row r="4" spans="1:21" x14ac:dyDescent="0.2">
      <c r="A4" s="34" t="s">
        <v>275</v>
      </c>
      <c r="B4" s="4"/>
      <c r="C4" s="4"/>
      <c r="D4" s="4"/>
      <c r="E4" s="4"/>
      <c r="F4" s="4"/>
      <c r="G4" s="4"/>
      <c r="H4" s="34" t="s">
        <v>276</v>
      </c>
    </row>
    <row r="5" spans="1:21" x14ac:dyDescent="0.2">
      <c r="A5" s="1" t="s">
        <v>26</v>
      </c>
      <c r="B5" s="4"/>
      <c r="C5" s="4"/>
      <c r="D5" s="4"/>
      <c r="E5" s="4"/>
      <c r="F5" s="4"/>
      <c r="G5" s="4"/>
      <c r="H5" s="35" t="s">
        <v>27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8" t="s">
        <v>29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8" t="s">
        <v>30</v>
      </c>
      <c r="B10" s="6"/>
      <c r="C10" s="6"/>
      <c r="D10" s="6"/>
    </row>
    <row r="11" spans="1:21" s="7" customFormat="1" ht="15" x14ac:dyDescent="0.25">
      <c r="A11" s="59" t="s">
        <v>1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</row>
    <row r="12" spans="1:21" s="7" customFormat="1" ht="12" x14ac:dyDescent="0.2">
      <c r="A12" s="60" t="s">
        <v>19</v>
      </c>
      <c r="B12" s="60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</row>
    <row r="13" spans="1:21" s="7" customFormat="1" ht="12" x14ac:dyDescent="0.2">
      <c r="A13" s="60" t="s">
        <v>31</v>
      </c>
      <c r="B13" s="60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</row>
    <row r="14" spans="1:21" s="7" customFormat="1" ht="12" x14ac:dyDescent="0.2">
      <c r="A14" s="61" t="s">
        <v>32</v>
      </c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</row>
    <row r="15" spans="1:21" s="7" customFormat="1" ht="12" x14ac:dyDescent="0.2"/>
    <row r="16" spans="1:21" s="7" customFormat="1" ht="12" x14ac:dyDescent="0.2">
      <c r="G16" s="62" t="s">
        <v>17</v>
      </c>
      <c r="H16" s="63"/>
      <c r="I16" s="64"/>
      <c r="J16" s="62" t="s">
        <v>18</v>
      </c>
      <c r="K16" s="63"/>
      <c r="L16" s="63"/>
      <c r="M16" s="63"/>
      <c r="N16" s="63"/>
      <c r="O16" s="63"/>
      <c r="P16" s="63"/>
      <c r="Q16" s="63"/>
      <c r="R16" s="63"/>
      <c r="S16" s="63"/>
      <c r="T16" s="63"/>
      <c r="U16" s="64"/>
    </row>
    <row r="17" spans="1:26" s="7" customFormat="1" x14ac:dyDescent="0.2">
      <c r="D17" s="5" t="s">
        <v>2</v>
      </c>
      <c r="G17" s="68">
        <f>61898/1000</f>
        <v>61.898000000000003</v>
      </c>
      <c r="H17" s="69"/>
      <c r="I17" s="9" t="s">
        <v>3</v>
      </c>
      <c r="J17" s="70">
        <f>331715/1000</f>
        <v>331.71499999999997</v>
      </c>
      <c r="K17" s="71"/>
      <c r="L17" s="10"/>
      <c r="M17" s="10"/>
      <c r="N17" s="10"/>
      <c r="O17" s="10"/>
      <c r="P17" s="10"/>
      <c r="Q17" s="10"/>
      <c r="R17" s="10"/>
      <c r="S17" s="10"/>
      <c r="T17" s="10"/>
      <c r="U17" s="9" t="s">
        <v>3</v>
      </c>
    </row>
    <row r="18" spans="1:26" s="7" customFormat="1" x14ac:dyDescent="0.2">
      <c r="D18" s="11" t="s">
        <v>20</v>
      </c>
      <c r="F18" s="12"/>
      <c r="G18" s="68">
        <f>0/1000</f>
        <v>0</v>
      </c>
      <c r="H18" s="69"/>
      <c r="I18" s="9" t="s">
        <v>3</v>
      </c>
      <c r="J18" s="70">
        <f>0/1000</f>
        <v>0</v>
      </c>
      <c r="K18" s="71"/>
      <c r="L18" s="10"/>
      <c r="M18" s="10"/>
      <c r="N18" s="10"/>
      <c r="O18" s="10"/>
      <c r="P18" s="10"/>
      <c r="Q18" s="10"/>
      <c r="R18" s="10"/>
      <c r="S18" s="10"/>
      <c r="T18" s="10"/>
      <c r="U18" s="9" t="s">
        <v>3</v>
      </c>
    </row>
    <row r="19" spans="1:26" s="7" customFormat="1" x14ac:dyDescent="0.2">
      <c r="D19" s="11" t="s">
        <v>21</v>
      </c>
      <c r="F19" s="12"/>
      <c r="G19" s="68">
        <f>242/1000</f>
        <v>0.24199999999999999</v>
      </c>
      <c r="H19" s="69"/>
      <c r="I19" s="9" t="s">
        <v>3</v>
      </c>
      <c r="J19" s="70">
        <f>2630/1000</f>
        <v>2.63</v>
      </c>
      <c r="K19" s="71"/>
      <c r="L19" s="10"/>
      <c r="M19" s="10"/>
      <c r="N19" s="10"/>
      <c r="O19" s="10"/>
      <c r="P19" s="10"/>
      <c r="Q19" s="10"/>
      <c r="R19" s="10"/>
      <c r="S19" s="10"/>
      <c r="T19" s="10"/>
      <c r="U19" s="9" t="s">
        <v>3</v>
      </c>
    </row>
    <row r="20" spans="1:26" s="7" customFormat="1" x14ac:dyDescent="0.2">
      <c r="D20" s="5" t="s">
        <v>4</v>
      </c>
      <c r="G20" s="68">
        <f>(V20+V21)/1000</f>
        <v>0.35704000000000002</v>
      </c>
      <c r="H20" s="69"/>
      <c r="I20" s="9" t="s">
        <v>5</v>
      </c>
      <c r="J20" s="70">
        <f>(W20+W21)/1000</f>
        <v>0.35704000000000002</v>
      </c>
      <c r="K20" s="71"/>
      <c r="L20" s="10"/>
      <c r="M20" s="10"/>
      <c r="N20" s="10"/>
      <c r="O20" s="10"/>
      <c r="P20" s="10"/>
      <c r="Q20" s="10"/>
      <c r="R20" s="10"/>
      <c r="S20" s="10"/>
      <c r="T20" s="10"/>
      <c r="U20" s="9" t="s">
        <v>5</v>
      </c>
      <c r="V20" s="13">
        <v>291.17</v>
      </c>
      <c r="W20" s="14">
        <v>291.17</v>
      </c>
      <c r="X20" s="27">
        <v>4587</v>
      </c>
      <c r="Y20" s="27">
        <v>5462</v>
      </c>
      <c r="Z20" s="27">
        <v>3182</v>
      </c>
    </row>
    <row r="21" spans="1:26" s="7" customFormat="1" x14ac:dyDescent="0.2">
      <c r="D21" s="5" t="s">
        <v>6</v>
      </c>
      <c r="G21" s="68">
        <f>4587/1000</f>
        <v>4.5869999999999997</v>
      </c>
      <c r="H21" s="69"/>
      <c r="I21" s="9" t="s">
        <v>3</v>
      </c>
      <c r="J21" s="70">
        <f>65599/1000</f>
        <v>65.599000000000004</v>
      </c>
      <c r="K21" s="71"/>
      <c r="L21" s="10"/>
      <c r="M21" s="10"/>
      <c r="N21" s="10"/>
      <c r="O21" s="10"/>
      <c r="P21" s="10"/>
      <c r="Q21" s="10"/>
      <c r="R21" s="10"/>
      <c r="S21" s="10"/>
      <c r="T21" s="10"/>
      <c r="U21" s="9" t="s">
        <v>3</v>
      </c>
      <c r="V21" s="13">
        <v>65.87</v>
      </c>
      <c r="W21" s="14">
        <v>65.87</v>
      </c>
      <c r="X21" s="28">
        <v>65599</v>
      </c>
      <c r="Y21" s="28">
        <v>66408</v>
      </c>
      <c r="Z21" s="28">
        <v>36410</v>
      </c>
    </row>
    <row r="22" spans="1:26" s="7" customFormat="1" ht="12" x14ac:dyDescent="0.2">
      <c r="F22" s="6"/>
      <c r="G22" s="15"/>
      <c r="H22" s="15"/>
      <c r="I22" s="16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6"/>
    </row>
    <row r="23" spans="1:26" s="7" customFormat="1" ht="12" x14ac:dyDescent="0.2">
      <c r="B23" s="6"/>
      <c r="C23" s="6"/>
      <c r="D23" s="6"/>
      <c r="F23" s="12"/>
      <c r="G23" s="18"/>
      <c r="H23" s="18"/>
      <c r="I23" s="19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19"/>
    </row>
    <row r="24" spans="1:26" s="7" customFormat="1" ht="12" x14ac:dyDescent="0.2">
      <c r="A24" s="36" t="s">
        <v>33</v>
      </c>
    </row>
    <row r="25" spans="1:26" s="7" customFormat="1" thickBot="1" x14ac:dyDescent="0.25">
      <c r="A25" s="21"/>
    </row>
    <row r="26" spans="1:26" s="23" customFormat="1" ht="27" customHeight="1" thickBot="1" x14ac:dyDescent="0.25">
      <c r="A26" s="65" t="s">
        <v>7</v>
      </c>
      <c r="B26" s="65" t="s">
        <v>8</v>
      </c>
      <c r="C26" s="65" t="s">
        <v>9</v>
      </c>
      <c r="D26" s="66" t="s">
        <v>10</v>
      </c>
      <c r="E26" s="66"/>
      <c r="F26" s="66"/>
      <c r="G26" s="66" t="s">
        <v>11</v>
      </c>
      <c r="H26" s="66"/>
      <c r="I26" s="66"/>
      <c r="J26" s="66" t="s">
        <v>12</v>
      </c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</row>
    <row r="27" spans="1:26" s="23" customFormat="1" ht="22.5" customHeight="1" thickBot="1" x14ac:dyDescent="0.25">
      <c r="A27" s="65"/>
      <c r="B27" s="65"/>
      <c r="C27" s="65"/>
      <c r="D27" s="67" t="s">
        <v>0</v>
      </c>
      <c r="E27" s="22" t="s">
        <v>13</v>
      </c>
      <c r="F27" s="22" t="s">
        <v>14</v>
      </c>
      <c r="G27" s="67" t="s">
        <v>0</v>
      </c>
      <c r="H27" s="22" t="s">
        <v>13</v>
      </c>
      <c r="I27" s="22" t="s">
        <v>14</v>
      </c>
      <c r="J27" s="67" t="s">
        <v>0</v>
      </c>
      <c r="K27" s="22" t="s">
        <v>13</v>
      </c>
      <c r="L27" s="22"/>
      <c r="M27" s="22"/>
      <c r="N27" s="22"/>
      <c r="O27" s="22"/>
      <c r="P27" s="22"/>
      <c r="Q27" s="22"/>
      <c r="R27" s="22"/>
      <c r="S27" s="22"/>
      <c r="T27" s="22"/>
      <c r="U27" s="22" t="s">
        <v>14</v>
      </c>
    </row>
    <row r="28" spans="1:26" s="23" customFormat="1" ht="22.5" customHeight="1" thickBot="1" x14ac:dyDescent="0.25">
      <c r="A28" s="65"/>
      <c r="B28" s="65"/>
      <c r="C28" s="65"/>
      <c r="D28" s="67"/>
      <c r="E28" s="22" t="s">
        <v>15</v>
      </c>
      <c r="F28" s="22" t="s">
        <v>16</v>
      </c>
      <c r="G28" s="67"/>
      <c r="H28" s="22" t="s">
        <v>15</v>
      </c>
      <c r="I28" s="22" t="s">
        <v>16</v>
      </c>
      <c r="J28" s="67"/>
      <c r="K28" s="22" t="s">
        <v>15</v>
      </c>
      <c r="L28" s="22"/>
      <c r="M28" s="22"/>
      <c r="N28" s="22"/>
      <c r="O28" s="22"/>
      <c r="P28" s="22"/>
      <c r="Q28" s="22"/>
      <c r="R28" s="22"/>
      <c r="S28" s="22"/>
      <c r="T28" s="22"/>
      <c r="U28" s="22" t="s">
        <v>16</v>
      </c>
    </row>
    <row r="29" spans="1:26" s="6" customFormat="1" x14ac:dyDescent="0.2">
      <c r="A29" s="37">
        <v>1</v>
      </c>
      <c r="B29" s="37">
        <v>2</v>
      </c>
      <c r="C29" s="37">
        <v>3</v>
      </c>
      <c r="D29" s="38">
        <v>4</v>
      </c>
      <c r="E29" s="37">
        <v>5</v>
      </c>
      <c r="F29" s="37">
        <v>6</v>
      </c>
      <c r="G29" s="38">
        <v>7</v>
      </c>
      <c r="H29" s="37">
        <v>8</v>
      </c>
      <c r="I29" s="37">
        <v>9</v>
      </c>
      <c r="J29" s="38">
        <v>10</v>
      </c>
      <c r="K29" s="37">
        <v>11</v>
      </c>
      <c r="L29" s="37"/>
      <c r="M29" s="37"/>
      <c r="N29" s="37"/>
      <c r="O29" s="37"/>
      <c r="P29" s="37"/>
      <c r="Q29" s="37"/>
      <c r="R29" s="37"/>
      <c r="S29" s="37"/>
      <c r="T29" s="37"/>
      <c r="U29" s="37">
        <v>12</v>
      </c>
    </row>
    <row r="30" spans="1:26" s="24" customFormat="1" ht="21" customHeight="1" x14ac:dyDescent="0.2">
      <c r="A30" s="55" t="s">
        <v>36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</row>
    <row r="31" spans="1:26" s="24" customFormat="1" ht="96" x14ac:dyDescent="0.2">
      <c r="A31" s="39">
        <v>1</v>
      </c>
      <c r="B31" s="40" t="s">
        <v>37</v>
      </c>
      <c r="C31" s="41" t="s">
        <v>38</v>
      </c>
      <c r="D31" s="42">
        <v>4107.3999999999996</v>
      </c>
      <c r="E31" s="43" t="s">
        <v>39</v>
      </c>
      <c r="F31" s="42" t="s">
        <v>40</v>
      </c>
      <c r="G31" s="42">
        <v>41</v>
      </c>
      <c r="H31" s="42" t="s">
        <v>41</v>
      </c>
      <c r="I31" s="42">
        <v>1</v>
      </c>
      <c r="J31" s="42">
        <v>230</v>
      </c>
      <c r="K31" s="43" t="s">
        <v>42</v>
      </c>
      <c r="L31" s="43"/>
      <c r="M31" s="43"/>
      <c r="N31" s="43"/>
      <c r="O31" s="43"/>
      <c r="P31" s="43"/>
      <c r="Q31" s="43"/>
      <c r="R31" s="43"/>
      <c r="S31" s="43"/>
      <c r="T31" s="43"/>
      <c r="U31" s="43">
        <v>4</v>
      </c>
    </row>
    <row r="32" spans="1:26" s="24" customFormat="1" ht="36" x14ac:dyDescent="0.2">
      <c r="A32" s="39">
        <v>2</v>
      </c>
      <c r="B32" s="40" t="s">
        <v>43</v>
      </c>
      <c r="C32" s="41" t="s">
        <v>44</v>
      </c>
      <c r="D32" s="42">
        <v>9.6999999999999993</v>
      </c>
      <c r="E32" s="43">
        <v>9.6999999999999993</v>
      </c>
      <c r="F32" s="42"/>
      <c r="G32" s="42">
        <v>1</v>
      </c>
      <c r="H32" s="42">
        <v>1</v>
      </c>
      <c r="I32" s="42"/>
      <c r="J32" s="42">
        <v>18</v>
      </c>
      <c r="K32" s="43">
        <v>18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</row>
    <row r="33" spans="1:21" s="24" customFormat="1" ht="84" x14ac:dyDescent="0.2">
      <c r="A33" s="39">
        <v>3</v>
      </c>
      <c r="B33" s="40" t="s">
        <v>45</v>
      </c>
      <c r="C33" s="41" t="s">
        <v>46</v>
      </c>
      <c r="D33" s="42">
        <v>339.13</v>
      </c>
      <c r="E33" s="43" t="s">
        <v>47</v>
      </c>
      <c r="F33" s="42" t="s">
        <v>48</v>
      </c>
      <c r="G33" s="42">
        <v>1</v>
      </c>
      <c r="H33" s="42" t="s">
        <v>49</v>
      </c>
      <c r="I33" s="42"/>
      <c r="J33" s="42">
        <v>5</v>
      </c>
      <c r="K33" s="43" t="s">
        <v>50</v>
      </c>
      <c r="L33" s="43"/>
      <c r="M33" s="43"/>
      <c r="N33" s="43"/>
      <c r="O33" s="43"/>
      <c r="P33" s="43"/>
      <c r="Q33" s="43"/>
      <c r="R33" s="43"/>
      <c r="S33" s="43"/>
      <c r="T33" s="43"/>
      <c r="U33" s="43"/>
    </row>
    <row r="34" spans="1:21" s="24" customFormat="1" ht="84" x14ac:dyDescent="0.2">
      <c r="A34" s="39">
        <v>4</v>
      </c>
      <c r="B34" s="40" t="s">
        <v>51</v>
      </c>
      <c r="C34" s="41" t="s">
        <v>46</v>
      </c>
      <c r="D34" s="42">
        <v>443.6</v>
      </c>
      <c r="E34" s="43" t="s">
        <v>52</v>
      </c>
      <c r="F34" s="42" t="s">
        <v>53</v>
      </c>
      <c r="G34" s="42">
        <v>1</v>
      </c>
      <c r="H34" s="42" t="s">
        <v>49</v>
      </c>
      <c r="I34" s="42"/>
      <c r="J34" s="42">
        <v>5</v>
      </c>
      <c r="K34" s="43" t="s">
        <v>54</v>
      </c>
      <c r="L34" s="43"/>
      <c r="M34" s="43"/>
      <c r="N34" s="43"/>
      <c r="O34" s="43"/>
      <c r="P34" s="43"/>
      <c r="Q34" s="43"/>
      <c r="R34" s="43"/>
      <c r="S34" s="43"/>
      <c r="T34" s="43"/>
      <c r="U34" s="43"/>
    </row>
    <row r="35" spans="1:21" s="24" customFormat="1" ht="72" x14ac:dyDescent="0.2">
      <c r="A35" s="39">
        <v>5</v>
      </c>
      <c r="B35" s="40" t="s">
        <v>55</v>
      </c>
      <c r="C35" s="41" t="s">
        <v>56</v>
      </c>
      <c r="D35" s="42">
        <v>17726.43</v>
      </c>
      <c r="E35" s="43" t="s">
        <v>57</v>
      </c>
      <c r="F35" s="42" t="s">
        <v>58</v>
      </c>
      <c r="G35" s="42">
        <v>4</v>
      </c>
      <c r="H35" s="42" t="s">
        <v>59</v>
      </c>
      <c r="I35" s="42">
        <v>2</v>
      </c>
      <c r="J35" s="42">
        <v>31</v>
      </c>
      <c r="K35" s="43" t="s">
        <v>60</v>
      </c>
      <c r="L35" s="43"/>
      <c r="M35" s="43"/>
      <c r="N35" s="43"/>
      <c r="O35" s="43"/>
      <c r="P35" s="43"/>
      <c r="Q35" s="43"/>
      <c r="R35" s="43"/>
      <c r="S35" s="43"/>
      <c r="T35" s="43"/>
      <c r="U35" s="43" t="s">
        <v>61</v>
      </c>
    </row>
    <row r="36" spans="1:21" s="24" customFormat="1" ht="84" x14ac:dyDescent="0.2">
      <c r="A36" s="39">
        <v>6</v>
      </c>
      <c r="B36" s="40" t="s">
        <v>62</v>
      </c>
      <c r="C36" s="41">
        <v>1</v>
      </c>
      <c r="D36" s="42">
        <v>42.5</v>
      </c>
      <c r="E36" s="43" t="s">
        <v>63</v>
      </c>
      <c r="F36" s="42"/>
      <c r="G36" s="42">
        <v>43</v>
      </c>
      <c r="H36" s="42" t="s">
        <v>64</v>
      </c>
      <c r="I36" s="42"/>
      <c r="J36" s="42">
        <v>37</v>
      </c>
      <c r="K36" s="43" t="s">
        <v>65</v>
      </c>
      <c r="L36" s="43"/>
      <c r="M36" s="43"/>
      <c r="N36" s="43"/>
      <c r="O36" s="43"/>
      <c r="P36" s="43"/>
      <c r="Q36" s="43"/>
      <c r="R36" s="43"/>
      <c r="S36" s="43"/>
      <c r="T36" s="43"/>
      <c r="U36" s="43"/>
    </row>
    <row r="37" spans="1:21" s="24" customFormat="1" ht="48" x14ac:dyDescent="0.2">
      <c r="A37" s="39">
        <v>7</v>
      </c>
      <c r="B37" s="40" t="s">
        <v>66</v>
      </c>
      <c r="C37" s="41" t="s">
        <v>67</v>
      </c>
      <c r="D37" s="42">
        <v>3659.44</v>
      </c>
      <c r="E37" s="43" t="s">
        <v>68</v>
      </c>
      <c r="F37" s="42">
        <v>430.27</v>
      </c>
      <c r="G37" s="42">
        <v>37</v>
      </c>
      <c r="H37" s="42" t="s">
        <v>69</v>
      </c>
      <c r="I37" s="42">
        <v>4</v>
      </c>
      <c r="J37" s="42">
        <v>393</v>
      </c>
      <c r="K37" s="43" t="s">
        <v>70</v>
      </c>
      <c r="L37" s="43"/>
      <c r="M37" s="43"/>
      <c r="N37" s="43"/>
      <c r="O37" s="43"/>
      <c r="P37" s="43"/>
      <c r="Q37" s="43"/>
      <c r="R37" s="43"/>
      <c r="S37" s="43"/>
      <c r="T37" s="43"/>
      <c r="U37" s="43">
        <v>25</v>
      </c>
    </row>
    <row r="38" spans="1:21" s="24" customFormat="1" ht="60" x14ac:dyDescent="0.2">
      <c r="A38" s="39">
        <v>8</v>
      </c>
      <c r="B38" s="40" t="s">
        <v>71</v>
      </c>
      <c r="C38" s="41">
        <v>1</v>
      </c>
      <c r="D38" s="42">
        <v>17.899999999999999</v>
      </c>
      <c r="E38" s="43" t="s">
        <v>72</v>
      </c>
      <c r="F38" s="42"/>
      <c r="G38" s="42">
        <v>18</v>
      </c>
      <c r="H38" s="42" t="s">
        <v>73</v>
      </c>
      <c r="I38" s="42"/>
      <c r="J38" s="42">
        <v>236</v>
      </c>
      <c r="K38" s="43" t="s">
        <v>74</v>
      </c>
      <c r="L38" s="43"/>
      <c r="M38" s="43"/>
      <c r="N38" s="43"/>
      <c r="O38" s="43"/>
      <c r="P38" s="43"/>
      <c r="Q38" s="43"/>
      <c r="R38" s="43"/>
      <c r="S38" s="43"/>
      <c r="T38" s="43"/>
      <c r="U38" s="43"/>
    </row>
    <row r="39" spans="1:21" s="24" customFormat="1" ht="48" x14ac:dyDescent="0.2">
      <c r="A39" s="39">
        <v>9</v>
      </c>
      <c r="B39" s="40" t="s">
        <v>75</v>
      </c>
      <c r="C39" s="41">
        <v>1</v>
      </c>
      <c r="D39" s="42">
        <v>92.47</v>
      </c>
      <c r="E39" s="43" t="s">
        <v>76</v>
      </c>
      <c r="F39" s="42"/>
      <c r="G39" s="42">
        <v>92</v>
      </c>
      <c r="H39" s="42" t="s">
        <v>77</v>
      </c>
      <c r="I39" s="42"/>
      <c r="J39" s="42">
        <v>431</v>
      </c>
      <c r="K39" s="43" t="s">
        <v>78</v>
      </c>
      <c r="L39" s="43"/>
      <c r="M39" s="43"/>
      <c r="N39" s="43"/>
      <c r="O39" s="43"/>
      <c r="P39" s="43"/>
      <c r="Q39" s="43"/>
      <c r="R39" s="43"/>
      <c r="S39" s="43"/>
      <c r="T39" s="43"/>
      <c r="U39" s="43"/>
    </row>
    <row r="40" spans="1:21" s="24" customFormat="1" ht="17.850000000000001" customHeight="1" x14ac:dyDescent="0.2">
      <c r="A40" s="57" t="s">
        <v>79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</row>
    <row r="41" spans="1:21" s="24" customFormat="1" ht="204" x14ac:dyDescent="0.2">
      <c r="A41" s="39">
        <v>10</v>
      </c>
      <c r="B41" s="40" t="s">
        <v>80</v>
      </c>
      <c r="C41" s="41" t="s">
        <v>81</v>
      </c>
      <c r="D41" s="42">
        <v>5784.92</v>
      </c>
      <c r="E41" s="43">
        <v>135.12</v>
      </c>
      <c r="F41" s="42" t="s">
        <v>82</v>
      </c>
      <c r="G41" s="42">
        <v>159</v>
      </c>
      <c r="H41" s="42">
        <v>4</v>
      </c>
      <c r="I41" s="42" t="s">
        <v>83</v>
      </c>
      <c r="J41" s="42">
        <v>1106</v>
      </c>
      <c r="K41" s="43">
        <v>53</v>
      </c>
      <c r="L41" s="43"/>
      <c r="M41" s="43"/>
      <c r="N41" s="43"/>
      <c r="O41" s="43"/>
      <c r="P41" s="43"/>
      <c r="Q41" s="43"/>
      <c r="R41" s="43"/>
      <c r="S41" s="43"/>
      <c r="T41" s="43"/>
      <c r="U41" s="43" t="s">
        <v>84</v>
      </c>
    </row>
    <row r="42" spans="1:21" s="24" customFormat="1" ht="120" x14ac:dyDescent="0.2">
      <c r="A42" s="39">
        <v>11</v>
      </c>
      <c r="B42" s="40" t="s">
        <v>85</v>
      </c>
      <c r="C42" s="41" t="s">
        <v>86</v>
      </c>
      <c r="D42" s="42">
        <v>2934.34</v>
      </c>
      <c r="E42" s="43">
        <v>2934.34</v>
      </c>
      <c r="F42" s="42"/>
      <c r="G42" s="42">
        <v>88</v>
      </c>
      <c r="H42" s="42">
        <v>88</v>
      </c>
      <c r="I42" s="42"/>
      <c r="J42" s="42">
        <v>1259</v>
      </c>
      <c r="K42" s="43">
        <v>1259</v>
      </c>
      <c r="L42" s="43"/>
      <c r="M42" s="43"/>
      <c r="N42" s="43"/>
      <c r="O42" s="43"/>
      <c r="P42" s="43"/>
      <c r="Q42" s="43"/>
      <c r="R42" s="43"/>
      <c r="S42" s="43"/>
      <c r="T42" s="43"/>
      <c r="U42" s="43"/>
    </row>
    <row r="43" spans="1:21" s="24" customFormat="1" ht="48" x14ac:dyDescent="0.2">
      <c r="A43" s="39">
        <v>12</v>
      </c>
      <c r="B43" s="40" t="s">
        <v>87</v>
      </c>
      <c r="C43" s="41" t="s">
        <v>88</v>
      </c>
      <c r="D43" s="42">
        <v>1431.41</v>
      </c>
      <c r="E43" s="43" t="s">
        <v>89</v>
      </c>
      <c r="F43" s="42" t="s">
        <v>90</v>
      </c>
      <c r="G43" s="42">
        <v>243</v>
      </c>
      <c r="H43" s="42" t="s">
        <v>91</v>
      </c>
      <c r="I43" s="42" t="s">
        <v>92</v>
      </c>
      <c r="J43" s="42">
        <v>975</v>
      </c>
      <c r="K43" s="43" t="s">
        <v>93</v>
      </c>
      <c r="L43" s="43"/>
      <c r="M43" s="43"/>
      <c r="N43" s="43"/>
      <c r="O43" s="43"/>
      <c r="P43" s="43"/>
      <c r="Q43" s="43"/>
      <c r="R43" s="43"/>
      <c r="S43" s="43"/>
      <c r="T43" s="43"/>
      <c r="U43" s="43" t="s">
        <v>94</v>
      </c>
    </row>
    <row r="44" spans="1:21" s="24" customFormat="1" ht="72" x14ac:dyDescent="0.2">
      <c r="A44" s="39">
        <v>13</v>
      </c>
      <c r="B44" s="40" t="s">
        <v>95</v>
      </c>
      <c r="C44" s="41" t="s">
        <v>96</v>
      </c>
      <c r="D44" s="42">
        <v>633.41</v>
      </c>
      <c r="E44" s="43"/>
      <c r="F44" s="42" t="s">
        <v>97</v>
      </c>
      <c r="G44" s="42">
        <v>18</v>
      </c>
      <c r="H44" s="42"/>
      <c r="I44" s="42" t="s">
        <v>98</v>
      </c>
      <c r="J44" s="42">
        <v>164</v>
      </c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 t="s">
        <v>99</v>
      </c>
    </row>
    <row r="45" spans="1:21" s="24" customFormat="1" ht="48" x14ac:dyDescent="0.2">
      <c r="A45" s="39">
        <v>14</v>
      </c>
      <c r="B45" s="40" t="s">
        <v>100</v>
      </c>
      <c r="C45" s="41" t="s">
        <v>101</v>
      </c>
      <c r="D45" s="42">
        <v>334.97</v>
      </c>
      <c r="E45" s="43">
        <v>135.07</v>
      </c>
      <c r="F45" s="42" t="s">
        <v>102</v>
      </c>
      <c r="G45" s="42">
        <v>96</v>
      </c>
      <c r="H45" s="42">
        <v>39</v>
      </c>
      <c r="I45" s="42" t="s">
        <v>103</v>
      </c>
      <c r="J45" s="42">
        <v>965</v>
      </c>
      <c r="K45" s="43">
        <v>556</v>
      </c>
      <c r="L45" s="43"/>
      <c r="M45" s="43"/>
      <c r="N45" s="43"/>
      <c r="O45" s="43"/>
      <c r="P45" s="43"/>
      <c r="Q45" s="43"/>
      <c r="R45" s="43"/>
      <c r="S45" s="43"/>
      <c r="T45" s="43"/>
      <c r="U45" s="43" t="s">
        <v>104</v>
      </c>
    </row>
    <row r="46" spans="1:21" s="24" customFormat="1" ht="48" x14ac:dyDescent="0.2">
      <c r="A46" s="39">
        <v>15</v>
      </c>
      <c r="B46" s="40" t="s">
        <v>105</v>
      </c>
      <c r="C46" s="41" t="s">
        <v>106</v>
      </c>
      <c r="D46" s="42">
        <v>4.63</v>
      </c>
      <c r="E46" s="43"/>
      <c r="F46" s="42">
        <v>4.63</v>
      </c>
      <c r="G46" s="42">
        <v>76</v>
      </c>
      <c r="H46" s="42"/>
      <c r="I46" s="42">
        <v>76</v>
      </c>
      <c r="J46" s="42">
        <v>576</v>
      </c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>
        <v>576</v>
      </c>
    </row>
    <row r="47" spans="1:21" s="24" customFormat="1" ht="72" x14ac:dyDescent="0.2">
      <c r="A47" s="39">
        <v>16</v>
      </c>
      <c r="B47" s="40" t="s">
        <v>107</v>
      </c>
      <c r="C47" s="41" t="s">
        <v>106</v>
      </c>
      <c r="D47" s="42">
        <v>19.600000000000001</v>
      </c>
      <c r="E47" s="43"/>
      <c r="F47" s="42">
        <v>19.600000000000001</v>
      </c>
      <c r="G47" s="42">
        <v>322</v>
      </c>
      <c r="H47" s="42"/>
      <c r="I47" s="42">
        <v>322</v>
      </c>
      <c r="J47" s="42">
        <v>1514</v>
      </c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>
        <v>1514</v>
      </c>
    </row>
    <row r="48" spans="1:21" s="24" customFormat="1" ht="36" x14ac:dyDescent="0.2">
      <c r="A48" s="39">
        <v>17</v>
      </c>
      <c r="B48" s="40" t="s">
        <v>108</v>
      </c>
      <c r="C48" s="41" t="s">
        <v>109</v>
      </c>
      <c r="D48" s="42">
        <v>398.5</v>
      </c>
      <c r="E48" s="43" t="s">
        <v>110</v>
      </c>
      <c r="F48" s="42" t="s">
        <v>111</v>
      </c>
      <c r="G48" s="42">
        <v>3</v>
      </c>
      <c r="H48" s="42"/>
      <c r="I48" s="42" t="s">
        <v>112</v>
      </c>
      <c r="J48" s="42">
        <v>29</v>
      </c>
      <c r="K48" s="43" t="s">
        <v>113</v>
      </c>
      <c r="L48" s="43"/>
      <c r="M48" s="43"/>
      <c r="N48" s="43"/>
      <c r="O48" s="43"/>
      <c r="P48" s="43"/>
      <c r="Q48" s="43"/>
      <c r="R48" s="43"/>
      <c r="S48" s="43"/>
      <c r="T48" s="43"/>
      <c r="U48" s="43" t="s">
        <v>114</v>
      </c>
    </row>
    <row r="49" spans="1:21" s="24" customFormat="1" ht="17.850000000000001" customHeight="1" x14ac:dyDescent="0.2">
      <c r="A49" s="57" t="s">
        <v>115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</row>
    <row r="50" spans="1:21" s="24" customFormat="1" ht="48" x14ac:dyDescent="0.2">
      <c r="A50" s="39">
        <v>18</v>
      </c>
      <c r="B50" s="40" t="s">
        <v>116</v>
      </c>
      <c r="C50" s="41">
        <v>1</v>
      </c>
      <c r="D50" s="42">
        <v>1595.71</v>
      </c>
      <c r="E50" s="43">
        <v>337.21</v>
      </c>
      <c r="F50" s="42" t="s">
        <v>117</v>
      </c>
      <c r="G50" s="42">
        <v>1596</v>
      </c>
      <c r="H50" s="42">
        <v>337</v>
      </c>
      <c r="I50" s="42" t="s">
        <v>118</v>
      </c>
      <c r="J50" s="42">
        <v>12264</v>
      </c>
      <c r="K50" s="43">
        <v>4821</v>
      </c>
      <c r="L50" s="43"/>
      <c r="M50" s="43"/>
      <c r="N50" s="43"/>
      <c r="O50" s="43"/>
      <c r="P50" s="43"/>
      <c r="Q50" s="43"/>
      <c r="R50" s="43"/>
      <c r="S50" s="43"/>
      <c r="T50" s="43"/>
      <c r="U50" s="43" t="s">
        <v>119</v>
      </c>
    </row>
    <row r="51" spans="1:21" s="24" customFormat="1" ht="72" x14ac:dyDescent="0.2">
      <c r="A51" s="39">
        <v>19</v>
      </c>
      <c r="B51" s="40" t="s">
        <v>120</v>
      </c>
      <c r="C51" s="41">
        <v>1</v>
      </c>
      <c r="D51" s="42">
        <v>427.45</v>
      </c>
      <c r="E51" s="43">
        <v>176.31</v>
      </c>
      <c r="F51" s="42">
        <v>251.14</v>
      </c>
      <c r="G51" s="42">
        <v>427</v>
      </c>
      <c r="H51" s="42">
        <v>176</v>
      </c>
      <c r="I51" s="42">
        <v>251</v>
      </c>
      <c r="J51" s="42">
        <v>4116</v>
      </c>
      <c r="K51" s="43">
        <v>2520</v>
      </c>
      <c r="L51" s="43"/>
      <c r="M51" s="43"/>
      <c r="N51" s="43"/>
      <c r="O51" s="43"/>
      <c r="P51" s="43"/>
      <c r="Q51" s="43"/>
      <c r="R51" s="43"/>
      <c r="S51" s="43"/>
      <c r="T51" s="43"/>
      <c r="U51" s="43">
        <v>1596</v>
      </c>
    </row>
    <row r="52" spans="1:21" s="24" customFormat="1" ht="84" x14ac:dyDescent="0.2">
      <c r="A52" s="39">
        <v>20</v>
      </c>
      <c r="B52" s="40" t="s">
        <v>121</v>
      </c>
      <c r="C52" s="41" t="s">
        <v>122</v>
      </c>
      <c r="D52" s="42">
        <v>9486.57</v>
      </c>
      <c r="E52" s="43" t="s">
        <v>123</v>
      </c>
      <c r="F52" s="42" t="s">
        <v>124</v>
      </c>
      <c r="G52" s="42">
        <v>11687</v>
      </c>
      <c r="H52" s="42" t="s">
        <v>125</v>
      </c>
      <c r="I52" s="42" t="s">
        <v>126</v>
      </c>
      <c r="J52" s="42">
        <v>30466</v>
      </c>
      <c r="K52" s="43" t="s">
        <v>127</v>
      </c>
      <c r="L52" s="43"/>
      <c r="M52" s="43"/>
      <c r="N52" s="43"/>
      <c r="O52" s="43"/>
      <c r="P52" s="43"/>
      <c r="Q52" s="43"/>
      <c r="R52" s="43"/>
      <c r="S52" s="43"/>
      <c r="T52" s="43"/>
      <c r="U52" s="43" t="s">
        <v>128</v>
      </c>
    </row>
    <row r="53" spans="1:21" s="24" customFormat="1" ht="192" x14ac:dyDescent="0.2">
      <c r="A53" s="39">
        <v>21</v>
      </c>
      <c r="B53" s="40" t="s">
        <v>129</v>
      </c>
      <c r="C53" s="41" t="s">
        <v>122</v>
      </c>
      <c r="D53" s="42">
        <v>11438.19</v>
      </c>
      <c r="E53" s="43" t="s">
        <v>130</v>
      </c>
      <c r="F53" s="42" t="s">
        <v>131</v>
      </c>
      <c r="G53" s="42">
        <v>14092</v>
      </c>
      <c r="H53" s="42" t="s">
        <v>132</v>
      </c>
      <c r="I53" s="42" t="s">
        <v>133</v>
      </c>
      <c r="J53" s="42">
        <v>42154</v>
      </c>
      <c r="K53" s="43" t="s">
        <v>134</v>
      </c>
      <c r="L53" s="43"/>
      <c r="M53" s="43"/>
      <c r="N53" s="43"/>
      <c r="O53" s="43"/>
      <c r="P53" s="43"/>
      <c r="Q53" s="43"/>
      <c r="R53" s="43"/>
      <c r="S53" s="43"/>
      <c r="T53" s="43"/>
      <c r="U53" s="43" t="s">
        <v>135</v>
      </c>
    </row>
    <row r="54" spans="1:21" s="24" customFormat="1" ht="48" x14ac:dyDescent="0.2">
      <c r="A54" s="39">
        <v>22</v>
      </c>
      <c r="B54" s="40" t="s">
        <v>136</v>
      </c>
      <c r="C54" s="41">
        <v>4.4999999999999998E-2</v>
      </c>
      <c r="D54" s="42">
        <v>39779.379999999997</v>
      </c>
      <c r="E54" s="43" t="s">
        <v>137</v>
      </c>
      <c r="F54" s="42"/>
      <c r="G54" s="42">
        <v>1790</v>
      </c>
      <c r="H54" s="42" t="s">
        <v>138</v>
      </c>
      <c r="I54" s="42"/>
      <c r="J54" s="42">
        <v>9041</v>
      </c>
      <c r="K54" s="43" t="s">
        <v>139</v>
      </c>
      <c r="L54" s="43"/>
      <c r="M54" s="43"/>
      <c r="N54" s="43"/>
      <c r="O54" s="43"/>
      <c r="P54" s="43"/>
      <c r="Q54" s="43"/>
      <c r="R54" s="43"/>
      <c r="S54" s="43"/>
      <c r="T54" s="43"/>
      <c r="U54" s="43"/>
    </row>
    <row r="55" spans="1:21" s="24" customFormat="1" ht="36" x14ac:dyDescent="0.2">
      <c r="A55" s="39">
        <v>23</v>
      </c>
      <c r="B55" s="40" t="s">
        <v>140</v>
      </c>
      <c r="C55" s="41">
        <v>0.6</v>
      </c>
      <c r="D55" s="42">
        <v>1180</v>
      </c>
      <c r="E55" s="43" t="s">
        <v>141</v>
      </c>
      <c r="F55" s="42"/>
      <c r="G55" s="42">
        <v>708</v>
      </c>
      <c r="H55" s="42" t="s">
        <v>142</v>
      </c>
      <c r="I55" s="42"/>
      <c r="J55" s="42">
        <v>7845</v>
      </c>
      <c r="K55" s="43" t="s">
        <v>143</v>
      </c>
      <c r="L55" s="43"/>
      <c r="M55" s="43"/>
      <c r="N55" s="43"/>
      <c r="O55" s="43"/>
      <c r="P55" s="43"/>
      <c r="Q55" s="43"/>
      <c r="R55" s="43"/>
      <c r="S55" s="43"/>
      <c r="T55" s="43"/>
      <c r="U55" s="43"/>
    </row>
    <row r="56" spans="1:21" s="24" customFormat="1" ht="60" x14ac:dyDescent="0.2">
      <c r="A56" s="39">
        <v>24</v>
      </c>
      <c r="B56" s="40" t="s">
        <v>144</v>
      </c>
      <c r="C56" s="41" t="s">
        <v>145</v>
      </c>
      <c r="D56" s="42">
        <v>65.56</v>
      </c>
      <c r="E56" s="43" t="s">
        <v>146</v>
      </c>
      <c r="F56" s="42"/>
      <c r="G56" s="42">
        <v>8239</v>
      </c>
      <c r="H56" s="42" t="s">
        <v>147</v>
      </c>
      <c r="I56" s="42"/>
      <c r="J56" s="42">
        <v>37331</v>
      </c>
      <c r="K56" s="43" t="s">
        <v>148</v>
      </c>
      <c r="L56" s="43"/>
      <c r="M56" s="43"/>
      <c r="N56" s="43"/>
      <c r="O56" s="43"/>
      <c r="P56" s="43"/>
      <c r="Q56" s="43"/>
      <c r="R56" s="43"/>
      <c r="S56" s="43"/>
      <c r="T56" s="43"/>
      <c r="U56" s="43"/>
    </row>
    <row r="57" spans="1:21" s="24" customFormat="1" ht="48" x14ac:dyDescent="0.2">
      <c r="A57" s="39">
        <v>25</v>
      </c>
      <c r="B57" s="40" t="s">
        <v>149</v>
      </c>
      <c r="C57" s="41" t="s">
        <v>122</v>
      </c>
      <c r="D57" s="42">
        <v>2182.5500000000002</v>
      </c>
      <c r="E57" s="43" t="s">
        <v>150</v>
      </c>
      <c r="F57" s="42">
        <v>45.19</v>
      </c>
      <c r="G57" s="42">
        <v>2689</v>
      </c>
      <c r="H57" s="42" t="s">
        <v>151</v>
      </c>
      <c r="I57" s="42">
        <v>56</v>
      </c>
      <c r="J57" s="42">
        <v>26375</v>
      </c>
      <c r="K57" s="43" t="s">
        <v>152</v>
      </c>
      <c r="L57" s="43"/>
      <c r="M57" s="43"/>
      <c r="N57" s="43"/>
      <c r="O57" s="43"/>
      <c r="P57" s="43"/>
      <c r="Q57" s="43"/>
      <c r="R57" s="43"/>
      <c r="S57" s="43"/>
      <c r="T57" s="43"/>
      <c r="U57" s="43">
        <v>291</v>
      </c>
    </row>
    <row r="58" spans="1:21" s="24" customFormat="1" ht="84" x14ac:dyDescent="0.2">
      <c r="A58" s="39">
        <v>26</v>
      </c>
      <c r="B58" s="40" t="s">
        <v>153</v>
      </c>
      <c r="C58" s="41">
        <v>1</v>
      </c>
      <c r="D58" s="42">
        <v>56.21</v>
      </c>
      <c r="E58" s="43" t="s">
        <v>154</v>
      </c>
      <c r="F58" s="42">
        <v>12.93</v>
      </c>
      <c r="G58" s="42">
        <v>56</v>
      </c>
      <c r="H58" s="42" t="s">
        <v>155</v>
      </c>
      <c r="I58" s="42">
        <v>13</v>
      </c>
      <c r="J58" s="42">
        <v>326</v>
      </c>
      <c r="K58" s="43" t="s">
        <v>156</v>
      </c>
      <c r="L58" s="43"/>
      <c r="M58" s="43"/>
      <c r="N58" s="43"/>
      <c r="O58" s="43"/>
      <c r="P58" s="43"/>
      <c r="Q58" s="43"/>
      <c r="R58" s="43"/>
      <c r="S58" s="43"/>
      <c r="T58" s="43"/>
      <c r="U58" s="43">
        <v>46</v>
      </c>
    </row>
    <row r="59" spans="1:21" s="24" customFormat="1" ht="17.850000000000001" customHeight="1" x14ac:dyDescent="0.2">
      <c r="A59" s="57" t="s">
        <v>157</v>
      </c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</row>
    <row r="60" spans="1:21" s="24" customFormat="1" ht="60" x14ac:dyDescent="0.2">
      <c r="A60" s="39">
        <v>27</v>
      </c>
      <c r="B60" s="40" t="s">
        <v>158</v>
      </c>
      <c r="C60" s="41" t="s">
        <v>67</v>
      </c>
      <c r="D60" s="42">
        <v>11.42</v>
      </c>
      <c r="E60" s="43">
        <v>11.42</v>
      </c>
      <c r="F60" s="42"/>
      <c r="G60" s="42"/>
      <c r="H60" s="42"/>
      <c r="I60" s="42"/>
      <c r="J60" s="42">
        <v>2</v>
      </c>
      <c r="K60" s="43">
        <v>2</v>
      </c>
      <c r="L60" s="43"/>
      <c r="M60" s="43"/>
      <c r="N60" s="43"/>
      <c r="O60" s="43"/>
      <c r="P60" s="43"/>
      <c r="Q60" s="43"/>
      <c r="R60" s="43"/>
      <c r="S60" s="43"/>
      <c r="T60" s="43"/>
      <c r="U60" s="43"/>
    </row>
    <row r="61" spans="1:21" s="24" customFormat="1" ht="60" x14ac:dyDescent="0.2">
      <c r="A61" s="39">
        <v>28</v>
      </c>
      <c r="B61" s="40" t="s">
        <v>159</v>
      </c>
      <c r="C61" s="41" t="s">
        <v>160</v>
      </c>
      <c r="D61" s="42">
        <v>32.47</v>
      </c>
      <c r="E61" s="43" t="s">
        <v>161</v>
      </c>
      <c r="F61" s="42"/>
      <c r="G61" s="42">
        <v>33</v>
      </c>
      <c r="H61" s="42" t="s">
        <v>162</v>
      </c>
      <c r="I61" s="42"/>
      <c r="J61" s="42">
        <v>150</v>
      </c>
      <c r="K61" s="43" t="s">
        <v>163</v>
      </c>
      <c r="L61" s="43"/>
      <c r="M61" s="43"/>
      <c r="N61" s="43"/>
      <c r="O61" s="43"/>
      <c r="P61" s="43"/>
      <c r="Q61" s="43"/>
      <c r="R61" s="43"/>
      <c r="S61" s="43"/>
      <c r="T61" s="43"/>
      <c r="U61" s="43"/>
    </row>
    <row r="62" spans="1:21" s="24" customFormat="1" ht="84" x14ac:dyDescent="0.2">
      <c r="A62" s="39">
        <v>29</v>
      </c>
      <c r="B62" s="40" t="s">
        <v>164</v>
      </c>
      <c r="C62" s="41" t="s">
        <v>165</v>
      </c>
      <c r="D62" s="42">
        <v>10507.47</v>
      </c>
      <c r="E62" s="43" t="s">
        <v>166</v>
      </c>
      <c r="F62" s="42">
        <v>1350.94</v>
      </c>
      <c r="G62" s="42">
        <v>1051</v>
      </c>
      <c r="H62" s="42" t="s">
        <v>167</v>
      </c>
      <c r="I62" s="42">
        <v>135</v>
      </c>
      <c r="J62" s="42">
        <v>4257</v>
      </c>
      <c r="K62" s="43" t="s">
        <v>168</v>
      </c>
      <c r="L62" s="43"/>
      <c r="M62" s="43"/>
      <c r="N62" s="43"/>
      <c r="O62" s="43"/>
      <c r="P62" s="43"/>
      <c r="Q62" s="43"/>
      <c r="R62" s="43"/>
      <c r="S62" s="43"/>
      <c r="T62" s="43"/>
      <c r="U62" s="43">
        <v>481</v>
      </c>
    </row>
    <row r="63" spans="1:21" s="24" customFormat="1" ht="36" x14ac:dyDescent="0.2">
      <c r="A63" s="39">
        <v>30</v>
      </c>
      <c r="B63" s="40" t="s">
        <v>169</v>
      </c>
      <c r="C63" s="41">
        <v>1</v>
      </c>
      <c r="D63" s="42">
        <v>503.53</v>
      </c>
      <c r="E63" s="43" t="s">
        <v>170</v>
      </c>
      <c r="F63" s="42"/>
      <c r="G63" s="42">
        <v>504</v>
      </c>
      <c r="H63" s="42" t="s">
        <v>171</v>
      </c>
      <c r="I63" s="42"/>
      <c r="J63" s="42">
        <v>3182</v>
      </c>
      <c r="K63" s="43" t="s">
        <v>172</v>
      </c>
      <c r="L63" s="43"/>
      <c r="M63" s="43"/>
      <c r="N63" s="43"/>
      <c r="O63" s="43"/>
      <c r="P63" s="43"/>
      <c r="Q63" s="43"/>
      <c r="R63" s="43"/>
      <c r="S63" s="43"/>
      <c r="T63" s="43"/>
      <c r="U63" s="43"/>
    </row>
    <row r="64" spans="1:21" s="24" customFormat="1" ht="48" x14ac:dyDescent="0.2">
      <c r="A64" s="39">
        <v>31</v>
      </c>
      <c r="B64" s="40" t="s">
        <v>149</v>
      </c>
      <c r="C64" s="41" t="s">
        <v>173</v>
      </c>
      <c r="D64" s="42">
        <v>2182.5500000000002</v>
      </c>
      <c r="E64" s="43" t="s">
        <v>150</v>
      </c>
      <c r="F64" s="42">
        <v>45.19</v>
      </c>
      <c r="G64" s="42">
        <v>11</v>
      </c>
      <c r="H64" s="42" t="s">
        <v>174</v>
      </c>
      <c r="I64" s="42"/>
      <c r="J64" s="42">
        <v>107</v>
      </c>
      <c r="K64" s="43" t="s">
        <v>175</v>
      </c>
      <c r="L64" s="43"/>
      <c r="M64" s="43"/>
      <c r="N64" s="43"/>
      <c r="O64" s="43"/>
      <c r="P64" s="43"/>
      <c r="Q64" s="43"/>
      <c r="R64" s="43"/>
      <c r="S64" s="43"/>
      <c r="T64" s="43"/>
      <c r="U64" s="43">
        <v>1</v>
      </c>
    </row>
    <row r="65" spans="1:21" s="24" customFormat="1" ht="72" x14ac:dyDescent="0.2">
      <c r="A65" s="39">
        <v>32</v>
      </c>
      <c r="B65" s="40" t="s">
        <v>176</v>
      </c>
      <c r="C65" s="41" t="s">
        <v>173</v>
      </c>
      <c r="D65" s="42">
        <v>1657.81</v>
      </c>
      <c r="E65" s="43" t="s">
        <v>177</v>
      </c>
      <c r="F65" s="42" t="s">
        <v>178</v>
      </c>
      <c r="G65" s="42">
        <v>8</v>
      </c>
      <c r="H65" s="42">
        <v>2</v>
      </c>
      <c r="I65" s="42" t="s">
        <v>179</v>
      </c>
      <c r="J65" s="42">
        <v>62</v>
      </c>
      <c r="K65" s="43">
        <v>24</v>
      </c>
      <c r="L65" s="43"/>
      <c r="M65" s="43"/>
      <c r="N65" s="43"/>
      <c r="O65" s="43"/>
      <c r="P65" s="43"/>
      <c r="Q65" s="43"/>
      <c r="R65" s="43"/>
      <c r="S65" s="43"/>
      <c r="T65" s="43"/>
      <c r="U65" s="43" t="s">
        <v>180</v>
      </c>
    </row>
    <row r="66" spans="1:21" s="24" customFormat="1" ht="84" x14ac:dyDescent="0.2">
      <c r="A66" s="39">
        <v>33</v>
      </c>
      <c r="B66" s="40" t="s">
        <v>181</v>
      </c>
      <c r="C66" s="41" t="s">
        <v>182</v>
      </c>
      <c r="D66" s="42">
        <v>67.3</v>
      </c>
      <c r="E66" s="43" t="s">
        <v>183</v>
      </c>
      <c r="F66" s="42"/>
      <c r="G66" s="42">
        <v>34</v>
      </c>
      <c r="H66" s="42" t="s">
        <v>184</v>
      </c>
      <c r="I66" s="42"/>
      <c r="J66" s="42">
        <v>216</v>
      </c>
      <c r="K66" s="43" t="s">
        <v>185</v>
      </c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s="24" customFormat="1" ht="84" x14ac:dyDescent="0.2">
      <c r="A67" s="39">
        <v>34</v>
      </c>
      <c r="B67" s="40" t="s">
        <v>186</v>
      </c>
      <c r="C67" s="41" t="s">
        <v>187</v>
      </c>
      <c r="D67" s="42">
        <v>5852.8</v>
      </c>
      <c r="E67" s="43" t="s">
        <v>188</v>
      </c>
      <c r="F67" s="42" t="s">
        <v>189</v>
      </c>
      <c r="G67" s="42">
        <v>3</v>
      </c>
      <c r="H67" s="42" t="s">
        <v>59</v>
      </c>
      <c r="I67" s="42">
        <v>1</v>
      </c>
      <c r="J67" s="42">
        <v>25</v>
      </c>
      <c r="K67" s="43" t="s">
        <v>190</v>
      </c>
      <c r="L67" s="43"/>
      <c r="M67" s="43"/>
      <c r="N67" s="43"/>
      <c r="O67" s="43"/>
      <c r="P67" s="43"/>
      <c r="Q67" s="43"/>
      <c r="R67" s="43"/>
      <c r="S67" s="43"/>
      <c r="T67" s="43"/>
      <c r="U67" s="43" t="s">
        <v>112</v>
      </c>
    </row>
    <row r="68" spans="1:21" s="24" customFormat="1" ht="48" x14ac:dyDescent="0.2">
      <c r="A68" s="39">
        <v>35</v>
      </c>
      <c r="B68" s="40" t="s">
        <v>191</v>
      </c>
      <c r="C68" s="41" t="s">
        <v>192</v>
      </c>
      <c r="D68" s="42">
        <v>15.4</v>
      </c>
      <c r="E68" s="43" t="s">
        <v>193</v>
      </c>
      <c r="F68" s="42"/>
      <c r="G68" s="42">
        <v>3</v>
      </c>
      <c r="H68" s="42" t="s">
        <v>194</v>
      </c>
      <c r="I68" s="42"/>
      <c r="J68" s="42">
        <v>7</v>
      </c>
      <c r="K68" s="43" t="s">
        <v>195</v>
      </c>
      <c r="L68" s="43"/>
      <c r="M68" s="43"/>
      <c r="N68" s="43"/>
      <c r="O68" s="43"/>
      <c r="P68" s="43"/>
      <c r="Q68" s="43"/>
      <c r="R68" s="43"/>
      <c r="S68" s="43"/>
      <c r="T68" s="43"/>
      <c r="U68" s="43"/>
    </row>
    <row r="69" spans="1:21" s="24" customFormat="1" ht="84" x14ac:dyDescent="0.2">
      <c r="A69" s="39">
        <v>36</v>
      </c>
      <c r="B69" s="40" t="s">
        <v>196</v>
      </c>
      <c r="C69" s="41">
        <v>1</v>
      </c>
      <c r="D69" s="42">
        <v>67.45</v>
      </c>
      <c r="E69" s="43" t="s">
        <v>197</v>
      </c>
      <c r="F69" s="42">
        <v>15.52</v>
      </c>
      <c r="G69" s="42">
        <v>67</v>
      </c>
      <c r="H69" s="42" t="s">
        <v>198</v>
      </c>
      <c r="I69" s="42">
        <v>16</v>
      </c>
      <c r="J69" s="42">
        <v>392</v>
      </c>
      <c r="K69" s="43" t="s">
        <v>199</v>
      </c>
      <c r="L69" s="43"/>
      <c r="M69" s="43"/>
      <c r="N69" s="43"/>
      <c r="O69" s="43"/>
      <c r="P69" s="43"/>
      <c r="Q69" s="43"/>
      <c r="R69" s="43"/>
      <c r="S69" s="43"/>
      <c r="T69" s="43"/>
      <c r="U69" s="43">
        <v>56</v>
      </c>
    </row>
    <row r="70" spans="1:21" s="24" customFormat="1" ht="60" x14ac:dyDescent="0.2">
      <c r="A70" s="39">
        <v>37</v>
      </c>
      <c r="B70" s="40" t="s">
        <v>200</v>
      </c>
      <c r="C70" s="41" t="s">
        <v>201</v>
      </c>
      <c r="D70" s="42">
        <v>232.9</v>
      </c>
      <c r="E70" s="43">
        <v>116.11</v>
      </c>
      <c r="F70" s="42" t="s">
        <v>202</v>
      </c>
      <c r="G70" s="42">
        <v>5</v>
      </c>
      <c r="H70" s="42">
        <v>2</v>
      </c>
      <c r="I70" s="42">
        <v>3</v>
      </c>
      <c r="J70" s="42">
        <v>47</v>
      </c>
      <c r="K70" s="43">
        <v>33</v>
      </c>
      <c r="L70" s="43"/>
      <c r="M70" s="43"/>
      <c r="N70" s="43"/>
      <c r="O70" s="43"/>
      <c r="P70" s="43"/>
      <c r="Q70" s="43"/>
      <c r="R70" s="43"/>
      <c r="S70" s="43"/>
      <c r="T70" s="43"/>
      <c r="U70" s="43" t="s">
        <v>203</v>
      </c>
    </row>
    <row r="71" spans="1:21" s="24" customFormat="1" ht="36" x14ac:dyDescent="0.2">
      <c r="A71" s="39">
        <v>38</v>
      </c>
      <c r="B71" s="40" t="s">
        <v>204</v>
      </c>
      <c r="C71" s="41">
        <v>2</v>
      </c>
      <c r="D71" s="42">
        <v>146.19999999999999</v>
      </c>
      <c r="E71" s="43" t="s">
        <v>205</v>
      </c>
      <c r="F71" s="42"/>
      <c r="G71" s="42">
        <v>292</v>
      </c>
      <c r="H71" s="42" t="s">
        <v>206</v>
      </c>
      <c r="I71" s="42"/>
      <c r="J71" s="42">
        <v>1848</v>
      </c>
      <c r="K71" s="43" t="s">
        <v>207</v>
      </c>
      <c r="L71" s="43"/>
      <c r="M71" s="43"/>
      <c r="N71" s="43"/>
      <c r="O71" s="43"/>
      <c r="P71" s="43"/>
      <c r="Q71" s="43"/>
      <c r="R71" s="43"/>
      <c r="S71" s="43"/>
      <c r="T71" s="43"/>
      <c r="U71" s="43"/>
    </row>
    <row r="72" spans="1:21" s="24" customFormat="1" ht="72" x14ac:dyDescent="0.2">
      <c r="A72" s="39">
        <v>39</v>
      </c>
      <c r="B72" s="40" t="s">
        <v>208</v>
      </c>
      <c r="C72" s="41">
        <v>1</v>
      </c>
      <c r="D72" s="42">
        <v>64.02</v>
      </c>
      <c r="E72" s="43" t="s">
        <v>209</v>
      </c>
      <c r="F72" s="42">
        <v>27.11</v>
      </c>
      <c r="G72" s="42">
        <v>64</v>
      </c>
      <c r="H72" s="42" t="s">
        <v>210</v>
      </c>
      <c r="I72" s="42">
        <v>27</v>
      </c>
      <c r="J72" s="42">
        <v>515</v>
      </c>
      <c r="K72" s="43" t="s">
        <v>211</v>
      </c>
      <c r="L72" s="43"/>
      <c r="M72" s="43"/>
      <c r="N72" s="43"/>
      <c r="O72" s="43"/>
      <c r="P72" s="43"/>
      <c r="Q72" s="43"/>
      <c r="R72" s="43"/>
      <c r="S72" s="43"/>
      <c r="T72" s="43"/>
      <c r="U72" s="43">
        <v>85</v>
      </c>
    </row>
    <row r="73" spans="1:21" s="24" customFormat="1" ht="48" x14ac:dyDescent="0.2">
      <c r="A73" s="39">
        <v>40</v>
      </c>
      <c r="B73" s="40" t="s">
        <v>212</v>
      </c>
      <c r="C73" s="41">
        <v>1</v>
      </c>
      <c r="D73" s="42">
        <v>351.79</v>
      </c>
      <c r="E73" s="43" t="s">
        <v>213</v>
      </c>
      <c r="F73" s="42"/>
      <c r="G73" s="42">
        <v>352</v>
      </c>
      <c r="H73" s="42" t="s">
        <v>214</v>
      </c>
      <c r="I73" s="42"/>
      <c r="J73" s="42">
        <v>1821</v>
      </c>
      <c r="K73" s="43" t="s">
        <v>215</v>
      </c>
      <c r="L73" s="43"/>
      <c r="M73" s="43"/>
      <c r="N73" s="43"/>
      <c r="O73" s="43"/>
      <c r="P73" s="43"/>
      <c r="Q73" s="43"/>
      <c r="R73" s="43"/>
      <c r="S73" s="43"/>
      <c r="T73" s="43"/>
      <c r="U73" s="43"/>
    </row>
    <row r="74" spans="1:21" s="24" customFormat="1" ht="84" x14ac:dyDescent="0.2">
      <c r="A74" s="39">
        <v>41</v>
      </c>
      <c r="B74" s="40" t="s">
        <v>216</v>
      </c>
      <c r="C74" s="41">
        <v>1</v>
      </c>
      <c r="D74" s="42">
        <v>33.979999999999997</v>
      </c>
      <c r="E74" s="43" t="s">
        <v>217</v>
      </c>
      <c r="F74" s="42">
        <v>12.49</v>
      </c>
      <c r="G74" s="42">
        <v>34</v>
      </c>
      <c r="H74" s="42" t="s">
        <v>98</v>
      </c>
      <c r="I74" s="42">
        <v>12</v>
      </c>
      <c r="J74" s="42">
        <v>315</v>
      </c>
      <c r="K74" s="43" t="s">
        <v>218</v>
      </c>
      <c r="L74" s="43"/>
      <c r="M74" s="43"/>
      <c r="N74" s="43"/>
      <c r="O74" s="43"/>
      <c r="P74" s="43"/>
      <c r="Q74" s="43"/>
      <c r="R74" s="43"/>
      <c r="S74" s="43"/>
      <c r="T74" s="43"/>
      <c r="U74" s="43">
        <v>38</v>
      </c>
    </row>
    <row r="75" spans="1:21" s="24" customFormat="1" ht="48" x14ac:dyDescent="0.2">
      <c r="A75" s="39">
        <v>42</v>
      </c>
      <c r="B75" s="40" t="s">
        <v>219</v>
      </c>
      <c r="C75" s="41">
        <v>1</v>
      </c>
      <c r="D75" s="42">
        <v>721.46</v>
      </c>
      <c r="E75" s="43" t="s">
        <v>220</v>
      </c>
      <c r="F75" s="42"/>
      <c r="G75" s="42">
        <v>721</v>
      </c>
      <c r="H75" s="42" t="s">
        <v>221</v>
      </c>
      <c r="I75" s="42"/>
      <c r="J75" s="42">
        <v>2277</v>
      </c>
      <c r="K75" s="43" t="s">
        <v>222</v>
      </c>
      <c r="L75" s="43"/>
      <c r="M75" s="43"/>
      <c r="N75" s="43"/>
      <c r="O75" s="43"/>
      <c r="P75" s="43"/>
      <c r="Q75" s="43"/>
      <c r="R75" s="43"/>
      <c r="S75" s="43"/>
      <c r="T75" s="43"/>
      <c r="U75" s="43"/>
    </row>
    <row r="76" spans="1:21" s="24" customFormat="1" ht="17.850000000000001" customHeight="1" x14ac:dyDescent="0.2">
      <c r="A76" s="57" t="s">
        <v>223</v>
      </c>
      <c r="B76" s="58"/>
      <c r="C76" s="58"/>
      <c r="D76" s="58"/>
      <c r="E76" s="58"/>
      <c r="F76" s="58"/>
      <c r="G76" s="58"/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</row>
    <row r="77" spans="1:21" s="24" customFormat="1" ht="60" x14ac:dyDescent="0.2">
      <c r="A77" s="39">
        <v>43</v>
      </c>
      <c r="B77" s="40" t="s">
        <v>224</v>
      </c>
      <c r="C77" s="41">
        <v>10</v>
      </c>
      <c r="D77" s="42">
        <v>1.71</v>
      </c>
      <c r="E77" s="43" t="s">
        <v>225</v>
      </c>
      <c r="F77" s="42"/>
      <c r="G77" s="42">
        <v>17</v>
      </c>
      <c r="H77" s="42">
        <v>17</v>
      </c>
      <c r="I77" s="42"/>
      <c r="J77" s="42">
        <v>241</v>
      </c>
      <c r="K77" s="43">
        <v>241</v>
      </c>
      <c r="L77" s="43"/>
      <c r="M77" s="43"/>
      <c r="N77" s="43"/>
      <c r="O77" s="43"/>
      <c r="P77" s="43"/>
      <c r="Q77" s="43"/>
      <c r="R77" s="43"/>
      <c r="S77" s="43"/>
      <c r="T77" s="43"/>
      <c r="U77" s="43"/>
    </row>
    <row r="78" spans="1:21" s="24" customFormat="1" ht="72" x14ac:dyDescent="0.2">
      <c r="A78" s="39">
        <v>44</v>
      </c>
      <c r="B78" s="40" t="s">
        <v>226</v>
      </c>
      <c r="C78" s="41">
        <v>1</v>
      </c>
      <c r="D78" s="42">
        <v>39.340000000000003</v>
      </c>
      <c r="E78" s="43" t="s">
        <v>227</v>
      </c>
      <c r="F78" s="42">
        <v>17.079999999999998</v>
      </c>
      <c r="G78" s="42">
        <v>39</v>
      </c>
      <c r="H78" s="42" t="s">
        <v>228</v>
      </c>
      <c r="I78" s="42">
        <v>17</v>
      </c>
      <c r="J78" s="42">
        <v>289</v>
      </c>
      <c r="K78" s="43" t="s">
        <v>229</v>
      </c>
      <c r="L78" s="43"/>
      <c r="M78" s="43"/>
      <c r="N78" s="43"/>
      <c r="O78" s="43"/>
      <c r="P78" s="43"/>
      <c r="Q78" s="43"/>
      <c r="R78" s="43"/>
      <c r="S78" s="43"/>
      <c r="T78" s="43"/>
      <c r="U78" s="43">
        <v>50</v>
      </c>
    </row>
    <row r="79" spans="1:21" s="24" customFormat="1" ht="96" x14ac:dyDescent="0.2">
      <c r="A79" s="39">
        <v>45</v>
      </c>
      <c r="B79" s="40" t="s">
        <v>230</v>
      </c>
      <c r="C79" s="41">
        <v>2</v>
      </c>
      <c r="D79" s="42">
        <v>15.37</v>
      </c>
      <c r="E79" s="43" t="s">
        <v>231</v>
      </c>
      <c r="F79" s="42">
        <v>2.77</v>
      </c>
      <c r="G79" s="42">
        <v>31</v>
      </c>
      <c r="H79" s="42" t="s">
        <v>232</v>
      </c>
      <c r="I79" s="42">
        <v>6</v>
      </c>
      <c r="J79" s="42">
        <v>317</v>
      </c>
      <c r="K79" s="43" t="s">
        <v>233</v>
      </c>
      <c r="L79" s="43"/>
      <c r="M79" s="43"/>
      <c r="N79" s="43"/>
      <c r="O79" s="43"/>
      <c r="P79" s="43"/>
      <c r="Q79" s="43"/>
      <c r="R79" s="43"/>
      <c r="S79" s="43"/>
      <c r="T79" s="43"/>
      <c r="U79" s="43">
        <v>20</v>
      </c>
    </row>
    <row r="80" spans="1:21" s="24" customFormat="1" ht="60" x14ac:dyDescent="0.2">
      <c r="A80" s="39">
        <v>46</v>
      </c>
      <c r="B80" s="40" t="s">
        <v>234</v>
      </c>
      <c r="C80" s="41" t="s">
        <v>235</v>
      </c>
      <c r="D80" s="42">
        <v>17.54</v>
      </c>
      <c r="E80" s="43">
        <v>4.99</v>
      </c>
      <c r="F80" s="42" t="s">
        <v>236</v>
      </c>
      <c r="G80" s="42">
        <v>22</v>
      </c>
      <c r="H80" s="42">
        <v>6</v>
      </c>
      <c r="I80" s="42" t="s">
        <v>237</v>
      </c>
      <c r="J80" s="42">
        <v>206</v>
      </c>
      <c r="K80" s="43">
        <v>91</v>
      </c>
      <c r="L80" s="43"/>
      <c r="M80" s="43"/>
      <c r="N80" s="43"/>
      <c r="O80" s="43"/>
      <c r="P80" s="43"/>
      <c r="Q80" s="43"/>
      <c r="R80" s="43"/>
      <c r="S80" s="43"/>
      <c r="T80" s="43"/>
      <c r="U80" s="43" t="s">
        <v>238</v>
      </c>
    </row>
    <row r="81" spans="1:21" s="24" customFormat="1" ht="60" x14ac:dyDescent="0.2">
      <c r="A81" s="39">
        <v>47</v>
      </c>
      <c r="B81" s="40" t="s">
        <v>239</v>
      </c>
      <c r="C81" s="41">
        <v>1</v>
      </c>
      <c r="D81" s="42">
        <v>188.48</v>
      </c>
      <c r="E81" s="43" t="s">
        <v>240</v>
      </c>
      <c r="F81" s="42">
        <v>85.41</v>
      </c>
      <c r="G81" s="42">
        <v>188</v>
      </c>
      <c r="H81" s="42" t="s">
        <v>241</v>
      </c>
      <c r="I81" s="42">
        <v>85</v>
      </c>
      <c r="J81" s="42">
        <v>1372</v>
      </c>
      <c r="K81" s="43" t="s">
        <v>242</v>
      </c>
      <c r="L81" s="43"/>
      <c r="M81" s="43"/>
      <c r="N81" s="43"/>
      <c r="O81" s="43"/>
      <c r="P81" s="43"/>
      <c r="Q81" s="43"/>
      <c r="R81" s="43"/>
      <c r="S81" s="43"/>
      <c r="T81" s="43"/>
      <c r="U81" s="43">
        <v>310</v>
      </c>
    </row>
    <row r="82" spans="1:21" s="24" customFormat="1" ht="72" x14ac:dyDescent="0.2">
      <c r="A82" s="39">
        <v>48</v>
      </c>
      <c r="B82" s="40" t="s">
        <v>243</v>
      </c>
      <c r="C82" s="41" t="s">
        <v>235</v>
      </c>
      <c r="D82" s="42">
        <v>7.79</v>
      </c>
      <c r="E82" s="43">
        <v>1.46</v>
      </c>
      <c r="F82" s="42" t="s">
        <v>244</v>
      </c>
      <c r="G82" s="42">
        <v>10</v>
      </c>
      <c r="H82" s="42">
        <v>2</v>
      </c>
      <c r="I82" s="42" t="s">
        <v>245</v>
      </c>
      <c r="J82" s="42">
        <v>83</v>
      </c>
      <c r="K82" s="43">
        <v>27</v>
      </c>
      <c r="L82" s="43"/>
      <c r="M82" s="43"/>
      <c r="N82" s="43"/>
      <c r="O82" s="43"/>
      <c r="P82" s="43"/>
      <c r="Q82" s="43"/>
      <c r="R82" s="43"/>
      <c r="S82" s="43"/>
      <c r="T82" s="43"/>
      <c r="U82" s="43" t="s">
        <v>246</v>
      </c>
    </row>
    <row r="83" spans="1:21" s="24" customFormat="1" ht="72" x14ac:dyDescent="0.2">
      <c r="A83" s="44">
        <v>49</v>
      </c>
      <c r="B83" s="45" t="s">
        <v>247</v>
      </c>
      <c r="C83" s="46">
        <v>1</v>
      </c>
      <c r="D83" s="47">
        <v>968.45</v>
      </c>
      <c r="E83" s="48">
        <v>170.24</v>
      </c>
      <c r="F83" s="47" t="s">
        <v>248</v>
      </c>
      <c r="G83" s="47">
        <v>968</v>
      </c>
      <c r="H83" s="47">
        <v>170</v>
      </c>
      <c r="I83" s="47" t="s">
        <v>249</v>
      </c>
      <c r="J83" s="47">
        <v>8007</v>
      </c>
      <c r="K83" s="48">
        <v>2434</v>
      </c>
      <c r="L83" s="48"/>
      <c r="M83" s="48"/>
      <c r="N83" s="48"/>
      <c r="O83" s="48"/>
      <c r="P83" s="48"/>
      <c r="Q83" s="48"/>
      <c r="R83" s="48"/>
      <c r="S83" s="48"/>
      <c r="T83" s="48"/>
      <c r="U83" s="48" t="s">
        <v>250</v>
      </c>
    </row>
    <row r="84" spans="1:21" s="24" customFormat="1" ht="36" x14ac:dyDescent="0.2">
      <c r="A84" s="51" t="s">
        <v>251</v>
      </c>
      <c r="B84" s="52"/>
      <c r="C84" s="52"/>
      <c r="D84" s="52"/>
      <c r="E84" s="52"/>
      <c r="F84" s="52"/>
      <c r="G84" s="49">
        <v>46984</v>
      </c>
      <c r="H84" s="49" t="s">
        <v>252</v>
      </c>
      <c r="I84" s="49" t="s">
        <v>253</v>
      </c>
      <c r="J84" s="49">
        <v>203630</v>
      </c>
      <c r="K84" s="49" t="s">
        <v>254</v>
      </c>
      <c r="L84" s="49"/>
      <c r="M84" s="49"/>
      <c r="N84" s="49"/>
      <c r="O84" s="49"/>
      <c r="P84" s="49"/>
      <c r="Q84" s="49"/>
      <c r="R84" s="49"/>
      <c r="S84" s="49"/>
      <c r="T84" s="49"/>
      <c r="U84" s="49" t="s">
        <v>255</v>
      </c>
    </row>
    <row r="85" spans="1:21" s="24" customFormat="1" x14ac:dyDescent="0.2">
      <c r="A85" s="51" t="s">
        <v>256</v>
      </c>
      <c r="B85" s="52"/>
      <c r="C85" s="52"/>
      <c r="D85" s="52"/>
      <c r="E85" s="52"/>
      <c r="F85" s="52"/>
      <c r="G85" s="49">
        <v>53254</v>
      </c>
      <c r="H85" s="49"/>
      <c r="I85" s="49"/>
      <c r="J85" s="49">
        <v>228897</v>
      </c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</row>
    <row r="86" spans="1:21" s="24" customFormat="1" x14ac:dyDescent="0.2">
      <c r="A86" s="51" t="s">
        <v>257</v>
      </c>
      <c r="B86" s="52"/>
      <c r="C86" s="52"/>
      <c r="D86" s="52"/>
      <c r="E86" s="52"/>
      <c r="F86" s="52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</row>
    <row r="87" spans="1:21" s="24" customFormat="1" ht="51.95" customHeight="1" x14ac:dyDescent="0.2">
      <c r="A87" s="51" t="s">
        <v>258</v>
      </c>
      <c r="B87" s="52"/>
      <c r="C87" s="52"/>
      <c r="D87" s="52"/>
      <c r="E87" s="52"/>
      <c r="F87" s="52"/>
      <c r="G87" s="49">
        <v>6270</v>
      </c>
      <c r="H87" s="49">
        <v>597</v>
      </c>
      <c r="I87" s="49" t="s">
        <v>259</v>
      </c>
      <c r="J87" s="49"/>
      <c r="K87" s="49"/>
      <c r="L87" s="49"/>
      <c r="M87" s="49"/>
      <c r="N87" s="49"/>
      <c r="O87" s="49"/>
      <c r="P87" s="49"/>
      <c r="Q87" s="49"/>
      <c r="R87" s="49"/>
      <c r="S87" s="49"/>
      <c r="T87" s="49"/>
      <c r="U87" s="49"/>
    </row>
    <row r="88" spans="1:21" s="24" customFormat="1" ht="36" x14ac:dyDescent="0.2">
      <c r="A88" s="51" t="s">
        <v>260</v>
      </c>
      <c r="B88" s="52"/>
      <c r="C88" s="52"/>
      <c r="D88" s="52"/>
      <c r="E88" s="52"/>
      <c r="F88" s="52"/>
      <c r="G88" s="49"/>
      <c r="H88" s="49"/>
      <c r="I88" s="49"/>
      <c r="J88" s="49">
        <v>17</v>
      </c>
      <c r="K88" s="49" t="s">
        <v>261</v>
      </c>
      <c r="L88" s="49"/>
      <c r="M88" s="49"/>
      <c r="N88" s="49"/>
      <c r="O88" s="49"/>
      <c r="P88" s="49"/>
      <c r="Q88" s="49"/>
      <c r="R88" s="49"/>
      <c r="S88" s="49"/>
      <c r="T88" s="49"/>
      <c r="U88" s="49"/>
    </row>
    <row r="89" spans="1:21" s="24" customFormat="1" ht="51.95" customHeight="1" x14ac:dyDescent="0.2">
      <c r="A89" s="51" t="s">
        <v>262</v>
      </c>
      <c r="B89" s="52"/>
      <c r="C89" s="52"/>
      <c r="D89" s="52"/>
      <c r="E89" s="52"/>
      <c r="F89" s="52"/>
      <c r="G89" s="49"/>
      <c r="H89" s="49"/>
      <c r="I89" s="49"/>
      <c r="J89" s="49">
        <v>25250</v>
      </c>
      <c r="K89" s="49">
        <v>8546</v>
      </c>
      <c r="L89" s="49"/>
      <c r="M89" s="49"/>
      <c r="N89" s="49"/>
      <c r="O89" s="49"/>
      <c r="P89" s="49"/>
      <c r="Q89" s="49"/>
      <c r="R89" s="49"/>
      <c r="S89" s="49"/>
      <c r="T89" s="49"/>
      <c r="U89" s="49" t="s">
        <v>263</v>
      </c>
    </row>
    <row r="90" spans="1:21" s="24" customFormat="1" x14ac:dyDescent="0.2">
      <c r="A90" s="51" t="s">
        <v>264</v>
      </c>
      <c r="B90" s="52"/>
      <c r="C90" s="52"/>
      <c r="D90" s="52"/>
      <c r="E90" s="52"/>
      <c r="F90" s="52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</row>
    <row r="91" spans="1:21" s="24" customFormat="1" x14ac:dyDescent="0.2">
      <c r="A91" s="51" t="s">
        <v>265</v>
      </c>
      <c r="B91" s="52"/>
      <c r="C91" s="52"/>
      <c r="D91" s="52"/>
      <c r="E91" s="52"/>
      <c r="F91" s="52"/>
      <c r="G91" s="49">
        <v>4587</v>
      </c>
      <c r="H91" s="49"/>
      <c r="I91" s="49"/>
      <c r="J91" s="49">
        <v>65599</v>
      </c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</row>
    <row r="92" spans="1:21" s="24" customFormat="1" x14ac:dyDescent="0.2">
      <c r="A92" s="51" t="s">
        <v>266</v>
      </c>
      <c r="B92" s="52"/>
      <c r="C92" s="52"/>
      <c r="D92" s="52"/>
      <c r="E92" s="52"/>
      <c r="F92" s="52"/>
      <c r="G92" s="49">
        <v>15628</v>
      </c>
      <c r="H92" s="49"/>
      <c r="I92" s="49"/>
      <c r="J92" s="49">
        <v>77409</v>
      </c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</row>
    <row r="93" spans="1:21" s="24" customFormat="1" x14ac:dyDescent="0.2">
      <c r="A93" s="51" t="s">
        <v>267</v>
      </c>
      <c r="B93" s="52"/>
      <c r="C93" s="52"/>
      <c r="D93" s="52"/>
      <c r="E93" s="52"/>
      <c r="F93" s="52"/>
      <c r="G93" s="49">
        <v>34042</v>
      </c>
      <c r="H93" s="49"/>
      <c r="I93" s="49"/>
      <c r="J93" s="49">
        <v>100208</v>
      </c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</row>
    <row r="94" spans="1:21" s="24" customFormat="1" x14ac:dyDescent="0.2">
      <c r="A94" s="53" t="s">
        <v>268</v>
      </c>
      <c r="B94" s="54"/>
      <c r="C94" s="54"/>
      <c r="D94" s="54"/>
      <c r="E94" s="54"/>
      <c r="F94" s="54"/>
      <c r="G94" s="50">
        <v>5462</v>
      </c>
      <c r="H94" s="50"/>
      <c r="I94" s="50"/>
      <c r="J94" s="50">
        <v>66408</v>
      </c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</row>
    <row r="95" spans="1:21" s="24" customFormat="1" x14ac:dyDescent="0.2">
      <c r="A95" s="53" t="s">
        <v>269</v>
      </c>
      <c r="B95" s="54"/>
      <c r="C95" s="54"/>
      <c r="D95" s="54"/>
      <c r="E95" s="54"/>
      <c r="F95" s="54"/>
      <c r="G95" s="50">
        <v>3182</v>
      </c>
      <c r="H95" s="50"/>
      <c r="I95" s="50"/>
      <c r="J95" s="50">
        <v>36410</v>
      </c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</row>
    <row r="96" spans="1:21" s="24" customFormat="1" x14ac:dyDescent="0.2">
      <c r="A96" s="53" t="s">
        <v>270</v>
      </c>
      <c r="B96" s="54"/>
      <c r="C96" s="54"/>
      <c r="D96" s="54"/>
      <c r="E96" s="54"/>
      <c r="F96" s="54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</row>
    <row r="97" spans="1:21" s="24" customFormat="1" x14ac:dyDescent="0.2">
      <c r="A97" s="51" t="s">
        <v>271</v>
      </c>
      <c r="B97" s="52"/>
      <c r="C97" s="52"/>
      <c r="D97" s="52"/>
      <c r="E97" s="52"/>
      <c r="F97" s="52"/>
      <c r="G97" s="49">
        <v>61656</v>
      </c>
      <c r="H97" s="49"/>
      <c r="I97" s="49"/>
      <c r="J97" s="49">
        <v>329085</v>
      </c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</row>
    <row r="98" spans="1:21" s="24" customFormat="1" x14ac:dyDescent="0.2">
      <c r="A98" s="51" t="s">
        <v>272</v>
      </c>
      <c r="B98" s="52"/>
      <c r="C98" s="52"/>
      <c r="D98" s="52"/>
      <c r="E98" s="52"/>
      <c r="F98" s="52"/>
      <c r="G98" s="49">
        <v>242</v>
      </c>
      <c r="H98" s="49"/>
      <c r="I98" s="49"/>
      <c r="J98" s="49">
        <v>2630</v>
      </c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</row>
    <row r="99" spans="1:21" s="24" customFormat="1" x14ac:dyDescent="0.2">
      <c r="A99" s="51" t="s">
        <v>273</v>
      </c>
      <c r="B99" s="52"/>
      <c r="C99" s="52"/>
      <c r="D99" s="52"/>
      <c r="E99" s="52"/>
      <c r="F99" s="52"/>
      <c r="G99" s="49">
        <v>61898</v>
      </c>
      <c r="H99" s="49"/>
      <c r="I99" s="49"/>
      <c r="J99" s="49">
        <v>331715</v>
      </c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</row>
    <row r="100" spans="1:21" s="24" customFormat="1" x14ac:dyDescent="0.2">
      <c r="A100" s="53" t="s">
        <v>274</v>
      </c>
      <c r="B100" s="54"/>
      <c r="C100" s="54"/>
      <c r="D100" s="54"/>
      <c r="E100" s="54"/>
      <c r="F100" s="54"/>
      <c r="G100" s="50">
        <v>61898</v>
      </c>
      <c r="H100" s="50"/>
      <c r="I100" s="50"/>
      <c r="J100" s="50">
        <v>331715</v>
      </c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</row>
    <row r="101" spans="1:21" s="24" customFormat="1" ht="12" x14ac:dyDescent="0.2">
      <c r="A101" s="25"/>
      <c r="B101" s="25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</row>
    <row r="102" spans="1:21" s="24" customFormat="1" x14ac:dyDescent="0.2">
      <c r="A102" s="25"/>
      <c r="B102" s="29" t="s">
        <v>24</v>
      </c>
      <c r="C102" s="30"/>
      <c r="D102" s="31"/>
      <c r="E102" s="31"/>
      <c r="F102" s="30"/>
      <c r="G102" s="32">
        <f>IF(ISBLANK(X20),"",ROUND(Y20/X20,2)*100)</f>
        <v>119</v>
      </c>
      <c r="H102" s="4"/>
      <c r="I102" s="4"/>
      <c r="J102" s="32">
        <f>IF(ISBLANK(X21),"",ROUND(Y21/X21,2)*100)</f>
        <v>101</v>
      </c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</row>
    <row r="103" spans="1:21" s="24" customFormat="1" x14ac:dyDescent="0.2">
      <c r="A103" s="25"/>
      <c r="B103" s="29" t="s">
        <v>25</v>
      </c>
      <c r="C103" s="30"/>
      <c r="D103" s="31"/>
      <c r="E103" s="31"/>
      <c r="F103" s="30"/>
      <c r="G103" s="20">
        <f>IF(ISBLANK(X20),"",ROUND(Z20/X20,2)*100)</f>
        <v>69</v>
      </c>
      <c r="H103" s="6"/>
      <c r="I103" s="6"/>
      <c r="J103" s="20">
        <f>IF(ISBLANK(X21),"",ROUND(Z21/X21,2)*100)</f>
        <v>56.000000000000007</v>
      </c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</row>
    <row r="104" spans="1:21" s="24" customFormat="1" ht="12" x14ac:dyDescent="0.2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</row>
    <row r="105" spans="1:21" s="6" customFormat="1" ht="12" x14ac:dyDescent="0.2">
      <c r="A105" s="33" t="s">
        <v>34</v>
      </c>
    </row>
    <row r="106" spans="1:21" s="6" customFormat="1" ht="12" x14ac:dyDescent="0.2">
      <c r="A106" s="26"/>
    </row>
    <row r="107" spans="1:21" s="6" customFormat="1" ht="12" x14ac:dyDescent="0.2">
      <c r="A107" s="33" t="s">
        <v>35</v>
      </c>
    </row>
    <row r="108" spans="1:21" s="6" customFormat="1" ht="12" x14ac:dyDescent="0.2">
      <c r="A108" s="21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</row>
    <row r="109" spans="1:21" s="26" customForma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</sheetData>
  <mergeCells count="47">
    <mergeCell ref="G21:H21"/>
    <mergeCell ref="J21:K21"/>
    <mergeCell ref="J27:J28"/>
    <mergeCell ref="G26:I26"/>
    <mergeCell ref="G16:I16"/>
    <mergeCell ref="G20:H20"/>
    <mergeCell ref="J17:K17"/>
    <mergeCell ref="J20:K20"/>
    <mergeCell ref="G18:H18"/>
    <mergeCell ref="G19:H19"/>
    <mergeCell ref="J26:U26"/>
    <mergeCell ref="G27:G28"/>
    <mergeCell ref="J18:K18"/>
    <mergeCell ref="J19:K19"/>
    <mergeCell ref="G17:H17"/>
    <mergeCell ref="A26:A28"/>
    <mergeCell ref="B26:B28"/>
    <mergeCell ref="C26:C28"/>
    <mergeCell ref="D26:F26"/>
    <mergeCell ref="D27:D28"/>
    <mergeCell ref="A11:U11"/>
    <mergeCell ref="A12:U12"/>
    <mergeCell ref="A13:U13"/>
    <mergeCell ref="A14:U14"/>
    <mergeCell ref="J16:U16"/>
    <mergeCell ref="A30:U30"/>
    <mergeCell ref="A40:U40"/>
    <mergeCell ref="A49:U49"/>
    <mergeCell ref="A59:U59"/>
    <mergeCell ref="A76:U76"/>
    <mergeCell ref="A84:F84"/>
    <mergeCell ref="A85:F85"/>
    <mergeCell ref="A86:F86"/>
    <mergeCell ref="A87:F87"/>
    <mergeCell ref="A88:F88"/>
    <mergeCell ref="A89:F89"/>
    <mergeCell ref="A90:F90"/>
    <mergeCell ref="A91:F91"/>
    <mergeCell ref="A92:F92"/>
    <mergeCell ref="A93:F93"/>
    <mergeCell ref="A99:F99"/>
    <mergeCell ref="A100:F100"/>
    <mergeCell ref="A94:F94"/>
    <mergeCell ref="A95:F95"/>
    <mergeCell ref="A96:F96"/>
    <mergeCell ref="A97:F97"/>
    <mergeCell ref="A98:F9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horizontalDpi="300" verticalDpi="300" r:id="rId1"/>
  <headerFooter alignWithMargins="0">
    <oddHeader>&amp;LГРАНД-Смета</oddHeader>
    <oddFooter>&amp;R&amp;P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Мои данные</vt:lpstr>
      <vt:lpstr>'Мои данные'!Print_Titles</vt:lpstr>
      <vt:lpstr>'Мои данные'!Заголовки_для_печати</vt:lpstr>
    </vt:vector>
  </TitlesOfParts>
  <Company>Grand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Катя</dc:creator>
  <cp:lastModifiedBy>Черных Людмила Александровна</cp:lastModifiedBy>
  <cp:lastPrinted>2020-08-10T07:25:48Z</cp:lastPrinted>
  <dcterms:created xsi:type="dcterms:W3CDTF">2003-01-28T12:33:10Z</dcterms:created>
  <dcterms:modified xsi:type="dcterms:W3CDTF">2020-08-10T07:26:24Z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