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APup\Desktop\Пупышев А.М\2020\АП\ОТП\АП №862\Сметная документация\"/>
    </mc:Choice>
  </mc:AlternateContent>
  <bookViews>
    <workbookView xWindow="-120" yWindow="-120" windowWidth="20730" windowHeight="11160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данные'!$29:$29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J15" i="16"/>
  <c r="G15" i="16"/>
  <c r="J13" i="16"/>
  <c r="G13" i="16"/>
  <c r="J12" i="16"/>
  <c r="G12" i="16"/>
  <c r="J11" i="16"/>
  <c r="G11" i="16"/>
  <c r="J21" i="8"/>
  <c r="G21" i="8"/>
  <c r="J19" i="8"/>
  <c r="G19" i="8"/>
  <c r="J18" i="8"/>
  <c r="G18" i="8"/>
  <c r="J17" i="8"/>
  <c r="G17" i="8"/>
  <c r="J134" i="8"/>
  <c r="G134" i="8"/>
  <c r="J133" i="8"/>
  <c r="G133" i="8"/>
  <c r="J14" i="16"/>
  <c r="G14" i="16"/>
  <c r="J20" i="8"/>
  <c r="G20" i="8"/>
  <c r="A18" i="16"/>
  <c r="A24" i="8"/>
  <c r="M180" i="16"/>
  <c r="M177" i="16"/>
  <c r="M174" i="16"/>
  <c r="M175" i="16"/>
  <c r="M181" i="16"/>
  <c r="M178" i="16"/>
  <c r="M169" i="16"/>
  <c r="M179" i="16"/>
  <c r="M182" i="16"/>
  <c r="M176" i="16"/>
  <c r="M173" i="16"/>
  <c r="M170" i="16"/>
  <c r="M171" i="16"/>
  <c r="M168" i="16"/>
  <c r="M172" i="16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
&lt;Формула расчета физ. объема&gt;
</t>
        </r>
      </text>
    </comment>
    <comment ref="D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E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7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I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J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K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U117" authorId="4" shape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A13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3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 shape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 цены единицы ПЗ&gt;</t>
        </r>
      </text>
    </comment>
    <comment ref="G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 цены единицы ПЗ&gt;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8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8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84" authorId="2" shape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8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8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86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300 атрибут 970 значение&gt; _________________ /&lt;подпись 300 значение&gt;/</t>
        </r>
      </text>
    </comment>
    <comment ref="A18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<sst xmlns="http://schemas.openxmlformats.org/spreadsheetml/2006/main" count="1268" uniqueCount="928">
  <si>
    <t>Код ресурса</t>
  </si>
  <si>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</si>
  <si>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</si>
  <si>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</si>
  <si>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</si>
  <si>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</si>
  <si>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</si>
  <si>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</si>
  <si>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</si>
  <si>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</si>
  <si>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</si>
  <si>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</si>
  <si>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</si>
  <si>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</si>
  <si>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</si>
  <si>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</si>
  <si>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</si>
  <si>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</si>
  <si>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</si>
  <si>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</si>
  <si>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</si>
  <si>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</si>
  <si>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</si>
  <si>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</si>
  <si>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</si>
  <si>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</si>
  <si>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</si>
  <si>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</si>
  <si>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</si>
  <si>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</si>
  <si>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</si>
  <si>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</si>
  <si>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</si>
  <si>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</si>
  <si>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</si>
  <si>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</si>
  <si>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</si>
  <si>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</si>
  <si>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</si>
  <si>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</si>
  <si>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</si>
  <si>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>Стройка:Газопровод среднего давления от точки подключения до границы земельного участка по адресу:  г. Челябинск, пересечение улиц Татищева и Фруктовая, КН 74:36:0000000:52653. Технологическое присоединение</t>
  </si>
  <si>
    <t>Объект:Газопровод среднего давления от точки подключения до границы земельного участка по адресу:  г. Челябинск, пересечение улиц Татищева и Фруктовая, КН 74:36:0000000:52653. Технологическое присоединение</t>
  </si>
  <si>
    <t>ЛОКАЛЬНАЯ СМЕТА №1</t>
  </si>
  <si>
    <t>на Татищева- Фруктовая</t>
  </si>
  <si>
    <t>Основание:075.04.19 - ТП - ГСН</t>
  </si>
  <si>
    <t>Составил:  _________________ /И.В. Данильченко/</t>
  </si>
  <si>
    <t>Проверил:  _________________ /А.В. Бунаков/</t>
  </si>
  <si>
    <t>Раздел 1.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</si>
  <si>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</si>
  <si>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0,15
15 / 100</t>
  </si>
  <si>
    <t>ТЕР01-01-009-15
Разработка грунта в траншеях экскаватором «обратная лопата» с ковшом вместимостью 0,5 (0,5-0,63) м3, в отвал группа грунтов: 3
1000 м3 грунта</t>
  </si>
  <si>
    <t>0,0952
95,2 / 1000</t>
  </si>
  <si>
    <t>4866,54
_____
645,52</t>
  </si>
  <si>
    <t>463
_____
61</t>
  </si>
  <si>
    <t>2860
_____
833</t>
  </si>
  <si>
    <t>ТЕР23-01-001-01
Устройство основания под трубопроводы: песчаного, h=0.1 м
10 м3 основания</t>
  </si>
  <si>
    <t>0,37
3,7 / 10</t>
  </si>
  <si>
    <t>105,37
_____
1287</t>
  </si>
  <si>
    <t>39,04
_____
4,26</t>
  </si>
  <si>
    <t>39
_____
477</t>
  </si>
  <si>
    <t>14
_____
2</t>
  </si>
  <si>
    <t>529
_____
1419</t>
  </si>
  <si>
    <t>69
_____
21</t>
  </si>
  <si>
    <t>ТЕР01-02-061-02
Засыпка вручную траншей, пазух котлованов и ям, (присыпка газопровода песком вручную на h=0.2 м) на выходе из земли песком_x000D_
группа грунтов: 2
100 м3 грунта</t>
  </si>
  <si>
    <t>0,2354
(3,6+11,16+8,78) / 100</t>
  </si>
  <si>
    <t>ТССЦ-408-0122
Песок природный для строительных работ средний
м3</t>
  </si>
  <si>
    <t>25,894
(3,6+11,16+8,78)*1,1</t>
  </si>
  <si>
    <t xml:space="preserve">
_____
117</t>
  </si>
  <si>
    <t xml:space="preserve">
_____
3030</t>
  </si>
  <si>
    <t xml:space="preserve">
_____
9030</t>
  </si>
  <si>
    <t>ТЕР01-01-033-05
Засыпка траншей и котлованов с перемещением грунта до 5 м бульдозерами мощностью 79 (108) кВт (л.с.), 2 группа грунтов
1000 м3 грунта</t>
  </si>
  <si>
    <t>0,08246
(0,54+81,92) / 1000</t>
  </si>
  <si>
    <t>367,67
_____
68,26</t>
  </si>
  <si>
    <t>30
_____
6</t>
  </si>
  <si>
    <t>249
_____
76</t>
  </si>
  <si>
    <t>ТЕР01-01-033-05
Засыпка ковера продувочной свечи на Н=0,32м с перемещением грунта до 5 м бульдозерами мощностью 79 (108) кВт (л.с.), 2 группа грунтов
1000 м3 грунта</t>
  </si>
  <si>
    <t>0,0021
2,1 / 1000</t>
  </si>
  <si>
    <t>6
_____
2</t>
  </si>
  <si>
    <t>ТЕР01-02-005-01
Уплотнение грунта пневматическими трамбовками, группа грунтов: 1-2
100 м3 уплотненного грунта</t>
  </si>
  <si>
    <t>0,8456
(0,54+81,92+2,1) / 100</t>
  </si>
  <si>
    <t>199,9
_____
36,97</t>
  </si>
  <si>
    <t>169
_____
31</t>
  </si>
  <si>
    <t>1201
_____
424</t>
  </si>
  <si>
    <t>ТССЦпг-01-01-01-039
Погрузочные работы при автомобильных перевозках: грунта растительного слоя (земля, перегной)
1 т груза</t>
  </si>
  <si>
    <t>45,815
26,18*1,75</t>
  </si>
  <si>
    <t>ТССЦпг-03-21-01-005
Перевозка грузов автомобилями-самосвалами грузоподъемностью 10 т, работающих вне карьера, на расстояние: до 5 км I класс груза
1 т груза</t>
  </si>
  <si>
    <t>ТЕР01-02-066-02
Крепление инвентарными щитами стенок котлованов шириной до 2 м в грунтах: устойчивых
100 м2 креплений</t>
  </si>
  <si>
    <t>0,3574
35,74 / 100</t>
  </si>
  <si>
    <t>217,76
_____
104,28</t>
  </si>
  <si>
    <t>83,26
_____
4,74</t>
  </si>
  <si>
    <t>78
_____
37</t>
  </si>
  <si>
    <t>30
_____
2</t>
  </si>
  <si>
    <t>1056
_____
270</t>
  </si>
  <si>
    <t>179
_____
23</t>
  </si>
  <si>
    <t>ТССЦ-203-0511
Щиты из досок толщиной 25 мм
м2</t>
  </si>
  <si>
    <t>1,5726
7,863*0,2</t>
  </si>
  <si>
    <t xml:space="preserve">
_____
66</t>
  </si>
  <si>
    <t xml:space="preserve">
_____
104</t>
  </si>
  <si>
    <t xml:space="preserve">
_____
616</t>
  </si>
  <si>
    <t>ТЕР22-06-011-01
Подвешивание подземных коммуникаций при пересечении их трассой трубопровода, площадь сечения коробов: до 0,1 м2
1 м короба</t>
  </si>
  <si>
    <t>13,8
_____
52,34</t>
  </si>
  <si>
    <t>36,12
_____
1,92</t>
  </si>
  <si>
    <t>41
_____
158</t>
  </si>
  <si>
    <t>108
_____
6</t>
  </si>
  <si>
    <t>562
_____
1388</t>
  </si>
  <si>
    <t>605
_____
78</t>
  </si>
  <si>
    <t>ТЕР23-01-001-03
Устройство основания под под фундамент стального крана DN80 и отмостки у коверов продувочной свечи, контрольной трубки и крана: песчано- гравийного
10 м3 основания
162,26 = 1 587,26 - 12,5 x 114,00</t>
  </si>
  <si>
    <t>0,04
0,4 / 10</t>
  </si>
  <si>
    <t>56,89
_____
6,2</t>
  </si>
  <si>
    <t>11
_____
3</t>
  </si>
  <si>
    <t>ТССЦ-408-0200
Смесь песчано-гравийная природная
м3</t>
  </si>
  <si>
    <t>0,44
0,4*1,1</t>
  </si>
  <si>
    <t xml:space="preserve">
_____
116</t>
  </si>
  <si>
    <t xml:space="preserve">
_____
51</t>
  </si>
  <si>
    <t xml:space="preserve">
_____
164</t>
  </si>
  <si>
    <t>ТЕР07-01-001-01
Укладка блоков и плит ленточных фундаментов при глубине котлована до 4 м, масса конструкций: до 0,5 т
100 шт. сборных конструкций</t>
  </si>
  <si>
    <t>0,01
1 / 100</t>
  </si>
  <si>
    <t>799,69
_____
1123,2</t>
  </si>
  <si>
    <t>2686,18
_____
376,18</t>
  </si>
  <si>
    <t>8
_____
11</t>
  </si>
  <si>
    <t>27
_____
4</t>
  </si>
  <si>
    <t>108
_____
34</t>
  </si>
  <si>
    <t>161
_____
51</t>
  </si>
  <si>
    <t>ТССЦ-403-0906
Плиты железобетонные фундаментные
м3</t>
  </si>
  <si>
    <t>0,06825
0,75*0,65*0,14</t>
  </si>
  <si>
    <t xml:space="preserve">
_____
1223,69</t>
  </si>
  <si>
    <t xml:space="preserve">
_____
84</t>
  </si>
  <si>
    <t xml:space="preserve">
_____
516</t>
  </si>
  <si>
    <t>ТЕР11-01-002-09
Устройство подстилающих слоев: бетонных
1 м3 подстилающего слоя</t>
  </si>
  <si>
    <t>38,8
_____
9,08</t>
  </si>
  <si>
    <t>35
_____
8</t>
  </si>
  <si>
    <t>474
_____
45</t>
  </si>
  <si>
    <t>ТССЦ-401-0025
Бетон тяжелый, крупность заполнителя более 40 мм, класс В12,5 (М150)
м3</t>
  </si>
  <si>
    <t xml:space="preserve">
_____
578</t>
  </si>
  <si>
    <t xml:space="preserve">
_____
531</t>
  </si>
  <si>
    <t xml:space="preserve">
_____
2699</t>
  </si>
  <si>
    <t>ТЕР24-02-081-01
Устройство контрольной трубки на кожухе перехода газопровода
1 установка
339,64 = 437,71 - 1 x 95,73 - 0,02 x 117,00</t>
  </si>
  <si>
    <t>18,31
_____
249,53</t>
  </si>
  <si>
    <t>71,8
_____
4,08</t>
  </si>
  <si>
    <t>37
_____
498</t>
  </si>
  <si>
    <t>144
_____
8</t>
  </si>
  <si>
    <t>497
_____
3027</t>
  </si>
  <si>
    <t>780
_____
111</t>
  </si>
  <si>
    <t>ТЕР27-09-012-01
Установка табличек
100 знаков</t>
  </si>
  <si>
    <t>743,82
_____
489,12</t>
  </si>
  <si>
    <t>7
_____
5</t>
  </si>
  <si>
    <t>101
_____
33</t>
  </si>
  <si>
    <t>ТССЦ-101-4306
Знаки  информационные
шт.</t>
  </si>
  <si>
    <t xml:space="preserve">
_____
99,9</t>
  </si>
  <si>
    <t xml:space="preserve">
_____
100</t>
  </si>
  <si>
    <t xml:space="preserve">
_____
334</t>
  </si>
  <si>
    <t>Раздел 2. ПРОКЛАДКА ПЭ УЧАСТКОВ ГАЗОПРОВОДА Ф63Х5.8 мм</t>
  </si>
  <si>
    <t>Прокладка газопровода ПЭ63х5.8 мм в траншее</t>
  </si>
  <si>
    <t>ТЕР24-02-071-02
Установка гидравлического затвора на наружных сетях газопроводов, условный диаметр газопровода: до 65 мм
1 гидрозатвор
408,94 = 1 770,65 - 1,36 x 34,63 - 0,34 x 1,86 - 0,17 x 6,20 - 0,00056 x 11 520,00 - 0,048 x 9,80 - 1,2 x 34,20 - 1 x 995,00 - 1 x 208,77 - 2 x 30,60</t>
  </si>
  <si>
    <t>65,98
_____
216,45</t>
  </si>
  <si>
    <t>126,51
_____
12,08</t>
  </si>
  <si>
    <t>66
_____
216</t>
  </si>
  <si>
    <t>127
_____
12</t>
  </si>
  <si>
    <t>894
_____
1335</t>
  </si>
  <si>
    <t>756
_____
164</t>
  </si>
  <si>
    <t>Прайс "Полипластик"
Кран шаровой газовый для подземной установки ПЭ 100 SDR 11, наружный диаметр 63 мм (ГОСТ Р 50838-95)
1 шт.</t>
  </si>
  <si>
    <t xml:space="preserve">
_____
1856,62</t>
  </si>
  <si>
    <t xml:space="preserve">
_____
1857</t>
  </si>
  <si>
    <t xml:space="preserve">
_____
11622</t>
  </si>
  <si>
    <t>Прайс "Полипластик"
Телескопический удлинитель для шарового крана 1,99м
1 шт.</t>
  </si>
  <si>
    <t xml:space="preserve">
_____
1225,45</t>
  </si>
  <si>
    <t xml:space="preserve">
_____
1225</t>
  </si>
  <si>
    <t xml:space="preserve">
_____
7671</t>
  </si>
  <si>
    <t>ТЕР24-02-034-01
Укладка газопроводов из одиночных полиэтиленовых труб в траншею, диаметр газопровода: до 110 мм
100 м газопровода</t>
  </si>
  <si>
    <t>0,303
30,3 / 100</t>
  </si>
  <si>
    <t>Прайс "Полипластик"
Труба ПЭ 100 SDR 11, наружный диаметр 63 мм (ГОСТ Р 50838-95)
1 м</t>
  </si>
  <si>
    <t>30,906
30,3*1,02</t>
  </si>
  <si>
    <t xml:space="preserve">
_____
42,05</t>
  </si>
  <si>
    <t xml:space="preserve">
_____
1300</t>
  </si>
  <si>
    <t xml:space="preserve">
_____
8135</t>
  </si>
  <si>
    <t>ТЕР24-02-005-02
Установка НСПС на газопроводе из полиэтиленовых труб в горизонтальной плоскости, диаметр отвода: 63 мм
1 отвод
39,58 = 212,58 - 1 x 173,00</t>
  </si>
  <si>
    <t>16,54
_____
7,9</t>
  </si>
  <si>
    <t>33
_____
16</t>
  </si>
  <si>
    <t>449
_____
75</t>
  </si>
  <si>
    <t>ТЕР24-02-005-01
Установка НСПС на газопроводе из полиэтиленовых труб в горизонтальной плоскости, диаметр отвода: 32 мм
1 отвод
22,70 = 138,70 - 1 x 116,00</t>
  </si>
  <si>
    <t>10,66
_____
3,95</t>
  </si>
  <si>
    <t>11
_____
4</t>
  </si>
  <si>
    <t>144
_____
20</t>
  </si>
  <si>
    <t>ТССЦ-507-0778
Переход «полиэтилен-сталь 63х57»
шт.</t>
  </si>
  <si>
    <t xml:space="preserve">
_____
385</t>
  </si>
  <si>
    <t xml:space="preserve">
_____
770</t>
  </si>
  <si>
    <t>ТССЦ-507-0760
Неразъемное соединение «полиэтилен-сталь» SDR 11 32/СТ32(ТУ2248-025-00203536-96)
шт.</t>
  </si>
  <si>
    <t xml:space="preserve">
_____
288</t>
  </si>
  <si>
    <t>Прайс "Полипластик"
Муфта электросварная ПЭ 100 ГАЗ SDR 11 63мм
шт.</t>
  </si>
  <si>
    <t xml:space="preserve">
_____
64,41</t>
  </si>
  <si>
    <t xml:space="preserve">
_____
193</t>
  </si>
  <si>
    <t xml:space="preserve">
_____
1210</t>
  </si>
  <si>
    <t>Прайс "Полипластик"
Муфта электросварная ПЭ 100 ГАЗ SDR 11 32мм
шт.</t>
  </si>
  <si>
    <t xml:space="preserve">
_____
45,12</t>
  </si>
  <si>
    <t xml:space="preserve">
_____
45</t>
  </si>
  <si>
    <t xml:space="preserve">
_____
282</t>
  </si>
  <si>
    <t>ТЕР24-02-007-01
Установка седелок крановых полиэтиленовых с закладными нагревателями на газопроводе из полиэтиленовых труб , диаметры соединяемых труб: 63х32 мм
1 соединение</t>
  </si>
  <si>
    <t>12,57
_____
3,16</t>
  </si>
  <si>
    <t>13
_____
3</t>
  </si>
  <si>
    <t>170
_____
15</t>
  </si>
  <si>
    <t>ТССЦ-507-0848
Седелка полиэтиленовая с ответной нижней частью Д=63х32 мм
шт.</t>
  </si>
  <si>
    <t xml:space="preserve">
_____
405,6</t>
  </si>
  <si>
    <t xml:space="preserve">
_____
406</t>
  </si>
  <si>
    <t xml:space="preserve">
_____
1784</t>
  </si>
  <si>
    <t>ТЕРм10-06-048-05
Укладка сигнальной ленты "Газ" (применительно - п. 1.10.98 в т.ч. к ТЕРм 10). Прокладка волоконно-оптических кабелей в траншее
1 км кабеля</t>
  </si>
  <si>
    <t>0,0323
32,3/1000</t>
  </si>
  <si>
    <t>87,77
_____
5,85</t>
  </si>
  <si>
    <t>410,69
_____
41,06</t>
  </si>
  <si>
    <t>13
_____
1</t>
  </si>
  <si>
    <t>75
_____
18</t>
  </si>
  <si>
    <t>ТССЦ-507-3538
Лента сигнальная "Газ" ЛСГ 200
м</t>
  </si>
  <si>
    <t xml:space="preserve">
_____
0,3</t>
  </si>
  <si>
    <t xml:space="preserve">
_____
10</t>
  </si>
  <si>
    <t xml:space="preserve">
_____
37</t>
  </si>
  <si>
    <t>Раздел 3. ННБ</t>
  </si>
  <si>
    <t>ТЕР04-01-074-01
Монтаж машины горизонтального бурения прессово-шнекового типа РВА
1 машина
628,89 = 1 595,71 - 5,2 x 177,11 - 2,23 x 20,56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</si>
  <si>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</si>
  <si>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</si>
  <si>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0,119
11,9 / 100</t>
  </si>
  <si>
    <t>130,51
_____
4,76</t>
  </si>
  <si>
    <t>9351,3
_____
178,38</t>
  </si>
  <si>
    <t>1113
_____
21</t>
  </si>
  <si>
    <t>210
_____
5</t>
  </si>
  <si>
    <t>2714
_____
288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</si>
  <si>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100 м бурения скважины
38 861,08 = 41 293,10 - 31,43 x 31,16 - 22,9 x 34,63 - 8,5 x 1,29 - 5,62 x 6,20 - 0,0368 x 11 520,00 - 1,88 x 101,00</t>
  </si>
  <si>
    <t>506,95
_____
18,42</t>
  </si>
  <si>
    <t>17976,39
_____
237,24</t>
  </si>
  <si>
    <t>60
_____
3</t>
  </si>
  <si>
    <t>2139
_____
28</t>
  </si>
  <si>
    <t>818
_____
16</t>
  </si>
  <si>
    <t>5281
_____
383</t>
  </si>
  <si>
    <t>ТССЦ-110-0245
Полимер для стабилизации буровых скважин «ФИЛЬТР ЧЕК»
т</t>
  </si>
  <si>
    <t xml:space="preserve">
_____
39779,38</t>
  </si>
  <si>
    <t xml:space="preserve">
_____
4972</t>
  </si>
  <si>
    <t xml:space="preserve">
_____
20756</t>
  </si>
  <si>
    <t>ТССЦ-109-0012
Глина бентонитовая марки ПБМГ
т</t>
  </si>
  <si>
    <t>0,29274
0,0246*11,9</t>
  </si>
  <si>
    <t xml:space="preserve">
_____
1180</t>
  </si>
  <si>
    <t xml:space="preserve">
_____
345</t>
  </si>
  <si>
    <t xml:space="preserve">
_____
3827</t>
  </si>
  <si>
    <t xml:space="preserve">
_____
500</t>
  </si>
  <si>
    <t xml:space="preserve">
_____
3132</t>
  </si>
  <si>
    <t>Устройство ПЭ футляра Ф110*10,0 мм длиной 11,9 м</t>
  </si>
  <si>
    <t>ТЕР22-05-003-01
Протаскивание в футляр  труб
100 м трубы, уложенной в футляр</t>
  </si>
  <si>
    <t>1026,3
_____
1111,06</t>
  </si>
  <si>
    <t>122
_____
133</t>
  </si>
  <si>
    <t>1656
_____
746</t>
  </si>
  <si>
    <t>Прайс "Полипластик"
Труба ПЭ 100 SDR 11, наружный диаметр 110 мм (ГОСТ Р 50838-95)
м</t>
  </si>
  <si>
    <t xml:space="preserve">
_____
124,62</t>
  </si>
  <si>
    <t xml:space="preserve">
_____
1483</t>
  </si>
  <si>
    <t xml:space="preserve">
_____
9284</t>
  </si>
  <si>
    <t>ТЕР22-05-004-01
Заделка битумом и прядью концов футляра диаметром: 110 мм
1 футляр</t>
  </si>
  <si>
    <t>2,39
_____
11,63</t>
  </si>
  <si>
    <t>2
_____
12</t>
  </si>
  <si>
    <t>32
_____
57</t>
  </si>
  <si>
    <t>Раздел 4. ПРОКЛАДКА СТАЛЬНОГО УЧАСТКА ГАЗОПРОВОДА НИЗКОГО ДАВЛЕНИЯ Ф57х3.5 мм</t>
  </si>
  <si>
    <t>Стальной участок на выходе из земли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</si>
  <si>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</si>
  <si>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0,027
2,7 / 100</t>
  </si>
  <si>
    <t>227,93
_____
4,03</t>
  </si>
  <si>
    <t>919,84
_____
102,06</t>
  </si>
  <si>
    <t>25
_____
3</t>
  </si>
  <si>
    <t>83
_____
2</t>
  </si>
  <si>
    <t>142
_____
37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</si>
  <si>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</si>
  <si>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2,727
2,7*1,01</t>
  </si>
  <si>
    <t xml:space="preserve">
_____
30,2</t>
  </si>
  <si>
    <t xml:space="preserve">
_____
82</t>
  </si>
  <si>
    <t xml:space="preserve">
_____
530</t>
  </si>
  <si>
    <t>ТССЦ-103-0132
Трубы стальные электросварные прямошовные со снятой фаской из стали марок БСт2кп-БСт4кп и БСт2пс-БСт4пс наружный диаметр 32 мм, толщина стенки 3 мм
м</t>
  </si>
  <si>
    <t xml:space="preserve">
_____
14</t>
  </si>
  <si>
    <t xml:space="preserve">
_____
17</t>
  </si>
  <si>
    <t xml:space="preserve">
_____
109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</si>
  <si>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</si>
  <si>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0,642
0,18*2,7+0,13*1,2</t>
  </si>
  <si>
    <t>23,4
_____
180,68</t>
  </si>
  <si>
    <t>88,16
_____
14,3</t>
  </si>
  <si>
    <t>15
_____
116</t>
  </si>
  <si>
    <t>57
_____
9</t>
  </si>
  <si>
    <t>204
_____
383</t>
  </si>
  <si>
    <t>321
_____
124</t>
  </si>
  <si>
    <t>Устройство футляра Ф108х4.0 мм на выходе газопровода Ф57х3.5 мм из земли, -1 шт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</si>
  <si>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</si>
  <si>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 xml:space="preserve">
_____
67,3</t>
  </si>
  <si>
    <t xml:space="preserve">
_____
40</t>
  </si>
  <si>
    <t xml:space="preserve">
_____
260</t>
  </si>
  <si>
    <t>ТЕР22-05-003-01
Протаскивание в футляр стальных труб диаметром: 100 мм
100 м трубы, уложенной в футляр</t>
  </si>
  <si>
    <t>6
_____
7</t>
  </si>
  <si>
    <t>83
_____
39</t>
  </si>
  <si>
    <t>5
_____
35</t>
  </si>
  <si>
    <t>18
_____
3</t>
  </si>
  <si>
    <t>63
_____
120</t>
  </si>
  <si>
    <t>100
_____
39</t>
  </si>
  <si>
    <t>ТЕР22-05-004-01
Заделка битумом и прядью концов футляра диаметром: 100 мм
1 футляр</t>
  </si>
  <si>
    <t>8,85
_____
43,08</t>
  </si>
  <si>
    <t>9
_____
42</t>
  </si>
  <si>
    <t>120
_____
211</t>
  </si>
  <si>
    <t>Надземный стальной газопровод</t>
  </si>
  <si>
    <t>ТЕР24-02-041-01
Надземная прокладка стальных газопроводов на металлических опорах, условный диаметр газопровода: 50 мм
100 м газопровода
2 012,34 = 2 025,21 - 0,001 x 12 870,00</t>
  </si>
  <si>
    <t>0,012
1,2 / 100</t>
  </si>
  <si>
    <t>232,58
_____
187,86</t>
  </si>
  <si>
    <t>1591,9
_____
205,71</t>
  </si>
  <si>
    <t>3
_____
2</t>
  </si>
  <si>
    <t>19
_____
2</t>
  </si>
  <si>
    <t>38
_____
8</t>
  </si>
  <si>
    <t>110
_____
33</t>
  </si>
  <si>
    <t>1,212
1,2*1,01</t>
  </si>
  <si>
    <t xml:space="preserve">
_____
236</t>
  </si>
  <si>
    <t>ТЕР22-03-001-05
Установка фасонных частей стальных сварных диаметром: 100-250 мм_x000D_
(отвод 57)
1 т фасонных частей</t>
  </si>
  <si>
    <t>0,0006
0,6 * 0,001</t>
  </si>
  <si>
    <t>4960,28
_____
14919,4</t>
  </si>
  <si>
    <t>11806,75
_____
1684,6</t>
  </si>
  <si>
    <t>3
_____
9</t>
  </si>
  <si>
    <t>7
_____
1</t>
  </si>
  <si>
    <t>40
_____
79</t>
  </si>
  <si>
    <t>45
_____
14</t>
  </si>
  <si>
    <t>ТЕР13-03-002-04
Огрунтовка металлических поверхностей грунтовкой ГФ-021
100 м2 окрашиваемой поверхности</t>
  </si>
  <si>
    <t>0,00216
(0,18*1,2) * 0,01</t>
  </si>
  <si>
    <t>78,62
_____
250,36</t>
  </si>
  <si>
    <t>10,15
_____
0,12</t>
  </si>
  <si>
    <t xml:space="preserve">
_____
1</t>
  </si>
  <si>
    <t>2
_____
2</t>
  </si>
  <si>
    <t>ТЕР13-03-004-26
Окраска металлических огрунтованных поверхностей: эмалью ПФ-115
100 м2 окрашиваемой поверхности</t>
  </si>
  <si>
    <t>48,32
_____
388,48</t>
  </si>
  <si>
    <t>6,8
_____
0,12</t>
  </si>
  <si>
    <t>1
_____
3</t>
  </si>
  <si>
    <t>ТЕРм12-10-001-01
Бобышки, штуцеры на условное давление: до 10 МПа
100 шт.</t>
  </si>
  <si>
    <t>795,26
_____
2433,91</t>
  </si>
  <si>
    <t>8
_____
25</t>
  </si>
  <si>
    <t>108
_____
265</t>
  </si>
  <si>
    <t>ТЕР24-02-051-01
Монтаж задвижки стальной фланцевой для надземной установки на газопроводах из труб условным диаметром: 50 мм
1 задвижка
211,83 = 493,69 - 5,8 x 21,70 - 2 x 35,00 - 4 x 21,50</t>
  </si>
  <si>
    <t>77,36
_____
33,22</t>
  </si>
  <si>
    <t>155
_____
66</t>
  </si>
  <si>
    <t>2097
_____
339</t>
  </si>
  <si>
    <t>Прайс ООО "АЛСО"
Кран шаровой муфтовый полнопроходной стальной ALSO серии GAS, DN 50, Py=4.0 МПа КШ.П.П.GAS 050.40-01
шт.</t>
  </si>
  <si>
    <t xml:space="preserve">
_____
434,15</t>
  </si>
  <si>
    <t xml:space="preserve">
_____
434</t>
  </si>
  <si>
    <t xml:space="preserve">
_____
2718</t>
  </si>
  <si>
    <t>Прайс ООО "АЛСО"
Кран шаровой фланцевый полнопроходной стальной ALSO серии GAS, DN 25, Py=4.0 МПа КШ.Ф.П.GAS 025.40-01 на продувочную свечу
шт.</t>
  </si>
  <si>
    <t xml:space="preserve">
_____
368,87</t>
  </si>
  <si>
    <t xml:space="preserve">
_____
369</t>
  </si>
  <si>
    <t xml:space="preserve">
_____
2309</t>
  </si>
  <si>
    <t>ТЕР22-03-001-05
Установка фасонных частей стальных сварных диаметром: 100-250 мм
1 т фасонных частей
17 726,43 = 31 686,43 - 1 x 13 960,00</t>
  </si>
  <si>
    <t>0,0004
0,4/1000</t>
  </si>
  <si>
    <t>4960,28
_____
959,4</t>
  </si>
  <si>
    <t>5
_____
1</t>
  </si>
  <si>
    <t>27
_____
3</t>
  </si>
  <si>
    <t>30
_____
9</t>
  </si>
  <si>
    <t>ТССЦ-507-2376
Заглушки эллиптические на Ру 10 МПа (100 кгс/см2) из стали 20, диаметром условного прохода 25 мм, наружным диаметром 32 мм, толщиной стенки 2,0 мм
шт.</t>
  </si>
  <si>
    <t xml:space="preserve">
_____
9,88</t>
  </si>
  <si>
    <t xml:space="preserve">
_____
15</t>
  </si>
  <si>
    <t>ТССЦ-507-2382
Заглушки эллиптические на Ру 10 МПа (100 кгс/см2) из стали 20, диаметром условного прохода 50 мм, наружным диаметром 57 мм, толщиной стенки 3,0 мм
шт.</t>
  </si>
  <si>
    <t xml:space="preserve">
_____
23,79</t>
  </si>
  <si>
    <t xml:space="preserve">
_____
24</t>
  </si>
  <si>
    <t xml:space="preserve">
_____
36</t>
  </si>
  <si>
    <t>Раздел 5. ИСПЫТАНИЯ ГАЗОПРОВОДА НИЗКОГО ДАВЛЕНИЯ</t>
  </si>
  <si>
    <t>Прайс «Веста Газ» п.1.3.1
Проверка сварного стыка радиографическим методом Д 50-76мм
шт.</t>
  </si>
  <si>
    <t>Прайс «Веста Газ» п.1.10.1
Проведение неразрушающего контроля УЗК сварных стыков (ПЭ)
шт.</t>
  </si>
  <si>
    <t>Прайс АО"ЧелябинскГоргаз"
Проведение механических испытаний стальных соединений на растяжение и сплющивание
шт.</t>
  </si>
  <si>
    <t>ТЕРм39-02-001-02
Визуальный и измерительный контроль сварных соединений трубопроводов, диаметр: до 60 мм
1 стык</t>
  </si>
  <si>
    <t>1,4
_____
0,03</t>
  </si>
  <si>
    <t>15
_____
1</t>
  </si>
  <si>
    <t>Прайс «Веста Газ» п.1.6.
Проверка качества изоляции прибором АНПИ
п.м поверхности</t>
  </si>
  <si>
    <t>3,9
2,7+1,2</t>
  </si>
  <si>
    <t>ТЕР13-08-007-01
Проверка состояния изоляционного покрытия подземных газопроводов Ф57 мм (применительно) Проверка качества резинового покрытия
100 м2 поверхности</t>
  </si>
  <si>
    <t>0,00606
(2,7*0,18+0,1*1,2) / 100</t>
  </si>
  <si>
    <t>ТЕР24-02-121-01
Монтаж инвентарного узла из стальных труб для очистки и испытания газопровода, условный диаметр газопровода до 50мм
1 узел</t>
  </si>
  <si>
    <t>37,94
_____
18,52</t>
  </si>
  <si>
    <t>38
_____
19</t>
  </si>
  <si>
    <t>514
_____
73</t>
  </si>
  <si>
    <t>ТЕР24-02-120-01
Очистка полости трубопровода продувкой воздухом, условный диаметр газопровода: до 50 мм
100 м трубопровода</t>
  </si>
  <si>
    <t>0,461
46,1 / 100</t>
  </si>
  <si>
    <t>12,55
_____
2,43</t>
  </si>
  <si>
    <t>6
_____
1</t>
  </si>
  <si>
    <t>41
_____
15</t>
  </si>
  <si>
    <t>ТЕР24-02-122-01
Подъем давления при испытании воздухом газопроводов низкого и среднего давления (до 0,3 МПа) условным диаметром: до 50 мм
100 м газопровода</t>
  </si>
  <si>
    <t>5,07
_____
0,49</t>
  </si>
  <si>
    <t>16
_____
3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</si>
  <si>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</si>
  <si>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</si>
  <si>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</si>
  <si>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1154</t>
  </si>
  <si>
    <t>Итого прямые затраты по смете</t>
  </si>
  <si>
    <t>3205
_____
20309</t>
  </si>
  <si>
    <t>6802
_____
287</t>
  </si>
  <si>
    <t>36873
_____
98190</t>
  </si>
  <si>
    <t>29456
_____
3903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</si>
  <si>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</si>
  <si>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</si>
  <si>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61)</t>
  </si>
  <si>
    <t xml:space="preserve">
_____
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</si>
  <si>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</si>
  <si>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</si>
  <si>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</si>
  <si>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</si>
  <si>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</si>
  <si>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</si>
  <si>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</si>
  <si>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</si>
  <si>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</si>
  <si>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</si>
  <si>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</si>
  <si>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ЛОКАЛЬНЫЙ РЕСУРСНЫЙ СМЕТНЫЙ РАСЧЕТ №1</t>
  </si>
  <si>
    <t>Ресурсы подрядчика</t>
  </si>
  <si>
    <t xml:space="preserve">          Трудозатраты</t>
  </si>
  <si>
    <t>1-1-5</t>
  </si>
  <si>
    <t>Рабочий строитель (ср 1,5)</t>
  </si>
  <si>
    <t xml:space="preserve">чел.-ч
</t>
  </si>
  <si>
    <t xml:space="preserve">9,48
</t>
  </si>
  <si>
    <t xml:space="preserve">128,6
</t>
  </si>
  <si>
    <t>1-2-0</t>
  </si>
  <si>
    <t>Рабочий строитель (ср 2)</t>
  </si>
  <si>
    <t xml:space="preserve">9,86
</t>
  </si>
  <si>
    <t xml:space="preserve">133,71
</t>
  </si>
  <si>
    <t>1-2-5</t>
  </si>
  <si>
    <t>Рабочий строитель (ср 2,5)</t>
  </si>
  <si>
    <t xml:space="preserve">10,33
</t>
  </si>
  <si>
    <t xml:space="preserve">140,14
</t>
  </si>
  <si>
    <t>1-2-8</t>
  </si>
  <si>
    <t>Рабочий строитель (ср 2,8)</t>
  </si>
  <si>
    <t xml:space="preserve">10,6
</t>
  </si>
  <si>
    <t xml:space="preserve">143,76
</t>
  </si>
  <si>
    <t>1-3-0</t>
  </si>
  <si>
    <t>Рабочий строитель (ср 3)</t>
  </si>
  <si>
    <t xml:space="preserve">10,78
</t>
  </si>
  <si>
    <t xml:space="preserve">146,24
</t>
  </si>
  <si>
    <t>1-3-2</t>
  </si>
  <si>
    <t>Рабочий строитель (ср 3,2)</t>
  </si>
  <si>
    <t xml:space="preserve">11,05
</t>
  </si>
  <si>
    <t xml:space="preserve">149,86
</t>
  </si>
  <si>
    <t>1-3-3</t>
  </si>
  <si>
    <t>Рабочий строитель (ср 3,3)</t>
  </si>
  <si>
    <t xml:space="preserve">11,2
</t>
  </si>
  <si>
    <t xml:space="preserve">151,84
</t>
  </si>
  <si>
    <t>1-3-4</t>
  </si>
  <si>
    <t>Рабочий строитель (ср 3,4)</t>
  </si>
  <si>
    <t xml:space="preserve">11,34
</t>
  </si>
  <si>
    <t xml:space="preserve">153,82
</t>
  </si>
  <si>
    <t>1-3-5</t>
  </si>
  <si>
    <t>Рабочий строитель (ср 3,5)</t>
  </si>
  <si>
    <t xml:space="preserve">11,47
</t>
  </si>
  <si>
    <t xml:space="preserve">155,47
</t>
  </si>
  <si>
    <t>1-3-7</t>
  </si>
  <si>
    <t>Рабочий строитель (ср 3,7)</t>
  </si>
  <si>
    <t xml:space="preserve">11,74
</t>
  </si>
  <si>
    <t xml:space="preserve">159,1
</t>
  </si>
  <si>
    <t>1-3-8</t>
  </si>
  <si>
    <t>Рабочий строитель (ср 3,8)</t>
  </si>
  <si>
    <t xml:space="preserve">11,89
</t>
  </si>
  <si>
    <t xml:space="preserve">161,24
</t>
  </si>
  <si>
    <t>1-4-0</t>
  </si>
  <si>
    <t>Рабочий ...</t>
  </si>
  <si>
    <t xml:space="preserve">12,16
</t>
  </si>
  <si>
    <t xml:space="preserve">164,87
</t>
  </si>
  <si>
    <t xml:space="preserve">   - Рабочий монтажник (ср 4)</t>
  </si>
  <si>
    <t xml:space="preserve">   - Рабочий строитель (ср 4)</t>
  </si>
  <si>
    <t>1-4-2</t>
  </si>
  <si>
    <t>Рабочий строитель (ср 4,2)</t>
  </si>
  <si>
    <t xml:space="preserve">12,54
</t>
  </si>
  <si>
    <t xml:space="preserve">169,98
</t>
  </si>
  <si>
    <t>1-4-3</t>
  </si>
  <si>
    <t xml:space="preserve">12,72
</t>
  </si>
  <si>
    <t xml:space="preserve">172,45
</t>
  </si>
  <si>
    <t xml:space="preserve">   - Рабочий монтажник (ср 4,3)</t>
  </si>
  <si>
    <t xml:space="preserve">   - Рабочий строитель (ср 4,3)</t>
  </si>
  <si>
    <t>1-4-5</t>
  </si>
  <si>
    <t>Рабочий строитель (ср 4,5)</t>
  </si>
  <si>
    <t xml:space="preserve">13,09
</t>
  </si>
  <si>
    <t xml:space="preserve">177,4
</t>
  </si>
  <si>
    <t>1-4-7</t>
  </si>
  <si>
    <t>Рабочий строитель (ср 4,7)</t>
  </si>
  <si>
    <t xml:space="preserve">13,46
</t>
  </si>
  <si>
    <t xml:space="preserve">182,51
</t>
  </si>
  <si>
    <t>1-5-0</t>
  </si>
  <si>
    <t xml:space="preserve">14,02
</t>
  </si>
  <si>
    <t xml:space="preserve">190,09
</t>
  </si>
  <si>
    <t xml:space="preserve">   - Рабочий монтажник (ср 5)</t>
  </si>
  <si>
    <t xml:space="preserve">   - Рабочий строитель (ср 5)</t>
  </si>
  <si>
    <t>Затраты труда машинистов</t>
  </si>
  <si>
    <t xml:space="preserve">
</t>
  </si>
  <si>
    <t>Прайс «Веста Газ» п.1.10.1</t>
  </si>
  <si>
    <t>Проведение неразрушающего контроля УЗК сварных стыков (ПЭ)</t>
  </si>
  <si>
    <t xml:space="preserve">шт.
</t>
  </si>
  <si>
    <t xml:space="preserve">112,46
</t>
  </si>
  <si>
    <t xml:space="preserve">704
</t>
  </si>
  <si>
    <t>Прайс «Веста Газ» п.1.3.1</t>
  </si>
  <si>
    <t>Проверка сварного стыка радиографическим методом Д 50-76мм</t>
  </si>
  <si>
    <t xml:space="preserve">179,07
</t>
  </si>
  <si>
    <t xml:space="preserve">1121
</t>
  </si>
  <si>
    <t>Прайс «Веста Газ» п.1.6.</t>
  </si>
  <si>
    <t>Проверка качества изоляции прибором АНПИ</t>
  </si>
  <si>
    <t xml:space="preserve">п.м поверхности
</t>
  </si>
  <si>
    <t xml:space="preserve">23,8
</t>
  </si>
  <si>
    <t xml:space="preserve">149
</t>
  </si>
  <si>
    <t>Прайс АО"ЧелябинскГоргаз"</t>
  </si>
  <si>
    <t>Проведение механических испытаний стальных соединений на растяжение и сплющивание</t>
  </si>
  <si>
    <t xml:space="preserve">171,39
</t>
  </si>
  <si>
    <t xml:space="preserve">1072,88
</t>
  </si>
  <si>
    <t/>
  </si>
  <si>
    <t>Итого по трудовым ресурсам</t>
  </si>
  <si>
    <t xml:space="preserve">руб
</t>
  </si>
  <si>
    <t xml:space="preserve">          Машины и механизмы</t>
  </si>
  <si>
    <t>Прицепы тракторные 2 т</t>
  </si>
  <si>
    <t xml:space="preserve">маш.час
</t>
  </si>
  <si>
    <t xml:space="preserve">4,2
</t>
  </si>
  <si>
    <t xml:space="preserve">16
</t>
  </si>
  <si>
    <t>МТРиЭ ЧО, пост. от 13.08.2019 № 65/1</t>
  </si>
  <si>
    <t>Краны на автомобильном ходу при работе на других видах строительства 10 т</t>
  </si>
  <si>
    <t xml:space="preserve">134,07
</t>
  </si>
  <si>
    <t xml:space="preserve">801
</t>
  </si>
  <si>
    <t>Краны на автомобильном ходу при работе на других видах строительства 16 т</t>
  </si>
  <si>
    <t xml:space="preserve">177,11
</t>
  </si>
  <si>
    <t xml:space="preserve">1029
</t>
  </si>
  <si>
    <t>Краны на гусеничном ходу при работе на других видах строительства до 16 т</t>
  </si>
  <si>
    <t xml:space="preserve">107,27
</t>
  </si>
  <si>
    <t xml:space="preserve">651
</t>
  </si>
  <si>
    <t>Автопогрузчики 5 т</t>
  </si>
  <si>
    <t xml:space="preserve">111,55
</t>
  </si>
  <si>
    <t xml:space="preserve">529
</t>
  </si>
  <si>
    <t>Лебедки ручные и рычажные тяговым усилием 14,72 кН (1,5 т)</t>
  </si>
  <si>
    <t xml:space="preserve">1,06
</t>
  </si>
  <si>
    <t xml:space="preserve">5
</t>
  </si>
  <si>
    <t>Тали ручные рычажные</t>
  </si>
  <si>
    <t xml:space="preserve">1,37
</t>
  </si>
  <si>
    <t>МТРиЭ ЧО, пост. от 13.08.2019 № 65/1    (030301)</t>
  </si>
  <si>
    <t>Электростанции передвижные 4 кВт</t>
  </si>
  <si>
    <t xml:space="preserve">31,16
</t>
  </si>
  <si>
    <t xml:space="preserve">244
</t>
  </si>
  <si>
    <t>Агрегаты сварочные передвижные с номинальным сварочным током 250-400 А с дизельным двигателем</t>
  </si>
  <si>
    <t xml:space="preserve">34,63
</t>
  </si>
  <si>
    <t xml:space="preserve">109
</t>
  </si>
  <si>
    <t>Установки для сварки ручной дуговой (постоянного тока)</t>
  </si>
  <si>
    <t xml:space="preserve">7,84
</t>
  </si>
  <si>
    <t xml:space="preserve">46
</t>
  </si>
  <si>
    <t>Аппарат для газовой сварки и резки</t>
  </si>
  <si>
    <t xml:space="preserve">1,29
</t>
  </si>
  <si>
    <t>Компрессоры передвижные с двигателем внутреннего сгорания давлением до 686 кПа (7 ат), производительность до 5 м3/мин</t>
  </si>
  <si>
    <t xml:space="preserve">62,75
</t>
  </si>
  <si>
    <t xml:space="preserve">447
</t>
  </si>
  <si>
    <t>Экскаваторы одноковшовые дизельные на гусеничном ходу при работе на других видах строительства 0,5 м3</t>
  </si>
  <si>
    <t xml:space="preserve">123,11
</t>
  </si>
  <si>
    <t xml:space="preserve">760
</t>
  </si>
  <si>
    <t>Экскаваторы одноковшовые дизельные на пневмоколесном ходу при работе на других видах строительства 0,4 м3</t>
  </si>
  <si>
    <t xml:space="preserve">105,01
</t>
  </si>
  <si>
    <t xml:space="preserve">615
</t>
  </si>
  <si>
    <t>Бульдозеры при работе на других видах строительства 79 кВт (108 л.с.)</t>
  </si>
  <si>
    <t xml:space="preserve">87,96
</t>
  </si>
  <si>
    <t xml:space="preserve">723
</t>
  </si>
  <si>
    <t>Вибратор поверхностный</t>
  </si>
  <si>
    <t xml:space="preserve">0,53
</t>
  </si>
  <si>
    <t xml:space="preserve">3
</t>
  </si>
  <si>
    <t>Котлы битумные передвижные 400 л</t>
  </si>
  <si>
    <t xml:space="preserve">32,24
</t>
  </si>
  <si>
    <t xml:space="preserve">113
</t>
  </si>
  <si>
    <t>Машины поливомоечные 6000 л</t>
  </si>
  <si>
    <t xml:space="preserve">121,07
</t>
  </si>
  <si>
    <t xml:space="preserve">728
</t>
  </si>
  <si>
    <t>Агрегаты сварочные двухпостовые для ручной сварки на тракторе 79 кВт (108 л.с.)</t>
  </si>
  <si>
    <t xml:space="preserve">112,26
</t>
  </si>
  <si>
    <t xml:space="preserve">717
</t>
  </si>
  <si>
    <t>Трубоукладчики для труб диаметром до 400 мм грузоподъемностью 6,3 т</t>
  </si>
  <si>
    <t xml:space="preserve">129,46
</t>
  </si>
  <si>
    <t>Трубоукладчики для труб диаметром до 700 мм грузоподъемностью 12,5 т</t>
  </si>
  <si>
    <t xml:space="preserve">187,66
</t>
  </si>
  <si>
    <t xml:space="preserve">984
</t>
  </si>
  <si>
    <t>Тракторы на пневмоколесном ходу 29 кВт (40 л.с.)</t>
  </si>
  <si>
    <t xml:space="preserve">49,99
</t>
  </si>
  <si>
    <t xml:space="preserve">360,75
</t>
  </si>
  <si>
    <t>ЧелСЦена, август 2019 г., ч.2</t>
  </si>
  <si>
    <t>Машина монтажная для выполнения работ при прокладке и монтаже кабеля на базе автомобиля ГАЗ-66</t>
  </si>
  <si>
    <t xml:space="preserve">105,94
</t>
  </si>
  <si>
    <t xml:space="preserve">605,95
</t>
  </si>
  <si>
    <t>Транспортеры прицепные кабельные до 7 т, ККТ-7</t>
  </si>
  <si>
    <t xml:space="preserve">42,32
</t>
  </si>
  <si>
    <t xml:space="preserve">172
</t>
  </si>
  <si>
    <t>Бульдозер 128,7 кВт (175 л.с.) в составе кабелеукладочной колонны</t>
  </si>
  <si>
    <t xml:space="preserve">154,78
</t>
  </si>
  <si>
    <t xml:space="preserve">919,38
</t>
  </si>
  <si>
    <t>Машины горизонтального бурения прессово-шнековые с тяговым усилием 203 тс (2000 кН) фирмы SCHIDT, KRANZ-GRUPPE</t>
  </si>
  <si>
    <t xml:space="preserve">1201,59
</t>
  </si>
  <si>
    <t xml:space="preserve">2772,43
</t>
  </si>
  <si>
    <t>Машины шлифовальные электрические</t>
  </si>
  <si>
    <t xml:space="preserve">1,86
</t>
  </si>
  <si>
    <t xml:space="preserve">10
</t>
  </si>
  <si>
    <t>Трамбовки пневматические при работе от передвижных компрессорных станций</t>
  </si>
  <si>
    <t xml:space="preserve">0,75
</t>
  </si>
  <si>
    <t>МТРиЭ ЧО, пост. от 13.08.2019 № 65/1    (331100-1)</t>
  </si>
  <si>
    <t>Трамбовки пневматические при работе от стационарного компрессора</t>
  </si>
  <si>
    <t xml:space="preserve">5,11
</t>
  </si>
  <si>
    <t>МТРиЭ ЧО, пост. от 13.08.2019 № 65/1   (331100-1)</t>
  </si>
  <si>
    <t>Агрегаты окрасочные высокого давления для окраски поверхностей конструкций мощностью 1 кВт</t>
  </si>
  <si>
    <t xml:space="preserve">7,12
</t>
  </si>
  <si>
    <t xml:space="preserve">29
</t>
  </si>
  <si>
    <t>Компьютер сварочный</t>
  </si>
  <si>
    <t xml:space="preserve">13,18
</t>
  </si>
  <si>
    <t xml:space="preserve">45,45
</t>
  </si>
  <si>
    <t>Генератор сварочный для сварки полиэтиленовых труб</t>
  </si>
  <si>
    <t xml:space="preserve">19,7
</t>
  </si>
  <si>
    <t xml:space="preserve">53,24
</t>
  </si>
  <si>
    <t>Позиционер-центратор многоцелевой для сборки и сварки полиэтиленовых соединительных деталей с трубой диаметром 32 мм</t>
  </si>
  <si>
    <t xml:space="preserve">3,44
</t>
  </si>
  <si>
    <t xml:space="preserve">13,52
</t>
  </si>
  <si>
    <t>Позиционер-центратор многоцелевой для сборки и сварки полиэтиленовых соединительных деталей с трубой диаметром 63 мм</t>
  </si>
  <si>
    <t xml:space="preserve">4,41
</t>
  </si>
  <si>
    <t xml:space="preserve">17,33
</t>
  </si>
  <si>
    <t>Автомобили бортовые, грузоподъемность до 5 т</t>
  </si>
  <si>
    <t xml:space="preserve">103,2
</t>
  </si>
  <si>
    <t xml:space="preserve">622
</t>
  </si>
  <si>
    <t>Автомобиль-самосвал, грузоподъемность до 7 т</t>
  </si>
  <si>
    <t xml:space="preserve">105,37
</t>
  </si>
  <si>
    <t xml:space="preserve">761
</t>
  </si>
  <si>
    <t>Тягачи седельные, грузоподъемность 15 т</t>
  </si>
  <si>
    <t xml:space="preserve">130,8
</t>
  </si>
  <si>
    <t xml:space="preserve">831,37
</t>
  </si>
  <si>
    <t>Спецавтомашины грузоподъемностью до 8 т, вездеходы</t>
  </si>
  <si>
    <t xml:space="preserve">128,2
</t>
  </si>
  <si>
    <t xml:space="preserve">872,74
</t>
  </si>
  <si>
    <t>Итого по строительным машинам</t>
  </si>
  <si>
    <t xml:space="preserve">          Материалы</t>
  </si>
  <si>
    <t>101-0073</t>
  </si>
  <si>
    <t>Битумы нефтяные строительные марки БН-90/10</t>
  </si>
  <si>
    <t xml:space="preserve">т
</t>
  </si>
  <si>
    <t xml:space="preserve">3320
</t>
  </si>
  <si>
    <t xml:space="preserve">20048,24
</t>
  </si>
  <si>
    <t>МТРиЭ ЧО, Пост.от 13.08.2019 г. №65/1, п.102</t>
  </si>
  <si>
    <t>101-0311</t>
  </si>
  <si>
    <t>Каболка</t>
  </si>
  <si>
    <t xml:space="preserve">26830
</t>
  </si>
  <si>
    <t xml:space="preserve">116426,28
</t>
  </si>
  <si>
    <t>10.01.393</t>
  </si>
  <si>
    <t>101-0322</t>
  </si>
  <si>
    <t>Керосин для технических целей марок КТ-1, КТ-2</t>
  </si>
  <si>
    <t xml:space="preserve">7840
</t>
  </si>
  <si>
    <t xml:space="preserve">62211,96
</t>
  </si>
  <si>
    <t>МТРиЭ ЧО, Пост.от 13.08.2019 г. №65/1, п.108</t>
  </si>
  <si>
    <t>101-0324</t>
  </si>
  <si>
    <t>Кислород технический газообразный</t>
  </si>
  <si>
    <t xml:space="preserve">м3
</t>
  </si>
  <si>
    <t xml:space="preserve">6,2
</t>
  </si>
  <si>
    <t xml:space="preserve">49,67
</t>
  </si>
  <si>
    <t>26.03.080</t>
  </si>
  <si>
    <t>101-0595</t>
  </si>
  <si>
    <t>Мастика битумно-латексная кровельная</t>
  </si>
  <si>
    <t xml:space="preserve">3810
</t>
  </si>
  <si>
    <t xml:space="preserve">18948,29
</t>
  </si>
  <si>
    <t>МТРиЭ ЧО, Пост.от 13.08.2019 г. №65/1, п.374</t>
  </si>
  <si>
    <t>101-0782</t>
  </si>
  <si>
    <t>Поковки из квадратных заготовок, масса 1,8 кг</t>
  </si>
  <si>
    <t xml:space="preserve">10190
</t>
  </si>
  <si>
    <t xml:space="preserve">69468
</t>
  </si>
  <si>
    <t>МТРиЭ ЧО, Пост.от 13.08.2019 г. №65/1, п.117</t>
  </si>
  <si>
    <t>101-0797</t>
  </si>
  <si>
    <t>Проволока горячекатаная в мотках, диаметром 6,3-6,5 мм</t>
  </si>
  <si>
    <t xml:space="preserve">4650
</t>
  </si>
  <si>
    <t xml:space="preserve">43008,19
</t>
  </si>
  <si>
    <t>МТРиЭ ЧО, Пост.от 13.08.2019 г. №65/1, п.118</t>
  </si>
  <si>
    <t>101-0850</t>
  </si>
  <si>
    <t>Резина листовая вулканизованная цветная</t>
  </si>
  <si>
    <t xml:space="preserve">кг
</t>
  </si>
  <si>
    <t xml:space="preserve">23,21
</t>
  </si>
  <si>
    <t xml:space="preserve">103,36
</t>
  </si>
  <si>
    <t>Среднее (11.06.420, 11.06.4201)/42.8*22.12</t>
  </si>
  <si>
    <t>101-0962</t>
  </si>
  <si>
    <t>Смазка солидол жировой марки «Ж»</t>
  </si>
  <si>
    <t xml:space="preserve">10350
</t>
  </si>
  <si>
    <t xml:space="preserve">52282,54
</t>
  </si>
  <si>
    <t>27.01.090</t>
  </si>
  <si>
    <t>101-1513</t>
  </si>
  <si>
    <t>Электроды диаметром 4 мм Э42</t>
  </si>
  <si>
    <t xml:space="preserve">11520
</t>
  </si>
  <si>
    <t xml:space="preserve">84328,69
</t>
  </si>
  <si>
    <t>08.07.006</t>
  </si>
  <si>
    <t>101-1514</t>
  </si>
  <si>
    <t>Электроды диаметром 4 мм Э42А</t>
  </si>
  <si>
    <t>101-1529</t>
  </si>
  <si>
    <t>Электроды диаметром 6 мм Э42</t>
  </si>
  <si>
    <t xml:space="preserve">10660
</t>
  </si>
  <si>
    <t xml:space="preserve">91407,06
</t>
  </si>
  <si>
    <t>08.07.008</t>
  </si>
  <si>
    <t>101-1530</t>
  </si>
  <si>
    <t>Электроды диаметром 6 мм Э42А</t>
  </si>
  <si>
    <t>101-1537</t>
  </si>
  <si>
    <t>Электроды диаметром 8 мм Э42</t>
  </si>
  <si>
    <t>101-1703</t>
  </si>
  <si>
    <t>Прокладки резиновые (пластина техническая прессованная)</t>
  </si>
  <si>
    <t xml:space="preserve">22,8
</t>
  </si>
  <si>
    <t xml:space="preserve">121,19
</t>
  </si>
  <si>
    <t>Среднее (11.06.409,11.06.413,11.06.412,11.06.410,11.06.420)</t>
  </si>
  <si>
    <t>101-1714</t>
  </si>
  <si>
    <t>Болты с гайками и шайбами строительные</t>
  </si>
  <si>
    <t xml:space="preserve">17290
</t>
  </si>
  <si>
    <t xml:space="preserve">76723,26
</t>
  </si>
  <si>
    <t>МТРиЭ ЧО, Пост.от 13.08.2019 г. №65/1, п.139</t>
  </si>
  <si>
    <t>101-1805</t>
  </si>
  <si>
    <t>Гвозди строительные</t>
  </si>
  <si>
    <t xml:space="preserve">9190
</t>
  </si>
  <si>
    <t xml:space="preserve">53672,28
</t>
  </si>
  <si>
    <t>МТРиЭ ЧО, Пост.от 13.08.2019 г. №65/1, п.144</t>
  </si>
  <si>
    <t>101-2278</t>
  </si>
  <si>
    <t>Пропан-бутан, смесь техническая</t>
  </si>
  <si>
    <t xml:space="preserve">9,8
</t>
  </si>
  <si>
    <t xml:space="preserve">50,75
</t>
  </si>
  <si>
    <t>26.03.130</t>
  </si>
  <si>
    <t>101-2477</t>
  </si>
  <si>
    <t>Лента мастично-полимерная типа «Лиам»</t>
  </si>
  <si>
    <t xml:space="preserve">м2
</t>
  </si>
  <si>
    <t xml:space="preserve">67,9
</t>
  </si>
  <si>
    <t xml:space="preserve">207,14
</t>
  </si>
  <si>
    <t>Среднее (10.02.206, 10.02.2061)</t>
  </si>
  <si>
    <t>102-0008</t>
  </si>
  <si>
    <t>Лесоматериалы круглые хвойных пород для строительства диаметром 14-24 см, длиной 3-6,5 м</t>
  </si>
  <si>
    <t xml:space="preserve">377
</t>
  </si>
  <si>
    <t xml:space="preserve">4099
</t>
  </si>
  <si>
    <t>09.01.030</t>
  </si>
  <si>
    <t>102-0053</t>
  </si>
  <si>
    <t>Доски обрезные хвойных пород длиной 4-6,5 м, шириной 75-150 мм, толщиной 25 мм, III сорта</t>
  </si>
  <si>
    <t xml:space="preserve">772
</t>
  </si>
  <si>
    <t xml:space="preserve">6143,22
</t>
  </si>
  <si>
    <t>(09.01.132/923.03)*721.07</t>
  </si>
  <si>
    <t>102-0117</t>
  </si>
  <si>
    <t>Доски обрезные хвойных пород длиной 2-3,75 м, шириной 75-150 мм, толщиной 32-40 мм, III сорта</t>
  </si>
  <si>
    <t xml:space="preserve">663
</t>
  </si>
  <si>
    <t xml:space="preserve">6191,07
</t>
  </si>
  <si>
    <t>(09.01.133/782.84)*614.21</t>
  </si>
  <si>
    <t>102-0138</t>
  </si>
  <si>
    <t>Доски необрезные хвойных пород длиной 2-3,75 м, все ширины, толщиной 32-40 мм, IV сорта</t>
  </si>
  <si>
    <t xml:space="preserve">374
</t>
  </si>
  <si>
    <t xml:space="preserve">3726,44
</t>
  </si>
  <si>
    <t>(09.01.113/570.09)*330.88</t>
  </si>
  <si>
    <t>102-0307</t>
  </si>
  <si>
    <t>Бруски обрезные хвойных пород длиной 2-6,5 м, толщиной 40-60 мм, II сорта</t>
  </si>
  <si>
    <t xml:space="preserve">1270
</t>
  </si>
  <si>
    <t xml:space="preserve">9551,62
</t>
  </si>
  <si>
    <t>09.01.071</t>
  </si>
  <si>
    <t>103-1009</t>
  </si>
  <si>
    <t>Фасонные стальные сварные части, диаметр до 800 мм</t>
  </si>
  <si>
    <t xml:space="preserve">13960
</t>
  </si>
  <si>
    <t xml:space="preserve">122471,29
</t>
  </si>
  <si>
    <t>МТРиЭ ЧО, Пост.от 13.08.2019 г. №65/1, п.198</t>
  </si>
  <si>
    <t>108-0081</t>
  </si>
  <si>
    <t>Бобышки скошенные</t>
  </si>
  <si>
    <t xml:space="preserve">14,4
</t>
  </si>
  <si>
    <t xml:space="preserve">126,65
</t>
  </si>
  <si>
    <t>24.23.029</t>
  </si>
  <si>
    <t>113-0026</t>
  </si>
  <si>
    <t>Грунтовка ФЛ-03К коричневая</t>
  </si>
  <si>
    <t xml:space="preserve">30400
</t>
  </si>
  <si>
    <t xml:space="preserve">69717,29
</t>
  </si>
  <si>
    <t>14.01.340</t>
  </si>
  <si>
    <t>113-0095</t>
  </si>
  <si>
    <t>Лак кремнийорганический термостойкий марки ПФ-170</t>
  </si>
  <si>
    <t xml:space="preserve">17790
</t>
  </si>
  <si>
    <t xml:space="preserve">94083,96
</t>
  </si>
  <si>
    <t>14.01.2401</t>
  </si>
  <si>
    <t>113-0359</t>
  </si>
  <si>
    <t>Обезжириватель «CAMISOLVE»</t>
  </si>
  <si>
    <t xml:space="preserve">79
</t>
  </si>
  <si>
    <t xml:space="preserve">379,81
</t>
  </si>
  <si>
    <t>Код ОКП 23 10 00</t>
  </si>
  <si>
    <t>201-0757</t>
  </si>
  <si>
    <t>Отдельные конструктивные элементы зданий и сооружений с преобладанием горячекатаных профилей, средняя масса сборочной единицы от 0,5 до 1 т</t>
  </si>
  <si>
    <t xml:space="preserve">9480
</t>
  </si>
  <si>
    <t xml:space="preserve">68752,68
</t>
  </si>
  <si>
    <t>МТРиЭ ЧО, Пост.от 13.08.2019 г. №65/1, п.238</t>
  </si>
  <si>
    <t>301-3193</t>
  </si>
  <si>
    <t>Ковер</t>
  </si>
  <si>
    <t xml:space="preserve">119
</t>
  </si>
  <si>
    <t xml:space="preserve">521,57
</t>
  </si>
  <si>
    <t>20.06.149*0.012</t>
  </si>
  <si>
    <t>301-3240</t>
  </si>
  <si>
    <t>Колпачки-заглушки 1"</t>
  </si>
  <si>
    <t xml:space="preserve">2,59
</t>
  </si>
  <si>
    <t xml:space="preserve">12,48
</t>
  </si>
  <si>
    <t>100.01.028*10.20</t>
  </si>
  <si>
    <t>401-0005</t>
  </si>
  <si>
    <t>Бетон тяжелый, класс В12,5 (М150)</t>
  </si>
  <si>
    <t xml:space="preserve">592
</t>
  </si>
  <si>
    <t xml:space="preserve">2939,87
</t>
  </si>
  <si>
    <t>МТРиЭ ЧО, Пост.от 13.08.2019 г. №65/1, п.400</t>
  </si>
  <si>
    <t>403-1103</t>
  </si>
  <si>
    <t>Плиты железобетонные опорные</t>
  </si>
  <si>
    <t xml:space="preserve">2362,7
</t>
  </si>
  <si>
    <t xml:space="preserve">20083,41
</t>
  </si>
  <si>
    <t>МТРиЭ ЧО, Пост.от 13.08.2019 г. №65/1, п.019</t>
  </si>
  <si>
    <t>408-0122</t>
  </si>
  <si>
    <t>Песок природный для строительных работ средний</t>
  </si>
  <si>
    <t xml:space="preserve">117
</t>
  </si>
  <si>
    <t xml:space="preserve">348,72
</t>
  </si>
  <si>
    <t>МТРиЭ ЧО, Пост.от 13.08.2019 г. №65/1, п.095</t>
  </si>
  <si>
    <t>411-0001</t>
  </si>
  <si>
    <t>Вода</t>
  </si>
  <si>
    <t xml:space="preserve">3,11
</t>
  </si>
  <si>
    <t xml:space="preserve">22,92
</t>
  </si>
  <si>
    <t>Среднее (26.01.015, 26.01.017)</t>
  </si>
  <si>
    <t>507-2431</t>
  </si>
  <si>
    <t>Узлы трубопроводов с установкой необходимых деталей из бесшовных труб, сталь 20, диаметром условного прохода 50 мм, толщиной стенки 3,0 мм</t>
  </si>
  <si>
    <t xml:space="preserve">24940
</t>
  </si>
  <si>
    <t xml:space="preserve">83966,81
</t>
  </si>
  <si>
    <t>Среднее (100.05.010,20.07.010*0, 20.07.0121)</t>
  </si>
  <si>
    <t>507-2630</t>
  </si>
  <si>
    <t>Пробки П-М27х2</t>
  </si>
  <si>
    <t xml:space="preserve">5,44
</t>
  </si>
  <si>
    <t xml:space="preserve">113,47
</t>
  </si>
  <si>
    <t>24.23.040</t>
  </si>
  <si>
    <t>509-0068</t>
  </si>
  <si>
    <t>Обертка защитная на полиэтиленовой основе «Полилен-0»</t>
  </si>
  <si>
    <t xml:space="preserve">33,41
</t>
  </si>
  <si>
    <t xml:space="preserve">138,19
</t>
  </si>
  <si>
    <t>10.02.2062*0.0007</t>
  </si>
  <si>
    <t>999-9950</t>
  </si>
  <si>
    <t>Вспомогательные ненормируемые материальные ресурсы (2% от оплаты труда рабочих)</t>
  </si>
  <si>
    <t xml:space="preserve">руб.
</t>
  </si>
  <si>
    <t xml:space="preserve">1
</t>
  </si>
  <si>
    <t>Прайс "Полипластик"</t>
  </si>
  <si>
    <t>...</t>
  </si>
  <si>
    <t xml:space="preserve">1 шт.
</t>
  </si>
  <si>
    <t xml:space="preserve">   - Кран шаровой газовый для подземной установки ПЭ 100 SDR 11, наружный диаметр 63 мм (ГОСТ Р 50838-95)</t>
  </si>
  <si>
    <t xml:space="preserve">1856,62
</t>
  </si>
  <si>
    <t xml:space="preserve">11622,45
</t>
  </si>
  <si>
    <t xml:space="preserve">   - Телескопический удлинитель для шарового крана 1,99м</t>
  </si>
  <si>
    <t xml:space="preserve">1225,45
</t>
  </si>
  <si>
    <t xml:space="preserve">7671,3
</t>
  </si>
  <si>
    <t>Муфта электросварная ПЭ 100 ГАЗ SDR 11 ...</t>
  </si>
  <si>
    <t xml:space="preserve">   - Муфта электросварная ПЭ 100 ГАЗ SDR 11 32мм</t>
  </si>
  <si>
    <t xml:space="preserve">45,12
</t>
  </si>
  <si>
    <t xml:space="preserve">282,45
</t>
  </si>
  <si>
    <t xml:space="preserve">   - Муфта электросварная ПЭ 100 ГАЗ SDR 11 63мм</t>
  </si>
  <si>
    <t xml:space="preserve">64,41
</t>
  </si>
  <si>
    <t xml:space="preserve">403,2
</t>
  </si>
  <si>
    <t>Труба ПЭ 100 SDR 11, наружный диаметр 110 мм (ГОСТ Р 50838-95)</t>
  </si>
  <si>
    <t xml:space="preserve">м
</t>
  </si>
  <si>
    <t xml:space="preserve">124,62
</t>
  </si>
  <si>
    <t xml:space="preserve">780,15
</t>
  </si>
  <si>
    <t>Труба ПЭ 100 SDR 11, наружный диаметр 63 мм (ГОСТ Р 50838-95)</t>
  </si>
  <si>
    <t xml:space="preserve">1 м
</t>
  </si>
  <si>
    <t xml:space="preserve">42,05
</t>
  </si>
  <si>
    <t xml:space="preserve">263,21
</t>
  </si>
  <si>
    <t>Прайс ООО "АЛСО"</t>
  </si>
  <si>
    <t>Кран шаровой ...</t>
  </si>
  <si>
    <t xml:space="preserve">   - Кран шаровой муфтовый полнопроходной стальной ALSO серии GAS, DN 50, Py=4.0 МПа КШ.П.П.GAS 050.40-01</t>
  </si>
  <si>
    <t xml:space="preserve">434,15
</t>
  </si>
  <si>
    <t xml:space="preserve">2717,75
</t>
  </si>
  <si>
    <t xml:space="preserve">   - Кран шаровой фланцевый полнопроходной стальной ALSO серии GAS, DN 25, Py=4.0 МПа КШ.Ф.П.GAS 025.40-01 на продувочную свечу</t>
  </si>
  <si>
    <t xml:space="preserve">368,87
</t>
  </si>
  <si>
    <t xml:space="preserve">2309,13
</t>
  </si>
  <si>
    <t>ТССЦ-101-4306</t>
  </si>
  <si>
    <t>Знаки  информационные</t>
  </si>
  <si>
    <t xml:space="preserve">99,9
</t>
  </si>
  <si>
    <t xml:space="preserve">333,84
</t>
  </si>
  <si>
    <t>МТРиЭ ЧО, Пост.от 13.08.2019 г. №65/1, п.521</t>
  </si>
  <si>
    <t>ТССЦ-103-0132</t>
  </si>
  <si>
    <t>Трубы стальные электросварные прямошовные со снятой фаской из стали марок БСт2кп-БСт4кп и БСт2пс-БСт4пс наружный диаметр 32 мм, толщина стенки 3 мм</t>
  </si>
  <si>
    <t xml:space="preserve">14
</t>
  </si>
  <si>
    <t xml:space="preserve">90,5
</t>
  </si>
  <si>
    <t>МТРиЭ ЧО, Пост.от 13.08.2019 г. №65/1, п.188*2.15/1000</t>
  </si>
  <si>
    <t>ТССЦ-103-0139</t>
  </si>
  <si>
    <t>Трубы стальные электросварные прямошовные со снятой фаской из стали марок БСт2кп-БСт4кп и БСт2пс-БСт4пс наружный диаметр 57 мм, толщина стенки 3,5 мм</t>
  </si>
  <si>
    <t xml:space="preserve">30,2
</t>
  </si>
  <si>
    <t xml:space="preserve">194,49
</t>
  </si>
  <si>
    <t>МТРиЭ ЧО, Пост.от 13.08.2019 г. №65/1, п.188*4.62/1000</t>
  </si>
  <si>
    <t>ТССЦ-103-0161</t>
  </si>
  <si>
    <t>Трубы стальные электросварные прямошовные со снятой фаской из стали марок БСт2кп-БСт4кп и БСт2пс-БСт4пс наружный диаметр 108 мм, толщина стенки 4 мм</t>
  </si>
  <si>
    <t xml:space="preserve">67,3
</t>
  </si>
  <si>
    <t xml:space="preserve">433,58
</t>
  </si>
  <si>
    <t>МТРиЭ ЧО, Пост.от 13.08.2019 г. №65/1, п.188*10.3/1000</t>
  </si>
  <si>
    <t>ТССЦ-109-0012</t>
  </si>
  <si>
    <t>Глина бентонитовая марки ПБМГ</t>
  </si>
  <si>
    <t xml:space="preserve">1180
</t>
  </si>
  <si>
    <t xml:space="preserve">13074,4
</t>
  </si>
  <si>
    <t>Среднее (13.01.404, 13.01.405, 13.01.406,13.01.406.1)</t>
  </si>
  <si>
    <t>ТССЦ-110-0245</t>
  </si>
  <si>
    <t>Полимер для стабилизации буровых скважин «ФИЛЬТР ЧЕК»</t>
  </si>
  <si>
    <t xml:space="preserve">39779,38
</t>
  </si>
  <si>
    <t xml:space="preserve">166045,5
</t>
  </si>
  <si>
    <t>Среднее (13.01.409,13.01.410,13.01.410.1)</t>
  </si>
  <si>
    <t>ТССЦ-203-0511</t>
  </si>
  <si>
    <t>Щиты из досок толщиной 25 мм</t>
  </si>
  <si>
    <t xml:space="preserve">66
</t>
  </si>
  <si>
    <t xml:space="preserve">391,85
</t>
  </si>
  <si>
    <t>МТРиЭ ЧО, Пост.от 13.08.2019 г. №65/1, п.262</t>
  </si>
  <si>
    <t>ТССЦ-401-0025</t>
  </si>
  <si>
    <t>Бетон тяжелый, крупность заполнителя более 40 мм, класс В12,5 (М150)</t>
  </si>
  <si>
    <t xml:space="preserve">578
</t>
  </si>
  <si>
    <t>ТССЦ-403-0906</t>
  </si>
  <si>
    <t>Плиты железобетонные фундаментные</t>
  </si>
  <si>
    <t xml:space="preserve">1223,69
</t>
  </si>
  <si>
    <t xml:space="preserve">7556,72
</t>
  </si>
  <si>
    <t>01.01.020</t>
  </si>
  <si>
    <t>ТССЦ-408-0122</t>
  </si>
  <si>
    <t>ТССЦ-408-0200</t>
  </si>
  <si>
    <t>Смесь песчано-гравийная природная</t>
  </si>
  <si>
    <t xml:space="preserve">116
</t>
  </si>
  <si>
    <t xml:space="preserve">372,24
</t>
  </si>
  <si>
    <t>МТРиЭ ЧО, Пост.от 13.08.2019 г. №65/1, п.096</t>
  </si>
  <si>
    <t>ТССЦ-507-0760</t>
  </si>
  <si>
    <t>Неразъемное соединение «полиэтилен-сталь» SDR 11 32/СТ32(ТУ2248-025-00203536-96)</t>
  </si>
  <si>
    <t xml:space="preserve">385
</t>
  </si>
  <si>
    <t xml:space="preserve">288,16
</t>
  </si>
  <si>
    <t>20.09.004.1</t>
  </si>
  <si>
    <t>ТССЦ-507-0778</t>
  </si>
  <si>
    <t>Переход «полиэтилен-сталь 63х57»</t>
  </si>
  <si>
    <t xml:space="preserve">288,82
</t>
  </si>
  <si>
    <t>ТССЦ-507-0848</t>
  </si>
  <si>
    <t>Седелка полиэтиленовая с ответной нижней частью Д=63х32 мм</t>
  </si>
  <si>
    <t xml:space="preserve">405,6
</t>
  </si>
  <si>
    <t xml:space="preserve">1784,11
</t>
  </si>
  <si>
    <t>20.09.004.15</t>
  </si>
  <si>
    <t>ТССЦ-507-2376</t>
  </si>
  <si>
    <t>Заглушки эллиптические на Ру 10 МПа (100 кгс/см2) из стали 20, диаметром условного прохода 25 мм, наружным диаметром 32 мм, толщиной стенки 2,0 мм</t>
  </si>
  <si>
    <t xml:space="preserve">9,88
</t>
  </si>
  <si>
    <t xml:space="preserve">14,71
</t>
  </si>
  <si>
    <t>К=1,1 МТРиЭ ЧО, Пост.от 13.09.2019 г. №65/1</t>
  </si>
  <si>
    <t>ТССЦ-507-2382</t>
  </si>
  <si>
    <t>Заглушки эллиптические на Ру 10 МПа (100 кгс/см2) из стали 20, диаметром условного прохода 50 мм, наружным диаметром 57 мм, толщиной стенки 3,0 мм</t>
  </si>
  <si>
    <t xml:space="preserve">23,79
</t>
  </si>
  <si>
    <t xml:space="preserve">35,57
</t>
  </si>
  <si>
    <t>20.06.2015</t>
  </si>
  <si>
    <t>ТССЦ-507-3538</t>
  </si>
  <si>
    <t>Лента сигнальная "Газ" ЛСГ 200</t>
  </si>
  <si>
    <t xml:space="preserve">0,3
</t>
  </si>
  <si>
    <t xml:space="preserve">1,14
</t>
  </si>
  <si>
    <t>Итого по строительным материалам</t>
  </si>
  <si>
    <t xml:space="preserve"> </t>
  </si>
  <si>
    <t>3 квартал 2019г.</t>
  </si>
  <si>
    <t>_________________ /</t>
  </si>
  <si>
    <t>Составил:  _________________ /</t>
  </si>
  <si>
    <t>Проверил:  _________________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</si>
</sst>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35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164" fontId="12" fillId="0" borderId="0" xfId="12" applyNumberFormat="1" applyFont="1" applyBorder="1" applyAlignment="1">
      <alignment horizontal="right"/>
    </xf>
    <xf numFmtId="0" fontId="9" fillId="0" borderId="0" xfId="0" applyFont="1" applyBorder="1" applyAlignment="1"/>
    <xf numFmtId="0" fontId="1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2" fontId="9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7" fillId="0" borderId="17" xfId="13" applyFont="1" applyBorder="1">
      <alignment horizontal="center" wrapText="1"/>
    </xf>
    <xf numFmtId="0" fontId="7" fillId="0" borderId="1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7" xfId="0" applyFont="1" applyBorder="1" applyAlignment="1">
      <alignment horizontal="left" vertical="top" wrapText="1"/>
    </xf>
    <xf numFmtId="2" fontId="9" fillId="0" borderId="17" xfId="0" applyNumberFormat="1" applyFont="1" applyBorder="1" applyAlignment="1">
      <alignment horizontal="left" vertical="top" wrapText="1"/>
    </xf>
    <xf numFmtId="49" fontId="9" fillId="0" borderId="17" xfId="0" applyNumberFormat="1" applyFont="1" applyBorder="1" applyAlignment="1">
      <alignment horizontal="right" vertical="top" wrapText="1"/>
    </xf>
    <xf numFmtId="2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3" applyFont="1" applyBorder="1">
      <alignment horizontal="center"/>
    </xf>
    <xf numFmtId="0" fontId="7" fillId="0" borderId="1" xfId="3" applyFont="1" applyBorder="1">
      <alignment horizontal="center"/>
    </xf>
    <xf numFmtId="0" fontId="9" fillId="0" borderId="1" xfId="0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/>
    </xf>
    <xf numFmtId="1" fontId="11" fillId="0" borderId="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right" vertical="top"/>
    </xf>
    <xf numFmtId="49" fontId="12" fillId="0" borderId="17" xfId="0" applyNumberFormat="1" applyFont="1" applyBorder="1" applyAlignment="1">
      <alignment horizontal="left" vertical="top" wrapText="1"/>
    </xf>
    <xf numFmtId="2" fontId="12" fillId="0" borderId="17" xfId="0" applyNumberFormat="1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right" vertical="top" wrapText="1"/>
    </xf>
    <xf numFmtId="2" fontId="12" fillId="0" borderId="17" xfId="0" applyNumberFormat="1" applyFont="1" applyBorder="1" applyAlignment="1">
      <alignment horizontal="right" vertical="top"/>
    </xf>
    <xf numFmtId="1" fontId="11" fillId="0" borderId="17" xfId="0" applyNumberFormat="1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4" fontId="12" fillId="0" borderId="10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11" fillId="0" borderId="10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xmlns="" id="{FD168254-F67D-4465-9832-7386DAA00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40"/>
  <sheetViews>
    <sheetView showGridLines="0" tabSelected="1" topLeftCell="A127" workbookViewId="0">
      <selection activeCell="A138" sqref="A138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35</v>
      </c>
      <c r="H2" s="3" t="s">
        <v>36</v>
      </c>
    </row>
    <row r="3" spans="1:21" x14ac:dyDescent="0.2">
      <c r="A3" s="57"/>
      <c r="H3" s="57"/>
    </row>
    <row r="4" spans="1:21" x14ac:dyDescent="0.2">
      <c r="A4" s="57" t="s">
        <v>925</v>
      </c>
      <c r="B4" s="4"/>
      <c r="C4" s="4"/>
      <c r="D4" s="4"/>
      <c r="E4" s="4"/>
      <c r="F4" s="4"/>
      <c r="G4" s="4"/>
      <c r="H4" s="57" t="s">
        <v>925</v>
      </c>
    </row>
    <row r="5" spans="1:21" x14ac:dyDescent="0.2">
      <c r="A5" s="1" t="s">
        <v>39</v>
      </c>
      <c r="B5" s="4"/>
      <c r="C5" s="4"/>
      <c r="D5" s="4"/>
      <c r="E5" s="4"/>
      <c r="F5" s="4"/>
      <c r="G5" s="4"/>
      <c r="H5" s="58" t="s">
        <v>40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41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42</v>
      </c>
      <c r="B10" s="6"/>
      <c r="C10" s="6"/>
      <c r="D10" s="6"/>
    </row>
    <row r="11" spans="1:21" s="7" customFormat="1" ht="15" x14ac:dyDescent="0.25">
      <c r="A11" s="109" t="s">
        <v>43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</row>
    <row r="12" spans="1:21" s="7" customFormat="1" ht="12" x14ac:dyDescent="0.2">
      <c r="A12" s="110" t="s">
        <v>32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spans="1:21" s="7" customFormat="1" ht="12" x14ac:dyDescent="0.2">
      <c r="A13" s="110" t="s">
        <v>44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</row>
    <row r="14" spans="1:21" s="7" customFormat="1" ht="12" x14ac:dyDescent="0.2">
      <c r="A14" s="111" t="s">
        <v>45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</row>
    <row r="15" spans="1:21" s="7" customFormat="1" ht="12" x14ac:dyDescent="0.2"/>
    <row r="16" spans="1:21" s="7" customFormat="1" ht="12" x14ac:dyDescent="0.2">
      <c r="G16" s="112" t="s">
        <v>17</v>
      </c>
      <c r="H16" s="113"/>
      <c r="I16" s="114"/>
      <c r="J16" s="112" t="s">
        <v>18</v>
      </c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4"/>
    </row>
    <row r="17" spans="1:26" s="7" customFormat="1" x14ac:dyDescent="0.2">
      <c r="D17" s="5" t="s">
        <v>2</v>
      </c>
      <c r="G17" s="115">
        <f>34725/1000</f>
        <v>34.725000000000001</v>
      </c>
      <c r="H17" s="116"/>
      <c r="I17" s="9" t="s">
        <v>3</v>
      </c>
      <c r="J17" s="107">
        <f>214277/1000</f>
        <v>214.27699999999999</v>
      </c>
      <c r="K17" s="108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33</v>
      </c>
      <c r="F18" s="12"/>
      <c r="G18" s="115">
        <f>0/1000</f>
        <v>0</v>
      </c>
      <c r="H18" s="116"/>
      <c r="I18" s="9" t="s">
        <v>3</v>
      </c>
      <c r="J18" s="107">
        <f>0/1000</f>
        <v>0</v>
      </c>
      <c r="K18" s="108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34</v>
      </c>
      <c r="F19" s="12"/>
      <c r="G19" s="115">
        <f>58/1000</f>
        <v>5.8000000000000003E-2</v>
      </c>
      <c r="H19" s="116"/>
      <c r="I19" s="9" t="s">
        <v>3</v>
      </c>
      <c r="J19" s="107">
        <f>562/1000</f>
        <v>0.56200000000000006</v>
      </c>
      <c r="K19" s="108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115">
        <f>(V20+V21)/1000</f>
        <v>0.23219000000000001</v>
      </c>
      <c r="H20" s="116"/>
      <c r="I20" s="9" t="s">
        <v>5</v>
      </c>
      <c r="J20" s="107">
        <f>(W20+W21)/1000</f>
        <v>0.23219000000000001</v>
      </c>
      <c r="K20" s="108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203.22</v>
      </c>
      <c r="W20" s="14">
        <v>203.22</v>
      </c>
      <c r="X20" s="51">
        <v>3492</v>
      </c>
      <c r="Y20" s="51">
        <v>2778</v>
      </c>
      <c r="Z20" s="51">
        <v>1631</v>
      </c>
    </row>
    <row r="21" spans="1:26" s="7" customFormat="1" x14ac:dyDescent="0.2">
      <c r="D21" s="5" t="s">
        <v>6</v>
      </c>
      <c r="G21" s="115">
        <f>3492/1000</f>
        <v>3.492</v>
      </c>
      <c r="H21" s="116"/>
      <c r="I21" s="9" t="s">
        <v>3</v>
      </c>
      <c r="J21" s="107">
        <f>40776/1000</f>
        <v>40.776000000000003</v>
      </c>
      <c r="K21" s="108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28.97</v>
      </c>
      <c r="W21" s="14">
        <v>28.97</v>
      </c>
      <c r="X21" s="52">
        <v>40776</v>
      </c>
      <c r="Y21" s="52">
        <v>32050</v>
      </c>
      <c r="Z21" s="52">
        <v>17706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5" t="str">
        <f>"Составлена в базисных ценах на 01.2000 г. и текущих ценах на " &amp; IF(LEN(L24)&gt;3,MID(L24,4,LEN(L24)),L24)</f>
        <v xml:space="preserve">Составлена в базисных ценах на 01.2000 г. и текущих ценах на </v>
      </c>
      <c r="D24" s="7" t="s">
        <v>924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117" t="s">
        <v>7</v>
      </c>
      <c r="B26" s="117" t="s">
        <v>8</v>
      </c>
      <c r="C26" s="117" t="s">
        <v>9</v>
      </c>
      <c r="D26" s="118" t="s">
        <v>10</v>
      </c>
      <c r="E26" s="118"/>
      <c r="F26" s="118"/>
      <c r="G26" s="118" t="s">
        <v>11</v>
      </c>
      <c r="H26" s="118"/>
      <c r="I26" s="118"/>
      <c r="J26" s="118" t="s">
        <v>12</v>
      </c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</row>
    <row r="27" spans="1:26" s="23" customFormat="1" ht="22.5" customHeight="1" thickBot="1" x14ac:dyDescent="0.25">
      <c r="A27" s="117"/>
      <c r="B27" s="117"/>
      <c r="C27" s="117"/>
      <c r="D27" s="119" t="s">
        <v>1</v>
      </c>
      <c r="E27" s="22" t="s">
        <v>13</v>
      </c>
      <c r="F27" s="22" t="s">
        <v>14</v>
      </c>
      <c r="G27" s="119" t="s">
        <v>1</v>
      </c>
      <c r="H27" s="22" t="s">
        <v>13</v>
      </c>
      <c r="I27" s="22" t="s">
        <v>14</v>
      </c>
      <c r="J27" s="119" t="s">
        <v>1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117"/>
      <c r="B28" s="117"/>
      <c r="C28" s="117"/>
      <c r="D28" s="119"/>
      <c r="E28" s="22" t="s">
        <v>15</v>
      </c>
      <c r="F28" s="22" t="s">
        <v>16</v>
      </c>
      <c r="G28" s="119"/>
      <c r="H28" s="22" t="s">
        <v>15</v>
      </c>
      <c r="I28" s="22" t="s">
        <v>16</v>
      </c>
      <c r="J28" s="119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60">
        <v>1</v>
      </c>
      <c r="B29" s="60">
        <v>2</v>
      </c>
      <c r="C29" s="60">
        <v>3</v>
      </c>
      <c r="D29" s="61">
        <v>4</v>
      </c>
      <c r="E29" s="60">
        <v>5</v>
      </c>
      <c r="F29" s="60">
        <v>6</v>
      </c>
      <c r="G29" s="61">
        <v>7</v>
      </c>
      <c r="H29" s="60">
        <v>8</v>
      </c>
      <c r="I29" s="60">
        <v>9</v>
      </c>
      <c r="J29" s="61">
        <v>10</v>
      </c>
      <c r="K29" s="60">
        <v>11</v>
      </c>
      <c r="L29" s="60"/>
      <c r="M29" s="60"/>
      <c r="N29" s="60"/>
      <c r="O29" s="60"/>
      <c r="P29" s="60"/>
      <c r="Q29" s="60"/>
      <c r="R29" s="60"/>
      <c r="S29" s="60"/>
      <c r="T29" s="60"/>
      <c r="U29" s="60">
        <v>12</v>
      </c>
    </row>
    <row r="30" spans="1:26" s="26" customFormat="1" ht="21" customHeight="1" x14ac:dyDescent="0.2">
      <c r="A30" s="105" t="s">
        <v>48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</row>
    <row r="31" spans="1:26" s="26" customFormat="1" ht="60" x14ac:dyDescent="0.2">
      <c r="A31" s="62">
        <v>1</v>
      </c>
      <c r="B31" s="63" t="s">
        <v>49</v>
      </c>
      <c r="C31" s="64" t="s">
        <v>50</v>
      </c>
      <c r="D31" s="65">
        <v>2934.34</v>
      </c>
      <c r="E31" s="66">
        <v>2934.34</v>
      </c>
      <c r="F31" s="65"/>
      <c r="G31" s="65">
        <v>440</v>
      </c>
      <c r="H31" s="65">
        <v>440</v>
      </c>
      <c r="I31" s="65"/>
      <c r="J31" s="65">
        <v>5969</v>
      </c>
      <c r="K31" s="66">
        <v>5969</v>
      </c>
      <c r="L31" s="66"/>
      <c r="M31" s="66"/>
      <c r="N31" s="66"/>
      <c r="O31" s="66"/>
      <c r="P31" s="66"/>
      <c r="Q31" s="66"/>
      <c r="R31" s="66"/>
      <c r="S31" s="66"/>
      <c r="T31" s="66"/>
      <c r="U31" s="66"/>
    </row>
    <row r="32" spans="1:26" s="26" customFormat="1" ht="72" x14ac:dyDescent="0.2">
      <c r="A32" s="62">
        <v>2</v>
      </c>
      <c r="B32" s="63" t="s">
        <v>51</v>
      </c>
      <c r="C32" s="64" t="s">
        <v>52</v>
      </c>
      <c r="D32" s="65">
        <v>4866.54</v>
      </c>
      <c r="E32" s="66"/>
      <c r="F32" s="65" t="s">
        <v>53</v>
      </c>
      <c r="G32" s="65">
        <v>463</v>
      </c>
      <c r="H32" s="65"/>
      <c r="I32" s="65" t="s">
        <v>54</v>
      </c>
      <c r="J32" s="65">
        <v>2860</v>
      </c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 t="s">
        <v>55</v>
      </c>
    </row>
    <row r="33" spans="1:26" s="26" customFormat="1" ht="48" x14ac:dyDescent="0.2">
      <c r="A33" s="62">
        <v>3</v>
      </c>
      <c r="B33" s="63" t="s">
        <v>56</v>
      </c>
      <c r="C33" s="64" t="s">
        <v>57</v>
      </c>
      <c r="D33" s="65">
        <v>1431.41</v>
      </c>
      <c r="E33" s="66" t="s">
        <v>58</v>
      </c>
      <c r="F33" s="65" t="s">
        <v>59</v>
      </c>
      <c r="G33" s="65">
        <v>530</v>
      </c>
      <c r="H33" s="65" t="s">
        <v>60</v>
      </c>
      <c r="I33" s="65" t="s">
        <v>61</v>
      </c>
      <c r="J33" s="65">
        <v>2017</v>
      </c>
      <c r="K33" s="66" t="s">
        <v>62</v>
      </c>
      <c r="L33" s="66"/>
      <c r="M33" s="66"/>
      <c r="N33" s="66"/>
      <c r="O33" s="66"/>
      <c r="P33" s="66"/>
      <c r="Q33" s="66"/>
      <c r="R33" s="66"/>
      <c r="S33" s="66"/>
      <c r="T33" s="66"/>
      <c r="U33" s="66" t="s">
        <v>63</v>
      </c>
    </row>
    <row r="34" spans="1:26" s="6" customFormat="1" ht="84" x14ac:dyDescent="0.2">
      <c r="A34" s="62">
        <v>4</v>
      </c>
      <c r="B34" s="63" t="s">
        <v>64</v>
      </c>
      <c r="C34" s="64" t="s">
        <v>65</v>
      </c>
      <c r="D34" s="65">
        <v>921.46</v>
      </c>
      <c r="E34" s="66">
        <v>921.46</v>
      </c>
      <c r="F34" s="65"/>
      <c r="G34" s="65">
        <v>217</v>
      </c>
      <c r="H34" s="65">
        <v>217</v>
      </c>
      <c r="I34" s="65"/>
      <c r="J34" s="65">
        <v>2942</v>
      </c>
      <c r="K34" s="66">
        <v>2942</v>
      </c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26"/>
      <c r="W34" s="26"/>
      <c r="X34" s="26"/>
      <c r="Y34" s="26"/>
      <c r="Z34" s="26"/>
    </row>
    <row r="35" spans="1:26" s="6" customFormat="1" ht="48" x14ac:dyDescent="0.2">
      <c r="A35" s="62">
        <v>5</v>
      </c>
      <c r="B35" s="63" t="s">
        <v>66</v>
      </c>
      <c r="C35" s="64" t="s">
        <v>67</v>
      </c>
      <c r="D35" s="65">
        <v>117</v>
      </c>
      <c r="E35" s="66" t="s">
        <v>68</v>
      </c>
      <c r="F35" s="65"/>
      <c r="G35" s="65">
        <v>3030</v>
      </c>
      <c r="H35" s="65" t="s">
        <v>69</v>
      </c>
      <c r="I35" s="65"/>
      <c r="J35" s="65">
        <v>9030</v>
      </c>
      <c r="K35" s="66" t="s">
        <v>70</v>
      </c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26"/>
      <c r="W35" s="26"/>
      <c r="X35" s="26"/>
      <c r="Y35" s="26"/>
      <c r="Z35" s="26"/>
    </row>
    <row r="36" spans="1:26" s="6" customFormat="1" ht="72" x14ac:dyDescent="0.2">
      <c r="A36" s="62">
        <v>6</v>
      </c>
      <c r="B36" s="63" t="s">
        <v>71</v>
      </c>
      <c r="C36" s="64" t="s">
        <v>72</v>
      </c>
      <c r="D36" s="65">
        <v>367.67</v>
      </c>
      <c r="E36" s="66"/>
      <c r="F36" s="65" t="s">
        <v>73</v>
      </c>
      <c r="G36" s="65">
        <v>30</v>
      </c>
      <c r="H36" s="65"/>
      <c r="I36" s="65" t="s">
        <v>74</v>
      </c>
      <c r="J36" s="65">
        <v>249</v>
      </c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 t="s">
        <v>75</v>
      </c>
      <c r="V36" s="26"/>
      <c r="W36" s="26"/>
      <c r="X36" s="26"/>
      <c r="Y36" s="26"/>
      <c r="Z36" s="26"/>
    </row>
    <row r="37" spans="1:26" s="6" customFormat="1" ht="72" x14ac:dyDescent="0.2">
      <c r="A37" s="62">
        <v>7</v>
      </c>
      <c r="B37" s="63" t="s">
        <v>76</v>
      </c>
      <c r="C37" s="64" t="s">
        <v>77</v>
      </c>
      <c r="D37" s="65">
        <v>367.67</v>
      </c>
      <c r="E37" s="66"/>
      <c r="F37" s="65" t="s">
        <v>73</v>
      </c>
      <c r="G37" s="65">
        <v>1</v>
      </c>
      <c r="H37" s="65"/>
      <c r="I37" s="65">
        <v>1</v>
      </c>
      <c r="J37" s="65">
        <v>6</v>
      </c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 t="s">
        <v>78</v>
      </c>
      <c r="V37" s="26"/>
      <c r="W37" s="26"/>
      <c r="X37" s="26"/>
      <c r="Y37" s="26"/>
      <c r="Z37" s="26"/>
    </row>
    <row r="38" spans="1:26" s="28" customFormat="1" ht="48" x14ac:dyDescent="0.2">
      <c r="A38" s="62">
        <v>8</v>
      </c>
      <c r="B38" s="63" t="s">
        <v>79</v>
      </c>
      <c r="C38" s="64" t="s">
        <v>80</v>
      </c>
      <c r="D38" s="65">
        <v>334.97</v>
      </c>
      <c r="E38" s="66">
        <v>135.07</v>
      </c>
      <c r="F38" s="65" t="s">
        <v>81</v>
      </c>
      <c r="G38" s="65">
        <v>283</v>
      </c>
      <c r="H38" s="65">
        <v>114</v>
      </c>
      <c r="I38" s="65" t="s">
        <v>82</v>
      </c>
      <c r="J38" s="65">
        <v>2750</v>
      </c>
      <c r="K38" s="66">
        <v>1549</v>
      </c>
      <c r="L38" s="66"/>
      <c r="M38" s="66"/>
      <c r="N38" s="66"/>
      <c r="O38" s="66"/>
      <c r="P38" s="66"/>
      <c r="Q38" s="66"/>
      <c r="R38" s="66"/>
      <c r="S38" s="66"/>
      <c r="T38" s="66"/>
      <c r="U38" s="66" t="s">
        <v>83</v>
      </c>
      <c r="V38" s="26"/>
      <c r="W38" s="26"/>
      <c r="X38" s="26"/>
      <c r="Y38" s="26"/>
      <c r="Z38" s="26"/>
    </row>
    <row r="39" spans="1:26" ht="60" x14ac:dyDescent="0.2">
      <c r="A39" s="62">
        <v>9</v>
      </c>
      <c r="B39" s="63" t="s">
        <v>84</v>
      </c>
      <c r="C39" s="64" t="s">
        <v>85</v>
      </c>
      <c r="D39" s="65">
        <v>4.9800000000000004</v>
      </c>
      <c r="E39" s="66"/>
      <c r="F39" s="65">
        <v>4.9800000000000004</v>
      </c>
      <c r="G39" s="65">
        <v>228</v>
      </c>
      <c r="H39" s="65"/>
      <c r="I39" s="65">
        <v>228</v>
      </c>
      <c r="J39" s="65">
        <v>1686</v>
      </c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>
        <v>1686</v>
      </c>
      <c r="V39" s="26"/>
      <c r="W39" s="26"/>
      <c r="X39" s="26"/>
      <c r="Y39" s="26"/>
      <c r="Z39" s="26"/>
    </row>
    <row r="40" spans="1:26" ht="72" x14ac:dyDescent="0.2">
      <c r="A40" s="62">
        <v>10</v>
      </c>
      <c r="B40" s="63" t="s">
        <v>86</v>
      </c>
      <c r="C40" s="64" t="s">
        <v>85</v>
      </c>
      <c r="D40" s="65">
        <v>8.33</v>
      </c>
      <c r="E40" s="66"/>
      <c r="F40" s="65">
        <v>8.33</v>
      </c>
      <c r="G40" s="65">
        <v>382</v>
      </c>
      <c r="H40" s="65"/>
      <c r="I40" s="65">
        <v>382</v>
      </c>
      <c r="J40" s="65">
        <v>1793</v>
      </c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>
        <v>1793</v>
      </c>
      <c r="V40" s="26"/>
      <c r="W40" s="26"/>
      <c r="X40" s="26"/>
      <c r="Y40" s="26"/>
      <c r="Z40" s="26"/>
    </row>
    <row r="41" spans="1:26" ht="60" x14ac:dyDescent="0.2">
      <c r="A41" s="62">
        <v>11</v>
      </c>
      <c r="B41" s="63" t="s">
        <v>87</v>
      </c>
      <c r="C41" s="64" t="s">
        <v>88</v>
      </c>
      <c r="D41" s="65">
        <v>405.3</v>
      </c>
      <c r="E41" s="66" t="s">
        <v>89</v>
      </c>
      <c r="F41" s="65" t="s">
        <v>90</v>
      </c>
      <c r="G41" s="65">
        <v>145</v>
      </c>
      <c r="H41" s="65" t="s">
        <v>91</v>
      </c>
      <c r="I41" s="65" t="s">
        <v>92</v>
      </c>
      <c r="J41" s="65">
        <v>1505</v>
      </c>
      <c r="K41" s="66" t="s">
        <v>93</v>
      </c>
      <c r="L41" s="66"/>
      <c r="M41" s="66"/>
      <c r="N41" s="66"/>
      <c r="O41" s="66"/>
      <c r="P41" s="66"/>
      <c r="Q41" s="66"/>
      <c r="R41" s="66"/>
      <c r="S41" s="66"/>
      <c r="T41" s="66"/>
      <c r="U41" s="66" t="s">
        <v>94</v>
      </c>
      <c r="V41" s="26"/>
      <c r="W41" s="26"/>
      <c r="X41" s="26"/>
      <c r="Y41" s="26"/>
      <c r="Z41" s="26"/>
    </row>
    <row r="42" spans="1:26" ht="36" x14ac:dyDescent="0.2">
      <c r="A42" s="62">
        <v>12</v>
      </c>
      <c r="B42" s="63" t="s">
        <v>95</v>
      </c>
      <c r="C42" s="64" t="s">
        <v>96</v>
      </c>
      <c r="D42" s="65">
        <v>66</v>
      </c>
      <c r="E42" s="66" t="s">
        <v>97</v>
      </c>
      <c r="F42" s="65"/>
      <c r="G42" s="65">
        <v>104</v>
      </c>
      <c r="H42" s="65" t="s">
        <v>98</v>
      </c>
      <c r="I42" s="65"/>
      <c r="J42" s="65">
        <v>616</v>
      </c>
      <c r="K42" s="66" t="s">
        <v>99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26"/>
      <c r="W42" s="26"/>
      <c r="X42" s="26"/>
      <c r="Y42" s="26"/>
      <c r="Z42" s="26"/>
    </row>
    <row r="43" spans="1:26" ht="72" x14ac:dyDescent="0.2">
      <c r="A43" s="62">
        <v>13</v>
      </c>
      <c r="B43" s="63" t="s">
        <v>100</v>
      </c>
      <c r="C43" s="64">
        <v>3</v>
      </c>
      <c r="D43" s="65">
        <v>102.26</v>
      </c>
      <c r="E43" s="66" t="s">
        <v>101</v>
      </c>
      <c r="F43" s="65" t="s">
        <v>102</v>
      </c>
      <c r="G43" s="65">
        <v>307</v>
      </c>
      <c r="H43" s="65" t="s">
        <v>103</v>
      </c>
      <c r="I43" s="65" t="s">
        <v>104</v>
      </c>
      <c r="J43" s="65">
        <v>2555</v>
      </c>
      <c r="K43" s="66" t="s">
        <v>105</v>
      </c>
      <c r="L43" s="66"/>
      <c r="M43" s="66"/>
      <c r="N43" s="66"/>
      <c r="O43" s="66"/>
      <c r="P43" s="66"/>
      <c r="Q43" s="66"/>
      <c r="R43" s="66"/>
      <c r="S43" s="66"/>
      <c r="T43" s="66"/>
      <c r="U43" s="66" t="s">
        <v>106</v>
      </c>
      <c r="V43" s="26"/>
      <c r="W43" s="26"/>
      <c r="X43" s="26"/>
      <c r="Y43" s="26"/>
      <c r="Z43" s="26"/>
    </row>
    <row r="44" spans="1:26" ht="96" x14ac:dyDescent="0.2">
      <c r="A44" s="62">
        <v>14</v>
      </c>
      <c r="B44" s="63" t="s">
        <v>107</v>
      </c>
      <c r="C44" s="64" t="s">
        <v>108</v>
      </c>
      <c r="D44" s="65">
        <v>162.26</v>
      </c>
      <c r="E44" s="66">
        <v>105.37</v>
      </c>
      <c r="F44" s="65" t="s">
        <v>109</v>
      </c>
      <c r="G44" s="65">
        <v>6</v>
      </c>
      <c r="H44" s="65">
        <v>4</v>
      </c>
      <c r="I44" s="65">
        <v>2</v>
      </c>
      <c r="J44" s="65">
        <v>68</v>
      </c>
      <c r="K44" s="66">
        <v>57</v>
      </c>
      <c r="L44" s="66"/>
      <c r="M44" s="66"/>
      <c r="N44" s="66"/>
      <c r="O44" s="66"/>
      <c r="P44" s="66"/>
      <c r="Q44" s="66"/>
      <c r="R44" s="66"/>
      <c r="S44" s="66"/>
      <c r="T44" s="66"/>
      <c r="U44" s="66" t="s">
        <v>110</v>
      </c>
      <c r="V44" s="26"/>
      <c r="W44" s="26"/>
      <c r="X44" s="26"/>
      <c r="Y44" s="26"/>
      <c r="Z44" s="26"/>
    </row>
    <row r="45" spans="1:26" ht="36" x14ac:dyDescent="0.2">
      <c r="A45" s="62">
        <v>15</v>
      </c>
      <c r="B45" s="63" t="s">
        <v>111</v>
      </c>
      <c r="C45" s="64" t="s">
        <v>112</v>
      </c>
      <c r="D45" s="65">
        <v>116</v>
      </c>
      <c r="E45" s="66" t="s">
        <v>113</v>
      </c>
      <c r="F45" s="65"/>
      <c r="G45" s="65">
        <v>51</v>
      </c>
      <c r="H45" s="65" t="s">
        <v>114</v>
      </c>
      <c r="I45" s="65"/>
      <c r="J45" s="65">
        <v>164</v>
      </c>
      <c r="K45" s="66" t="s">
        <v>115</v>
      </c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26"/>
      <c r="W45" s="26"/>
      <c r="X45" s="26"/>
      <c r="Y45" s="26"/>
      <c r="Z45" s="26"/>
    </row>
    <row r="46" spans="1:26" ht="60" x14ac:dyDescent="0.2">
      <c r="A46" s="62">
        <v>16</v>
      </c>
      <c r="B46" s="63" t="s">
        <v>116</v>
      </c>
      <c r="C46" s="64" t="s">
        <v>117</v>
      </c>
      <c r="D46" s="65">
        <v>4609.07</v>
      </c>
      <c r="E46" s="66" t="s">
        <v>118</v>
      </c>
      <c r="F46" s="65" t="s">
        <v>119</v>
      </c>
      <c r="G46" s="65">
        <v>46</v>
      </c>
      <c r="H46" s="65" t="s">
        <v>120</v>
      </c>
      <c r="I46" s="65" t="s">
        <v>121</v>
      </c>
      <c r="J46" s="65">
        <v>303</v>
      </c>
      <c r="K46" s="66" t="s">
        <v>122</v>
      </c>
      <c r="L46" s="66"/>
      <c r="M46" s="66"/>
      <c r="N46" s="66"/>
      <c r="O46" s="66"/>
      <c r="P46" s="66"/>
      <c r="Q46" s="66"/>
      <c r="R46" s="66"/>
      <c r="S46" s="66"/>
      <c r="T46" s="66"/>
      <c r="U46" s="66" t="s">
        <v>123</v>
      </c>
      <c r="V46" s="26"/>
      <c r="W46" s="26"/>
      <c r="X46" s="26"/>
      <c r="Y46" s="26"/>
      <c r="Z46" s="26"/>
    </row>
    <row r="47" spans="1:26" ht="36" x14ac:dyDescent="0.2">
      <c r="A47" s="62">
        <v>17</v>
      </c>
      <c r="B47" s="63" t="s">
        <v>124</v>
      </c>
      <c r="C47" s="64" t="s">
        <v>125</v>
      </c>
      <c r="D47" s="65">
        <v>1223.69</v>
      </c>
      <c r="E47" s="66" t="s">
        <v>126</v>
      </c>
      <c r="F47" s="65"/>
      <c r="G47" s="65">
        <v>84</v>
      </c>
      <c r="H47" s="65" t="s">
        <v>127</v>
      </c>
      <c r="I47" s="65"/>
      <c r="J47" s="65">
        <v>516</v>
      </c>
      <c r="K47" s="66" t="s">
        <v>128</v>
      </c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26"/>
      <c r="W47" s="26"/>
      <c r="X47" s="26"/>
      <c r="Y47" s="26"/>
      <c r="Z47" s="26"/>
    </row>
    <row r="48" spans="1:26" ht="48" x14ac:dyDescent="0.2">
      <c r="A48" s="62">
        <v>18</v>
      </c>
      <c r="B48" s="63" t="s">
        <v>129</v>
      </c>
      <c r="C48" s="64">
        <v>0.9</v>
      </c>
      <c r="D48" s="65">
        <v>48.13</v>
      </c>
      <c r="E48" s="66" t="s">
        <v>130</v>
      </c>
      <c r="F48" s="65">
        <v>0.25</v>
      </c>
      <c r="G48" s="65">
        <v>43</v>
      </c>
      <c r="H48" s="65" t="s">
        <v>131</v>
      </c>
      <c r="I48" s="65"/>
      <c r="J48" s="65">
        <v>520</v>
      </c>
      <c r="K48" s="66" t="s">
        <v>132</v>
      </c>
      <c r="L48" s="66"/>
      <c r="M48" s="66"/>
      <c r="N48" s="66"/>
      <c r="O48" s="66"/>
      <c r="P48" s="66"/>
      <c r="Q48" s="66"/>
      <c r="R48" s="66"/>
      <c r="S48" s="66"/>
      <c r="T48" s="66"/>
      <c r="U48" s="66">
        <v>1</v>
      </c>
      <c r="V48" s="26"/>
      <c r="W48" s="26"/>
      <c r="X48" s="26"/>
      <c r="Y48" s="26"/>
      <c r="Z48" s="26"/>
    </row>
    <row r="49" spans="1:26" ht="48" x14ac:dyDescent="0.2">
      <c r="A49" s="62">
        <v>19</v>
      </c>
      <c r="B49" s="63" t="s">
        <v>133</v>
      </c>
      <c r="C49" s="64">
        <v>0.91800000000000004</v>
      </c>
      <c r="D49" s="65">
        <v>578</v>
      </c>
      <c r="E49" s="66" t="s">
        <v>134</v>
      </c>
      <c r="F49" s="65"/>
      <c r="G49" s="65">
        <v>531</v>
      </c>
      <c r="H49" s="65" t="s">
        <v>135</v>
      </c>
      <c r="I49" s="65"/>
      <c r="J49" s="65">
        <v>2699</v>
      </c>
      <c r="K49" s="66" t="s">
        <v>136</v>
      </c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26"/>
      <c r="W49" s="26"/>
      <c r="X49" s="26"/>
      <c r="Y49" s="26"/>
      <c r="Z49" s="26"/>
    </row>
    <row r="50" spans="1:26" ht="60" x14ac:dyDescent="0.2">
      <c r="A50" s="62">
        <v>20</v>
      </c>
      <c r="B50" s="63" t="s">
        <v>137</v>
      </c>
      <c r="C50" s="64">
        <v>2</v>
      </c>
      <c r="D50" s="65">
        <v>339.64</v>
      </c>
      <c r="E50" s="66" t="s">
        <v>138</v>
      </c>
      <c r="F50" s="65" t="s">
        <v>139</v>
      </c>
      <c r="G50" s="65">
        <v>679</v>
      </c>
      <c r="H50" s="65" t="s">
        <v>140</v>
      </c>
      <c r="I50" s="65" t="s">
        <v>141</v>
      </c>
      <c r="J50" s="65">
        <v>4304</v>
      </c>
      <c r="K50" s="66" t="s">
        <v>142</v>
      </c>
      <c r="L50" s="66"/>
      <c r="M50" s="66"/>
      <c r="N50" s="66"/>
      <c r="O50" s="66"/>
      <c r="P50" s="66"/>
      <c r="Q50" s="66"/>
      <c r="R50" s="66"/>
      <c r="S50" s="66"/>
      <c r="T50" s="66"/>
      <c r="U50" s="66" t="s">
        <v>143</v>
      </c>
      <c r="V50" s="26"/>
      <c r="W50" s="26"/>
      <c r="X50" s="26"/>
      <c r="Y50" s="26"/>
      <c r="Z50" s="26"/>
    </row>
    <row r="51" spans="1:26" ht="36" x14ac:dyDescent="0.2">
      <c r="A51" s="62">
        <v>21</v>
      </c>
      <c r="B51" s="63" t="s">
        <v>144</v>
      </c>
      <c r="C51" s="64" t="s">
        <v>117</v>
      </c>
      <c r="D51" s="65">
        <v>1232.94</v>
      </c>
      <c r="E51" s="66" t="s">
        <v>145</v>
      </c>
      <c r="F51" s="65"/>
      <c r="G51" s="65">
        <v>12</v>
      </c>
      <c r="H51" s="65" t="s">
        <v>146</v>
      </c>
      <c r="I51" s="65"/>
      <c r="J51" s="65">
        <v>134</v>
      </c>
      <c r="K51" s="66" t="s">
        <v>147</v>
      </c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26"/>
      <c r="W51" s="26"/>
      <c r="X51" s="26"/>
      <c r="Y51" s="26"/>
      <c r="Z51" s="26"/>
    </row>
    <row r="52" spans="1:26" ht="36" x14ac:dyDescent="0.2">
      <c r="A52" s="67">
        <v>22</v>
      </c>
      <c r="B52" s="68" t="s">
        <v>148</v>
      </c>
      <c r="C52" s="69">
        <v>1</v>
      </c>
      <c r="D52" s="70">
        <v>99.9</v>
      </c>
      <c r="E52" s="71" t="s">
        <v>149</v>
      </c>
      <c r="F52" s="70"/>
      <c r="G52" s="70">
        <v>100</v>
      </c>
      <c r="H52" s="70" t="s">
        <v>150</v>
      </c>
      <c r="I52" s="70"/>
      <c r="J52" s="70">
        <v>334</v>
      </c>
      <c r="K52" s="71" t="s">
        <v>151</v>
      </c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26"/>
      <c r="W52" s="26"/>
      <c r="X52" s="26"/>
      <c r="Y52" s="26"/>
      <c r="Z52" s="26"/>
    </row>
    <row r="53" spans="1:26" ht="21" customHeight="1" x14ac:dyDescent="0.2">
      <c r="A53" s="105" t="s">
        <v>152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26"/>
      <c r="W53" s="26"/>
      <c r="X53" s="26"/>
      <c r="Y53" s="26"/>
      <c r="Z53" s="26"/>
    </row>
    <row r="54" spans="1:26" ht="17.850000000000001" customHeight="1" x14ac:dyDescent="0.2">
      <c r="A54" s="103" t="s">
        <v>153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26"/>
      <c r="W54" s="26"/>
      <c r="X54" s="26"/>
      <c r="Y54" s="26"/>
      <c r="Z54" s="26"/>
    </row>
    <row r="55" spans="1:26" ht="108" x14ac:dyDescent="0.2">
      <c r="A55" s="62">
        <v>23</v>
      </c>
      <c r="B55" s="63" t="s">
        <v>154</v>
      </c>
      <c r="C55" s="64">
        <v>1</v>
      </c>
      <c r="D55" s="65">
        <v>408.94</v>
      </c>
      <c r="E55" s="66" t="s">
        <v>155</v>
      </c>
      <c r="F55" s="65" t="s">
        <v>156</v>
      </c>
      <c r="G55" s="65">
        <v>409</v>
      </c>
      <c r="H55" s="65" t="s">
        <v>157</v>
      </c>
      <c r="I55" s="65" t="s">
        <v>158</v>
      </c>
      <c r="J55" s="65">
        <v>2985</v>
      </c>
      <c r="K55" s="66" t="s">
        <v>159</v>
      </c>
      <c r="L55" s="66"/>
      <c r="M55" s="66"/>
      <c r="N55" s="66"/>
      <c r="O55" s="66"/>
      <c r="P55" s="66"/>
      <c r="Q55" s="66"/>
      <c r="R55" s="66"/>
      <c r="S55" s="66"/>
      <c r="T55" s="66"/>
      <c r="U55" s="66" t="s">
        <v>160</v>
      </c>
      <c r="V55" s="26"/>
      <c r="W55" s="26"/>
      <c r="X55" s="26"/>
      <c r="Y55" s="26"/>
      <c r="Z55" s="26"/>
    </row>
    <row r="56" spans="1:26" ht="60" x14ac:dyDescent="0.2">
      <c r="A56" s="62">
        <v>24</v>
      </c>
      <c r="B56" s="63" t="s">
        <v>161</v>
      </c>
      <c r="C56" s="64">
        <v>1</v>
      </c>
      <c r="D56" s="65">
        <v>1856.62</v>
      </c>
      <c r="E56" s="66" t="s">
        <v>162</v>
      </c>
      <c r="F56" s="65"/>
      <c r="G56" s="65">
        <v>1857</v>
      </c>
      <c r="H56" s="65" t="s">
        <v>163</v>
      </c>
      <c r="I56" s="65"/>
      <c r="J56" s="65">
        <v>11622</v>
      </c>
      <c r="K56" s="66" t="s">
        <v>164</v>
      </c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26"/>
      <c r="W56" s="26"/>
      <c r="X56" s="26"/>
      <c r="Y56" s="26"/>
      <c r="Z56" s="26"/>
    </row>
    <row r="57" spans="1:26" ht="48" x14ac:dyDescent="0.2">
      <c r="A57" s="62">
        <v>25</v>
      </c>
      <c r="B57" s="63" t="s">
        <v>165</v>
      </c>
      <c r="C57" s="64">
        <v>1</v>
      </c>
      <c r="D57" s="65">
        <v>1225.45</v>
      </c>
      <c r="E57" s="66" t="s">
        <v>166</v>
      </c>
      <c r="F57" s="65"/>
      <c r="G57" s="65">
        <v>1225</v>
      </c>
      <c r="H57" s="65" t="s">
        <v>167</v>
      </c>
      <c r="I57" s="65"/>
      <c r="J57" s="65">
        <v>7671</v>
      </c>
      <c r="K57" s="66" t="s">
        <v>168</v>
      </c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26"/>
      <c r="W57" s="26"/>
      <c r="X57" s="26"/>
      <c r="Y57" s="26"/>
      <c r="Z57" s="26"/>
    </row>
    <row r="58" spans="1:26" ht="60" x14ac:dyDescent="0.2">
      <c r="A58" s="62">
        <v>26</v>
      </c>
      <c r="B58" s="63" t="s">
        <v>169</v>
      </c>
      <c r="C58" s="64" t="s">
        <v>170</v>
      </c>
      <c r="D58" s="65">
        <v>11.42</v>
      </c>
      <c r="E58" s="66">
        <v>11.42</v>
      </c>
      <c r="F58" s="65"/>
      <c r="G58" s="65">
        <v>3</v>
      </c>
      <c r="H58" s="65">
        <v>3</v>
      </c>
      <c r="I58" s="65"/>
      <c r="J58" s="65">
        <v>47</v>
      </c>
      <c r="K58" s="66">
        <v>47</v>
      </c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26"/>
      <c r="W58" s="26"/>
      <c r="X58" s="26"/>
      <c r="Y58" s="26"/>
      <c r="Z58" s="26"/>
    </row>
    <row r="59" spans="1:26" ht="48" x14ac:dyDescent="0.2">
      <c r="A59" s="62">
        <v>27</v>
      </c>
      <c r="B59" s="63" t="s">
        <v>171</v>
      </c>
      <c r="C59" s="64" t="s">
        <v>172</v>
      </c>
      <c r="D59" s="65">
        <v>42.05</v>
      </c>
      <c r="E59" s="66" t="s">
        <v>173</v>
      </c>
      <c r="F59" s="65"/>
      <c r="G59" s="65">
        <v>1300</v>
      </c>
      <c r="H59" s="65" t="s">
        <v>174</v>
      </c>
      <c r="I59" s="65"/>
      <c r="J59" s="65">
        <v>8135</v>
      </c>
      <c r="K59" s="66" t="s">
        <v>175</v>
      </c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26"/>
      <c r="W59" s="26"/>
      <c r="X59" s="26"/>
      <c r="Y59" s="26"/>
      <c r="Z59" s="26"/>
    </row>
    <row r="60" spans="1:26" ht="72" x14ac:dyDescent="0.2">
      <c r="A60" s="62">
        <v>28</v>
      </c>
      <c r="B60" s="63" t="s">
        <v>176</v>
      </c>
      <c r="C60" s="64">
        <v>2</v>
      </c>
      <c r="D60" s="65">
        <v>39.58</v>
      </c>
      <c r="E60" s="66" t="s">
        <v>177</v>
      </c>
      <c r="F60" s="65">
        <v>15.14</v>
      </c>
      <c r="G60" s="65">
        <v>79</v>
      </c>
      <c r="H60" s="65" t="s">
        <v>178</v>
      </c>
      <c r="I60" s="65">
        <v>30</v>
      </c>
      <c r="J60" s="65">
        <v>619</v>
      </c>
      <c r="K60" s="66" t="s">
        <v>179</v>
      </c>
      <c r="L60" s="66"/>
      <c r="M60" s="66"/>
      <c r="N60" s="66"/>
      <c r="O60" s="66"/>
      <c r="P60" s="66"/>
      <c r="Q60" s="66"/>
      <c r="R60" s="66"/>
      <c r="S60" s="66"/>
      <c r="T60" s="66"/>
      <c r="U60" s="66">
        <v>95</v>
      </c>
      <c r="V60" s="26"/>
      <c r="W60" s="26"/>
      <c r="X60" s="26"/>
      <c r="Y60" s="26"/>
      <c r="Z60" s="26"/>
    </row>
    <row r="61" spans="1:26" ht="72" x14ac:dyDescent="0.2">
      <c r="A61" s="62">
        <v>29</v>
      </c>
      <c r="B61" s="63" t="s">
        <v>180</v>
      </c>
      <c r="C61" s="64">
        <v>1</v>
      </c>
      <c r="D61" s="65">
        <v>22.7</v>
      </c>
      <c r="E61" s="66" t="s">
        <v>181</v>
      </c>
      <c r="F61" s="65">
        <v>8.09</v>
      </c>
      <c r="G61" s="65">
        <v>23</v>
      </c>
      <c r="H61" s="65" t="s">
        <v>182</v>
      </c>
      <c r="I61" s="65">
        <v>8</v>
      </c>
      <c r="J61" s="65">
        <v>189</v>
      </c>
      <c r="K61" s="66" t="s">
        <v>183</v>
      </c>
      <c r="L61" s="66"/>
      <c r="M61" s="66"/>
      <c r="N61" s="66"/>
      <c r="O61" s="66"/>
      <c r="P61" s="66"/>
      <c r="Q61" s="66"/>
      <c r="R61" s="66"/>
      <c r="S61" s="66"/>
      <c r="T61" s="66"/>
      <c r="U61" s="66">
        <v>25</v>
      </c>
      <c r="V61" s="26"/>
      <c r="W61" s="26"/>
      <c r="X61" s="26"/>
      <c r="Y61" s="26"/>
      <c r="Z61" s="26"/>
    </row>
    <row r="62" spans="1:26" ht="36" x14ac:dyDescent="0.2">
      <c r="A62" s="62">
        <v>30</v>
      </c>
      <c r="B62" s="63" t="s">
        <v>184</v>
      </c>
      <c r="C62" s="64">
        <v>2</v>
      </c>
      <c r="D62" s="65">
        <v>385</v>
      </c>
      <c r="E62" s="66" t="s">
        <v>185</v>
      </c>
      <c r="F62" s="65"/>
      <c r="G62" s="65">
        <v>770</v>
      </c>
      <c r="H62" s="65" t="s">
        <v>186</v>
      </c>
      <c r="I62" s="65"/>
      <c r="J62" s="65">
        <v>578</v>
      </c>
      <c r="K62" s="66" t="s">
        <v>134</v>
      </c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26"/>
      <c r="W62" s="26"/>
      <c r="X62" s="26"/>
      <c r="Y62" s="26"/>
      <c r="Z62" s="26"/>
    </row>
    <row r="63" spans="1:26" ht="60" x14ac:dyDescent="0.2">
      <c r="A63" s="62">
        <v>31</v>
      </c>
      <c r="B63" s="63" t="s">
        <v>187</v>
      </c>
      <c r="C63" s="64">
        <v>1</v>
      </c>
      <c r="D63" s="65">
        <v>385</v>
      </c>
      <c r="E63" s="66" t="s">
        <v>185</v>
      </c>
      <c r="F63" s="65"/>
      <c r="G63" s="65">
        <v>385</v>
      </c>
      <c r="H63" s="65" t="s">
        <v>185</v>
      </c>
      <c r="I63" s="65"/>
      <c r="J63" s="65">
        <v>288</v>
      </c>
      <c r="K63" s="66" t="s">
        <v>188</v>
      </c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26"/>
      <c r="W63" s="26"/>
      <c r="X63" s="26"/>
      <c r="Y63" s="26"/>
      <c r="Z63" s="26"/>
    </row>
    <row r="64" spans="1:26" ht="48" x14ac:dyDescent="0.2">
      <c r="A64" s="62">
        <v>32</v>
      </c>
      <c r="B64" s="63" t="s">
        <v>189</v>
      </c>
      <c r="C64" s="64">
        <v>3</v>
      </c>
      <c r="D64" s="65">
        <v>64.41</v>
      </c>
      <c r="E64" s="66" t="s">
        <v>190</v>
      </c>
      <c r="F64" s="65"/>
      <c r="G64" s="65">
        <v>193</v>
      </c>
      <c r="H64" s="65" t="s">
        <v>191</v>
      </c>
      <c r="I64" s="65"/>
      <c r="J64" s="65">
        <v>1210</v>
      </c>
      <c r="K64" s="66" t="s">
        <v>192</v>
      </c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26"/>
      <c r="W64" s="26"/>
      <c r="X64" s="26"/>
      <c r="Y64" s="26"/>
      <c r="Z64" s="26"/>
    </row>
    <row r="65" spans="1:26" ht="48" x14ac:dyDescent="0.2">
      <c r="A65" s="62">
        <v>33</v>
      </c>
      <c r="B65" s="63" t="s">
        <v>193</v>
      </c>
      <c r="C65" s="64">
        <v>1</v>
      </c>
      <c r="D65" s="65">
        <v>45.12</v>
      </c>
      <c r="E65" s="66" t="s">
        <v>194</v>
      </c>
      <c r="F65" s="65"/>
      <c r="G65" s="65">
        <v>45</v>
      </c>
      <c r="H65" s="65" t="s">
        <v>195</v>
      </c>
      <c r="I65" s="65"/>
      <c r="J65" s="65">
        <v>282</v>
      </c>
      <c r="K65" s="66" t="s">
        <v>196</v>
      </c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26"/>
      <c r="W65" s="26"/>
      <c r="X65" s="26"/>
      <c r="Y65" s="26"/>
      <c r="Z65" s="26"/>
    </row>
    <row r="66" spans="1:26" ht="84" x14ac:dyDescent="0.2">
      <c r="A66" s="62">
        <v>34</v>
      </c>
      <c r="B66" s="63" t="s">
        <v>197</v>
      </c>
      <c r="C66" s="64">
        <v>1</v>
      </c>
      <c r="D66" s="65">
        <v>24.94</v>
      </c>
      <c r="E66" s="66" t="s">
        <v>198</v>
      </c>
      <c r="F66" s="65">
        <v>9.2100000000000009</v>
      </c>
      <c r="G66" s="65">
        <v>25</v>
      </c>
      <c r="H66" s="65" t="s">
        <v>199</v>
      </c>
      <c r="I66" s="65">
        <v>9</v>
      </c>
      <c r="J66" s="65">
        <v>213</v>
      </c>
      <c r="K66" s="66" t="s">
        <v>200</v>
      </c>
      <c r="L66" s="66"/>
      <c r="M66" s="66"/>
      <c r="N66" s="66"/>
      <c r="O66" s="66"/>
      <c r="P66" s="66"/>
      <c r="Q66" s="66"/>
      <c r="R66" s="66"/>
      <c r="S66" s="66"/>
      <c r="T66" s="66"/>
      <c r="U66" s="66">
        <v>28</v>
      </c>
      <c r="V66" s="26"/>
      <c r="W66" s="26"/>
      <c r="X66" s="26"/>
      <c r="Y66" s="26"/>
      <c r="Z66" s="26"/>
    </row>
    <row r="67" spans="1:26" ht="48" x14ac:dyDescent="0.2">
      <c r="A67" s="62">
        <v>35</v>
      </c>
      <c r="B67" s="63" t="s">
        <v>201</v>
      </c>
      <c r="C67" s="64">
        <v>1</v>
      </c>
      <c r="D67" s="65">
        <v>405.6</v>
      </c>
      <c r="E67" s="66" t="s">
        <v>202</v>
      </c>
      <c r="F67" s="65"/>
      <c r="G67" s="65">
        <v>406</v>
      </c>
      <c r="H67" s="65" t="s">
        <v>203</v>
      </c>
      <c r="I67" s="65"/>
      <c r="J67" s="65">
        <v>1784</v>
      </c>
      <c r="K67" s="66" t="s">
        <v>204</v>
      </c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26"/>
      <c r="W67" s="26"/>
      <c r="X67" s="26"/>
      <c r="Y67" s="26"/>
      <c r="Z67" s="26"/>
    </row>
    <row r="68" spans="1:26" ht="72" x14ac:dyDescent="0.2">
      <c r="A68" s="62">
        <v>36</v>
      </c>
      <c r="B68" s="63" t="s">
        <v>205</v>
      </c>
      <c r="C68" s="64" t="s">
        <v>206</v>
      </c>
      <c r="D68" s="65">
        <v>504.31</v>
      </c>
      <c r="E68" s="66" t="s">
        <v>207</v>
      </c>
      <c r="F68" s="65" t="s">
        <v>208</v>
      </c>
      <c r="G68" s="65">
        <v>16</v>
      </c>
      <c r="H68" s="65">
        <v>3</v>
      </c>
      <c r="I68" s="65" t="s">
        <v>209</v>
      </c>
      <c r="J68" s="65">
        <v>113</v>
      </c>
      <c r="K68" s="66">
        <v>38</v>
      </c>
      <c r="L68" s="66"/>
      <c r="M68" s="66"/>
      <c r="N68" s="66"/>
      <c r="O68" s="66"/>
      <c r="P68" s="66"/>
      <c r="Q68" s="66"/>
      <c r="R68" s="66"/>
      <c r="S68" s="66"/>
      <c r="T68" s="66"/>
      <c r="U68" s="66" t="s">
        <v>210</v>
      </c>
      <c r="V68" s="26"/>
      <c r="W68" s="26"/>
      <c r="X68" s="26"/>
      <c r="Y68" s="26"/>
      <c r="Z68" s="26"/>
    </row>
    <row r="69" spans="1:26" ht="36" x14ac:dyDescent="0.2">
      <c r="A69" s="67">
        <v>37</v>
      </c>
      <c r="B69" s="68" t="s">
        <v>211</v>
      </c>
      <c r="C69" s="69">
        <v>32.299999999999997</v>
      </c>
      <c r="D69" s="70">
        <v>0.3</v>
      </c>
      <c r="E69" s="71" t="s">
        <v>212</v>
      </c>
      <c r="F69" s="70"/>
      <c r="G69" s="70">
        <v>10</v>
      </c>
      <c r="H69" s="70" t="s">
        <v>213</v>
      </c>
      <c r="I69" s="70"/>
      <c r="J69" s="70">
        <v>37</v>
      </c>
      <c r="K69" s="71" t="s">
        <v>214</v>
      </c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26"/>
      <c r="W69" s="26"/>
      <c r="X69" s="26"/>
      <c r="Y69" s="26"/>
      <c r="Z69" s="26"/>
    </row>
    <row r="70" spans="1:26" ht="21" customHeight="1" x14ac:dyDescent="0.2">
      <c r="A70" s="105" t="s">
        <v>215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26"/>
      <c r="W70" s="26"/>
      <c r="X70" s="26"/>
      <c r="Y70" s="26"/>
      <c r="Z70" s="26"/>
    </row>
    <row r="71" spans="1:26" ht="72" x14ac:dyDescent="0.2">
      <c r="A71" s="62">
        <v>38</v>
      </c>
      <c r="B71" s="63" t="s">
        <v>216</v>
      </c>
      <c r="C71" s="64">
        <v>1</v>
      </c>
      <c r="D71" s="65">
        <v>628.89</v>
      </c>
      <c r="E71" s="66">
        <v>337.21</v>
      </c>
      <c r="F71" s="65">
        <v>291.68</v>
      </c>
      <c r="G71" s="65">
        <v>629</v>
      </c>
      <c r="H71" s="65">
        <v>337</v>
      </c>
      <c r="I71" s="65">
        <v>292</v>
      </c>
      <c r="J71" s="65">
        <v>6426</v>
      </c>
      <c r="K71" s="66">
        <v>4572</v>
      </c>
      <c r="L71" s="66"/>
      <c r="M71" s="66"/>
      <c r="N71" s="66"/>
      <c r="O71" s="66"/>
      <c r="P71" s="66"/>
      <c r="Q71" s="66"/>
      <c r="R71" s="66"/>
      <c r="S71" s="66"/>
      <c r="T71" s="66"/>
      <c r="U71" s="66">
        <v>1854</v>
      </c>
      <c r="V71" s="26"/>
      <c r="W71" s="26"/>
      <c r="X71" s="26"/>
      <c r="Y71" s="26"/>
      <c r="Z71" s="26"/>
    </row>
    <row r="72" spans="1:26" ht="72" x14ac:dyDescent="0.2">
      <c r="A72" s="62">
        <v>39</v>
      </c>
      <c r="B72" s="63" t="s">
        <v>217</v>
      </c>
      <c r="C72" s="64">
        <v>1</v>
      </c>
      <c r="D72" s="65">
        <v>427.45</v>
      </c>
      <c r="E72" s="66">
        <v>176.31</v>
      </c>
      <c r="F72" s="65">
        <v>251.14</v>
      </c>
      <c r="G72" s="65">
        <v>427</v>
      </c>
      <c r="H72" s="65">
        <v>176</v>
      </c>
      <c r="I72" s="65">
        <v>251</v>
      </c>
      <c r="J72" s="65">
        <v>3986</v>
      </c>
      <c r="K72" s="66">
        <v>2390</v>
      </c>
      <c r="L72" s="66"/>
      <c r="M72" s="66"/>
      <c r="N72" s="66"/>
      <c r="O72" s="66"/>
      <c r="P72" s="66"/>
      <c r="Q72" s="66"/>
      <c r="R72" s="66"/>
      <c r="S72" s="66"/>
      <c r="T72" s="66"/>
      <c r="U72" s="66">
        <v>1596</v>
      </c>
      <c r="V72" s="26"/>
      <c r="W72" s="26"/>
      <c r="X72" s="26"/>
      <c r="Y72" s="26"/>
      <c r="Z72" s="26"/>
    </row>
    <row r="73" spans="1:26" ht="84" x14ac:dyDescent="0.2">
      <c r="A73" s="62">
        <v>40</v>
      </c>
      <c r="B73" s="63" t="s">
        <v>218</v>
      </c>
      <c r="C73" s="64" t="s">
        <v>219</v>
      </c>
      <c r="D73" s="65">
        <v>9486.57</v>
      </c>
      <c r="E73" s="66" t="s">
        <v>220</v>
      </c>
      <c r="F73" s="65" t="s">
        <v>221</v>
      </c>
      <c r="G73" s="65">
        <v>1129</v>
      </c>
      <c r="H73" s="65">
        <v>16</v>
      </c>
      <c r="I73" s="65" t="s">
        <v>222</v>
      </c>
      <c r="J73" s="65">
        <v>2929</v>
      </c>
      <c r="K73" s="66" t="s">
        <v>223</v>
      </c>
      <c r="L73" s="66"/>
      <c r="M73" s="66"/>
      <c r="N73" s="66"/>
      <c r="O73" s="66"/>
      <c r="P73" s="66"/>
      <c r="Q73" s="66"/>
      <c r="R73" s="66"/>
      <c r="S73" s="66"/>
      <c r="T73" s="66"/>
      <c r="U73" s="66" t="s">
        <v>224</v>
      </c>
      <c r="V73" s="26"/>
      <c r="W73" s="26"/>
      <c r="X73" s="26"/>
      <c r="Y73" s="26"/>
      <c r="Z73" s="26"/>
    </row>
    <row r="74" spans="1:26" ht="192" x14ac:dyDescent="0.2">
      <c r="A74" s="62">
        <v>41</v>
      </c>
      <c r="B74" s="63" t="s">
        <v>225</v>
      </c>
      <c r="C74" s="64" t="s">
        <v>219</v>
      </c>
      <c r="D74" s="65">
        <v>18501.759999999998</v>
      </c>
      <c r="E74" s="66" t="s">
        <v>226</v>
      </c>
      <c r="F74" s="65" t="s">
        <v>227</v>
      </c>
      <c r="G74" s="65">
        <v>2202</v>
      </c>
      <c r="H74" s="65" t="s">
        <v>228</v>
      </c>
      <c r="I74" s="65" t="s">
        <v>229</v>
      </c>
      <c r="J74" s="65">
        <v>6115</v>
      </c>
      <c r="K74" s="66" t="s">
        <v>230</v>
      </c>
      <c r="L74" s="66"/>
      <c r="M74" s="66"/>
      <c r="N74" s="66"/>
      <c r="O74" s="66"/>
      <c r="P74" s="66"/>
      <c r="Q74" s="66"/>
      <c r="R74" s="66"/>
      <c r="S74" s="66"/>
      <c r="T74" s="66"/>
      <c r="U74" s="66" t="s">
        <v>231</v>
      </c>
      <c r="V74" s="26"/>
      <c r="W74" s="26"/>
      <c r="X74" s="26"/>
      <c r="Y74" s="26"/>
      <c r="Z74" s="26"/>
    </row>
    <row r="75" spans="1:26" ht="48" x14ac:dyDescent="0.2">
      <c r="A75" s="62">
        <v>42</v>
      </c>
      <c r="B75" s="63" t="s">
        <v>232</v>
      </c>
      <c r="C75" s="64">
        <v>0.125</v>
      </c>
      <c r="D75" s="65">
        <v>39779.379999999997</v>
      </c>
      <c r="E75" s="66" t="s">
        <v>233</v>
      </c>
      <c r="F75" s="65"/>
      <c r="G75" s="65">
        <v>4972</v>
      </c>
      <c r="H75" s="65" t="s">
        <v>234</v>
      </c>
      <c r="I75" s="65"/>
      <c r="J75" s="65">
        <v>20756</v>
      </c>
      <c r="K75" s="66" t="s">
        <v>235</v>
      </c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26"/>
      <c r="W75" s="26"/>
      <c r="X75" s="26"/>
      <c r="Y75" s="26"/>
      <c r="Z75" s="26"/>
    </row>
    <row r="76" spans="1:26" ht="36" x14ac:dyDescent="0.2">
      <c r="A76" s="62">
        <v>43</v>
      </c>
      <c r="B76" s="63" t="s">
        <v>236</v>
      </c>
      <c r="C76" s="64" t="s">
        <v>237</v>
      </c>
      <c r="D76" s="65">
        <v>1180</v>
      </c>
      <c r="E76" s="66" t="s">
        <v>238</v>
      </c>
      <c r="F76" s="65"/>
      <c r="G76" s="65">
        <v>345</v>
      </c>
      <c r="H76" s="65" t="s">
        <v>239</v>
      </c>
      <c r="I76" s="65"/>
      <c r="J76" s="65">
        <v>3827</v>
      </c>
      <c r="K76" s="66" t="s">
        <v>240</v>
      </c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26"/>
      <c r="W76" s="26"/>
      <c r="X76" s="26"/>
      <c r="Y76" s="26"/>
      <c r="Z76" s="26"/>
    </row>
    <row r="77" spans="1:26" ht="48" x14ac:dyDescent="0.2">
      <c r="A77" s="62">
        <v>44</v>
      </c>
      <c r="B77" s="63" t="s">
        <v>171</v>
      </c>
      <c r="C77" s="64">
        <v>11.9</v>
      </c>
      <c r="D77" s="65">
        <v>42.05</v>
      </c>
      <c r="E77" s="66" t="s">
        <v>173</v>
      </c>
      <c r="F77" s="65"/>
      <c r="G77" s="65">
        <v>500</v>
      </c>
      <c r="H77" s="65" t="s">
        <v>241</v>
      </c>
      <c r="I77" s="65"/>
      <c r="J77" s="65">
        <v>3132</v>
      </c>
      <c r="K77" s="66" t="s">
        <v>242</v>
      </c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26"/>
      <c r="W77" s="26"/>
      <c r="X77" s="26"/>
      <c r="Y77" s="26"/>
      <c r="Z77" s="26"/>
    </row>
    <row r="78" spans="1:26" ht="17.850000000000001" customHeight="1" x14ac:dyDescent="0.2">
      <c r="A78" s="103" t="s">
        <v>243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26"/>
      <c r="W78" s="26"/>
      <c r="X78" s="26"/>
      <c r="Y78" s="26"/>
      <c r="Z78" s="26"/>
    </row>
    <row r="79" spans="1:26" ht="36" x14ac:dyDescent="0.2">
      <c r="A79" s="62">
        <v>45</v>
      </c>
      <c r="B79" s="63" t="s">
        <v>244</v>
      </c>
      <c r="C79" s="64" t="s">
        <v>219</v>
      </c>
      <c r="D79" s="65">
        <v>2182.5500000000002</v>
      </c>
      <c r="E79" s="66" t="s">
        <v>245</v>
      </c>
      <c r="F79" s="65">
        <v>45.19</v>
      </c>
      <c r="G79" s="65">
        <v>260</v>
      </c>
      <c r="H79" s="65" t="s">
        <v>246</v>
      </c>
      <c r="I79" s="65">
        <v>5</v>
      </c>
      <c r="J79" s="65">
        <v>2430</v>
      </c>
      <c r="K79" s="66" t="s">
        <v>247</v>
      </c>
      <c r="L79" s="66"/>
      <c r="M79" s="66"/>
      <c r="N79" s="66"/>
      <c r="O79" s="66"/>
      <c r="P79" s="66"/>
      <c r="Q79" s="66"/>
      <c r="R79" s="66"/>
      <c r="S79" s="66"/>
      <c r="T79" s="66"/>
      <c r="U79" s="66">
        <v>28</v>
      </c>
      <c r="V79" s="26"/>
      <c r="W79" s="26"/>
      <c r="X79" s="26"/>
      <c r="Y79" s="26"/>
      <c r="Z79" s="26"/>
    </row>
    <row r="80" spans="1:26" ht="48" x14ac:dyDescent="0.2">
      <c r="A80" s="62">
        <v>46</v>
      </c>
      <c r="B80" s="63" t="s">
        <v>248</v>
      </c>
      <c r="C80" s="64">
        <v>11.9</v>
      </c>
      <c r="D80" s="65">
        <v>124.62</v>
      </c>
      <c r="E80" s="66" t="s">
        <v>249</v>
      </c>
      <c r="F80" s="65"/>
      <c r="G80" s="65">
        <v>1483</v>
      </c>
      <c r="H80" s="65" t="s">
        <v>250</v>
      </c>
      <c r="I80" s="65"/>
      <c r="J80" s="65">
        <v>9284</v>
      </c>
      <c r="K80" s="66" t="s">
        <v>251</v>
      </c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26"/>
      <c r="W80" s="26"/>
      <c r="X80" s="26"/>
      <c r="Y80" s="26"/>
      <c r="Z80" s="26"/>
    </row>
    <row r="81" spans="1:26" ht="48" x14ac:dyDescent="0.2">
      <c r="A81" s="67">
        <v>47</v>
      </c>
      <c r="B81" s="68" t="s">
        <v>252</v>
      </c>
      <c r="C81" s="69">
        <v>1</v>
      </c>
      <c r="D81" s="70">
        <v>18.21</v>
      </c>
      <c r="E81" s="71" t="s">
        <v>253</v>
      </c>
      <c r="F81" s="70">
        <v>4.1900000000000004</v>
      </c>
      <c r="G81" s="70">
        <v>18</v>
      </c>
      <c r="H81" s="70" t="s">
        <v>254</v>
      </c>
      <c r="I81" s="70">
        <v>4</v>
      </c>
      <c r="J81" s="70">
        <v>104</v>
      </c>
      <c r="K81" s="71" t="s">
        <v>255</v>
      </c>
      <c r="L81" s="71"/>
      <c r="M81" s="71"/>
      <c r="N81" s="71"/>
      <c r="O81" s="71"/>
      <c r="P81" s="71"/>
      <c r="Q81" s="71"/>
      <c r="R81" s="71"/>
      <c r="S81" s="71"/>
      <c r="T81" s="71"/>
      <c r="U81" s="71">
        <v>15</v>
      </c>
      <c r="V81" s="26"/>
      <c r="W81" s="26"/>
      <c r="X81" s="26"/>
      <c r="Y81" s="26"/>
      <c r="Z81" s="26"/>
    </row>
    <row r="82" spans="1:26" ht="21" customHeight="1" x14ac:dyDescent="0.2">
      <c r="A82" s="105" t="s">
        <v>256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26"/>
      <c r="W82" s="26"/>
      <c r="X82" s="26"/>
      <c r="Y82" s="26"/>
      <c r="Z82" s="26"/>
    </row>
    <row r="83" spans="1:26" ht="17.850000000000001" customHeight="1" x14ac:dyDescent="0.2">
      <c r="A83" s="103" t="s">
        <v>257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26"/>
      <c r="W83" s="26"/>
      <c r="X83" s="26"/>
      <c r="Y83" s="26"/>
      <c r="Z83" s="26"/>
    </row>
    <row r="84" spans="1:26" ht="72" x14ac:dyDescent="0.2">
      <c r="A84" s="62">
        <v>48</v>
      </c>
      <c r="B84" s="63" t="s">
        <v>258</v>
      </c>
      <c r="C84" s="64" t="s">
        <v>259</v>
      </c>
      <c r="D84" s="65">
        <v>1151.8</v>
      </c>
      <c r="E84" s="66" t="s">
        <v>260</v>
      </c>
      <c r="F84" s="65" t="s">
        <v>261</v>
      </c>
      <c r="G84" s="65">
        <v>31</v>
      </c>
      <c r="H84" s="65">
        <v>6</v>
      </c>
      <c r="I84" s="65" t="s">
        <v>262</v>
      </c>
      <c r="J84" s="65">
        <v>227</v>
      </c>
      <c r="K84" s="66" t="s">
        <v>263</v>
      </c>
      <c r="L84" s="66"/>
      <c r="M84" s="66"/>
      <c r="N84" s="66"/>
      <c r="O84" s="66"/>
      <c r="P84" s="66"/>
      <c r="Q84" s="66"/>
      <c r="R84" s="66"/>
      <c r="S84" s="66"/>
      <c r="T84" s="66"/>
      <c r="U84" s="66" t="s">
        <v>264</v>
      </c>
      <c r="V84" s="26"/>
      <c r="W84" s="26"/>
      <c r="X84" s="26"/>
      <c r="Y84" s="26"/>
      <c r="Z84" s="26"/>
    </row>
    <row r="85" spans="1:26" ht="84" x14ac:dyDescent="0.2">
      <c r="A85" s="62">
        <v>49</v>
      </c>
      <c r="B85" s="63" t="s">
        <v>265</v>
      </c>
      <c r="C85" s="64" t="s">
        <v>266</v>
      </c>
      <c r="D85" s="65">
        <v>30.2</v>
      </c>
      <c r="E85" s="66" t="s">
        <v>267</v>
      </c>
      <c r="F85" s="65"/>
      <c r="G85" s="65">
        <v>82</v>
      </c>
      <c r="H85" s="65" t="s">
        <v>268</v>
      </c>
      <c r="I85" s="65"/>
      <c r="J85" s="65">
        <v>530</v>
      </c>
      <c r="K85" s="66" t="s">
        <v>269</v>
      </c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26"/>
      <c r="W85" s="26"/>
      <c r="X85" s="26"/>
      <c r="Y85" s="26"/>
      <c r="Z85" s="26"/>
    </row>
    <row r="86" spans="1:26" ht="84" x14ac:dyDescent="0.2">
      <c r="A86" s="62">
        <v>50</v>
      </c>
      <c r="B86" s="63" t="s">
        <v>270</v>
      </c>
      <c r="C86" s="64">
        <v>1.2</v>
      </c>
      <c r="D86" s="65">
        <v>14</v>
      </c>
      <c r="E86" s="66" t="s">
        <v>271</v>
      </c>
      <c r="F86" s="65"/>
      <c r="G86" s="65">
        <v>17</v>
      </c>
      <c r="H86" s="65" t="s">
        <v>272</v>
      </c>
      <c r="I86" s="65"/>
      <c r="J86" s="65">
        <v>109</v>
      </c>
      <c r="K86" s="66" t="s">
        <v>273</v>
      </c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26"/>
      <c r="W86" s="26"/>
      <c r="X86" s="26"/>
      <c r="Y86" s="26"/>
      <c r="Z86" s="26"/>
    </row>
    <row r="87" spans="1:26" ht="72" x14ac:dyDescent="0.2">
      <c r="A87" s="62">
        <v>51</v>
      </c>
      <c r="B87" s="63" t="s">
        <v>274</v>
      </c>
      <c r="C87" s="64" t="s">
        <v>275</v>
      </c>
      <c r="D87" s="65">
        <v>292.24</v>
      </c>
      <c r="E87" s="66" t="s">
        <v>276</v>
      </c>
      <c r="F87" s="65" t="s">
        <v>277</v>
      </c>
      <c r="G87" s="65">
        <v>188</v>
      </c>
      <c r="H87" s="65" t="s">
        <v>278</v>
      </c>
      <c r="I87" s="65" t="s">
        <v>279</v>
      </c>
      <c r="J87" s="65">
        <v>908</v>
      </c>
      <c r="K87" s="66" t="s">
        <v>280</v>
      </c>
      <c r="L87" s="66"/>
      <c r="M87" s="66"/>
      <c r="N87" s="66"/>
      <c r="O87" s="66"/>
      <c r="P87" s="66"/>
      <c r="Q87" s="66"/>
      <c r="R87" s="66"/>
      <c r="S87" s="66"/>
      <c r="T87" s="66"/>
      <c r="U87" s="66" t="s">
        <v>281</v>
      </c>
      <c r="V87" s="26"/>
      <c r="W87" s="26"/>
      <c r="X87" s="26"/>
      <c r="Y87" s="26"/>
      <c r="Z87" s="26"/>
    </row>
    <row r="88" spans="1:26" ht="17.850000000000001" customHeight="1" x14ac:dyDescent="0.2">
      <c r="A88" s="103" t="s">
        <v>282</v>
      </c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26"/>
      <c r="W88" s="26"/>
      <c r="X88" s="26"/>
      <c r="Y88" s="26"/>
      <c r="Z88" s="26"/>
    </row>
    <row r="89" spans="1:26" ht="84" x14ac:dyDescent="0.2">
      <c r="A89" s="62">
        <v>52</v>
      </c>
      <c r="B89" s="63" t="s">
        <v>283</v>
      </c>
      <c r="C89" s="64">
        <v>0.6</v>
      </c>
      <c r="D89" s="65">
        <v>67.3</v>
      </c>
      <c r="E89" s="66" t="s">
        <v>284</v>
      </c>
      <c r="F89" s="65"/>
      <c r="G89" s="65">
        <v>40</v>
      </c>
      <c r="H89" s="65" t="s">
        <v>285</v>
      </c>
      <c r="I89" s="65"/>
      <c r="J89" s="65">
        <v>260</v>
      </c>
      <c r="K89" s="66" t="s">
        <v>286</v>
      </c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26"/>
      <c r="W89" s="26"/>
      <c r="X89" s="26"/>
      <c r="Y89" s="26"/>
      <c r="Z89" s="26"/>
    </row>
    <row r="90" spans="1:26" ht="48" x14ac:dyDescent="0.2">
      <c r="A90" s="62">
        <v>53</v>
      </c>
      <c r="B90" s="63" t="s">
        <v>287</v>
      </c>
      <c r="C90" s="64">
        <v>6.0000000000000001E-3</v>
      </c>
      <c r="D90" s="65">
        <v>2182.5500000000002</v>
      </c>
      <c r="E90" s="66" t="s">
        <v>245</v>
      </c>
      <c r="F90" s="65">
        <v>45.19</v>
      </c>
      <c r="G90" s="65">
        <v>13</v>
      </c>
      <c r="H90" s="65" t="s">
        <v>288</v>
      </c>
      <c r="I90" s="65"/>
      <c r="J90" s="65">
        <v>123</v>
      </c>
      <c r="K90" s="66" t="s">
        <v>289</v>
      </c>
      <c r="L90" s="66"/>
      <c r="M90" s="66"/>
      <c r="N90" s="66"/>
      <c r="O90" s="66"/>
      <c r="P90" s="66"/>
      <c r="Q90" s="66"/>
      <c r="R90" s="66"/>
      <c r="S90" s="66"/>
      <c r="T90" s="66"/>
      <c r="U90" s="66">
        <v>1</v>
      </c>
      <c r="V90" s="26"/>
      <c r="W90" s="26"/>
      <c r="X90" s="26"/>
      <c r="Y90" s="26"/>
      <c r="Z90" s="26"/>
    </row>
    <row r="91" spans="1:26" ht="72" x14ac:dyDescent="0.2">
      <c r="A91" s="62">
        <v>54</v>
      </c>
      <c r="B91" s="63" t="s">
        <v>274</v>
      </c>
      <c r="C91" s="64">
        <v>0.2</v>
      </c>
      <c r="D91" s="65">
        <v>292.24</v>
      </c>
      <c r="E91" s="66" t="s">
        <v>276</v>
      </c>
      <c r="F91" s="65" t="s">
        <v>277</v>
      </c>
      <c r="G91" s="65">
        <v>58</v>
      </c>
      <c r="H91" s="65" t="s">
        <v>290</v>
      </c>
      <c r="I91" s="65" t="s">
        <v>291</v>
      </c>
      <c r="J91" s="65">
        <v>283</v>
      </c>
      <c r="K91" s="66" t="s">
        <v>292</v>
      </c>
      <c r="L91" s="66"/>
      <c r="M91" s="66"/>
      <c r="N91" s="66"/>
      <c r="O91" s="66"/>
      <c r="P91" s="66"/>
      <c r="Q91" s="66"/>
      <c r="R91" s="66"/>
      <c r="S91" s="66"/>
      <c r="T91" s="66"/>
      <c r="U91" s="66" t="s">
        <v>293</v>
      </c>
      <c r="V91" s="26"/>
      <c r="W91" s="26"/>
      <c r="X91" s="26"/>
      <c r="Y91" s="26"/>
      <c r="Z91" s="26"/>
    </row>
    <row r="92" spans="1:26" ht="48" x14ac:dyDescent="0.2">
      <c r="A92" s="62">
        <v>55</v>
      </c>
      <c r="B92" s="63" t="s">
        <v>294</v>
      </c>
      <c r="C92" s="64">
        <v>1</v>
      </c>
      <c r="D92" s="65">
        <v>67.45</v>
      </c>
      <c r="E92" s="66" t="s">
        <v>295</v>
      </c>
      <c r="F92" s="65">
        <v>15.52</v>
      </c>
      <c r="G92" s="65">
        <v>67</v>
      </c>
      <c r="H92" s="65" t="s">
        <v>296</v>
      </c>
      <c r="I92" s="65">
        <v>16</v>
      </c>
      <c r="J92" s="65">
        <v>387</v>
      </c>
      <c r="K92" s="66" t="s">
        <v>297</v>
      </c>
      <c r="L92" s="66"/>
      <c r="M92" s="66"/>
      <c r="N92" s="66"/>
      <c r="O92" s="66"/>
      <c r="P92" s="66"/>
      <c r="Q92" s="66"/>
      <c r="R92" s="66"/>
      <c r="S92" s="66"/>
      <c r="T92" s="66"/>
      <c r="U92" s="66">
        <v>56</v>
      </c>
      <c r="V92" s="26"/>
      <c r="W92" s="26"/>
      <c r="X92" s="26"/>
      <c r="Y92" s="26"/>
      <c r="Z92" s="26"/>
    </row>
    <row r="93" spans="1:26" ht="17.850000000000001" customHeight="1" x14ac:dyDescent="0.2">
      <c r="A93" s="103" t="s">
        <v>298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26"/>
      <c r="W93" s="26"/>
      <c r="X93" s="26"/>
      <c r="Y93" s="26"/>
      <c r="Z93" s="26"/>
    </row>
    <row r="94" spans="1:26" ht="72" x14ac:dyDescent="0.2">
      <c r="A94" s="62">
        <v>56</v>
      </c>
      <c r="B94" s="63" t="s">
        <v>299</v>
      </c>
      <c r="C94" s="64" t="s">
        <v>300</v>
      </c>
      <c r="D94" s="65">
        <v>2012.34</v>
      </c>
      <c r="E94" s="66" t="s">
        <v>301</v>
      </c>
      <c r="F94" s="65" t="s">
        <v>302</v>
      </c>
      <c r="G94" s="65">
        <v>24</v>
      </c>
      <c r="H94" s="65" t="s">
        <v>303</v>
      </c>
      <c r="I94" s="65" t="s">
        <v>304</v>
      </c>
      <c r="J94" s="65">
        <v>156</v>
      </c>
      <c r="K94" s="66" t="s">
        <v>305</v>
      </c>
      <c r="L94" s="66"/>
      <c r="M94" s="66"/>
      <c r="N94" s="66"/>
      <c r="O94" s="66"/>
      <c r="P94" s="66"/>
      <c r="Q94" s="66"/>
      <c r="R94" s="66"/>
      <c r="S94" s="66"/>
      <c r="T94" s="66"/>
      <c r="U94" s="66" t="s">
        <v>306</v>
      </c>
      <c r="V94" s="26"/>
      <c r="W94" s="26"/>
      <c r="X94" s="26"/>
      <c r="Y94" s="26"/>
      <c r="Z94" s="26"/>
    </row>
    <row r="95" spans="1:26" ht="84" x14ac:dyDescent="0.2">
      <c r="A95" s="62">
        <v>57</v>
      </c>
      <c r="B95" s="63" t="s">
        <v>265</v>
      </c>
      <c r="C95" s="64" t="s">
        <v>307</v>
      </c>
      <c r="D95" s="65">
        <v>30.2</v>
      </c>
      <c r="E95" s="66" t="s">
        <v>267</v>
      </c>
      <c r="F95" s="65"/>
      <c r="G95" s="65">
        <v>37</v>
      </c>
      <c r="H95" s="65" t="s">
        <v>214</v>
      </c>
      <c r="I95" s="65"/>
      <c r="J95" s="65">
        <v>236</v>
      </c>
      <c r="K95" s="66" t="s">
        <v>308</v>
      </c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26"/>
      <c r="W95" s="26"/>
      <c r="X95" s="26"/>
      <c r="Y95" s="26"/>
      <c r="Z95" s="26"/>
    </row>
    <row r="96" spans="1:26" ht="60" x14ac:dyDescent="0.2">
      <c r="A96" s="62">
        <v>58</v>
      </c>
      <c r="B96" s="63" t="s">
        <v>309</v>
      </c>
      <c r="C96" s="64" t="s">
        <v>310</v>
      </c>
      <c r="D96" s="65">
        <v>31686.43</v>
      </c>
      <c r="E96" s="66" t="s">
        <v>311</v>
      </c>
      <c r="F96" s="65" t="s">
        <v>312</v>
      </c>
      <c r="G96" s="65">
        <v>19</v>
      </c>
      <c r="H96" s="65" t="s">
        <v>313</v>
      </c>
      <c r="I96" s="65" t="s">
        <v>314</v>
      </c>
      <c r="J96" s="65">
        <v>164</v>
      </c>
      <c r="K96" s="66" t="s">
        <v>315</v>
      </c>
      <c r="L96" s="66"/>
      <c r="M96" s="66"/>
      <c r="N96" s="66"/>
      <c r="O96" s="66"/>
      <c r="P96" s="66"/>
      <c r="Q96" s="66"/>
      <c r="R96" s="66"/>
      <c r="S96" s="66"/>
      <c r="T96" s="66"/>
      <c r="U96" s="66" t="s">
        <v>316</v>
      </c>
      <c r="V96" s="26"/>
      <c r="W96" s="26"/>
      <c r="X96" s="26"/>
      <c r="Y96" s="26"/>
      <c r="Z96" s="26"/>
    </row>
    <row r="97" spans="1:26" ht="48" x14ac:dyDescent="0.2">
      <c r="A97" s="62">
        <v>59</v>
      </c>
      <c r="B97" s="63" t="s">
        <v>317</v>
      </c>
      <c r="C97" s="64" t="s">
        <v>318</v>
      </c>
      <c r="D97" s="65">
        <v>339.13</v>
      </c>
      <c r="E97" s="66" t="s">
        <v>319</v>
      </c>
      <c r="F97" s="65" t="s">
        <v>320</v>
      </c>
      <c r="G97" s="65">
        <v>1</v>
      </c>
      <c r="H97" s="65" t="s">
        <v>321</v>
      </c>
      <c r="I97" s="65"/>
      <c r="J97" s="65">
        <v>4</v>
      </c>
      <c r="K97" s="66" t="s">
        <v>322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26"/>
      <c r="W97" s="26"/>
      <c r="X97" s="26"/>
      <c r="Y97" s="26"/>
      <c r="Z97" s="26"/>
    </row>
    <row r="98" spans="1:26" ht="48" x14ac:dyDescent="0.2">
      <c r="A98" s="62">
        <v>60</v>
      </c>
      <c r="B98" s="63" t="s">
        <v>323</v>
      </c>
      <c r="C98" s="64" t="s">
        <v>318</v>
      </c>
      <c r="D98" s="65">
        <v>443.6</v>
      </c>
      <c r="E98" s="66" t="s">
        <v>324</v>
      </c>
      <c r="F98" s="65" t="s">
        <v>325</v>
      </c>
      <c r="G98" s="65">
        <v>1</v>
      </c>
      <c r="H98" s="65" t="s">
        <v>321</v>
      </c>
      <c r="I98" s="65"/>
      <c r="J98" s="65">
        <v>4</v>
      </c>
      <c r="K98" s="66" t="s">
        <v>326</v>
      </c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26"/>
      <c r="W98" s="26"/>
      <c r="X98" s="26"/>
      <c r="Y98" s="26"/>
      <c r="Z98" s="26"/>
    </row>
    <row r="99" spans="1:26" ht="48" x14ac:dyDescent="0.2">
      <c r="A99" s="62">
        <v>61</v>
      </c>
      <c r="B99" s="63" t="s">
        <v>327</v>
      </c>
      <c r="C99" s="64">
        <v>0.01</v>
      </c>
      <c r="D99" s="65">
        <v>3659.44</v>
      </c>
      <c r="E99" s="66" t="s">
        <v>328</v>
      </c>
      <c r="F99" s="65">
        <v>430.27</v>
      </c>
      <c r="G99" s="65">
        <v>37</v>
      </c>
      <c r="H99" s="65" t="s">
        <v>329</v>
      </c>
      <c r="I99" s="65">
        <v>4</v>
      </c>
      <c r="J99" s="65">
        <v>398</v>
      </c>
      <c r="K99" s="66" t="s">
        <v>330</v>
      </c>
      <c r="L99" s="66"/>
      <c r="M99" s="66"/>
      <c r="N99" s="66"/>
      <c r="O99" s="66"/>
      <c r="P99" s="66"/>
      <c r="Q99" s="66"/>
      <c r="R99" s="66"/>
      <c r="S99" s="66"/>
      <c r="T99" s="66"/>
      <c r="U99" s="66">
        <v>25</v>
      </c>
      <c r="V99" s="26"/>
      <c r="W99" s="26"/>
      <c r="X99" s="26"/>
      <c r="Y99" s="26"/>
      <c r="Z99" s="26"/>
    </row>
    <row r="100" spans="1:26" ht="96" x14ac:dyDescent="0.2">
      <c r="A100" s="62">
        <v>62</v>
      </c>
      <c r="B100" s="63" t="s">
        <v>331</v>
      </c>
      <c r="C100" s="64">
        <v>2</v>
      </c>
      <c r="D100" s="65">
        <v>211.83</v>
      </c>
      <c r="E100" s="66" t="s">
        <v>332</v>
      </c>
      <c r="F100" s="65">
        <v>101.25</v>
      </c>
      <c r="G100" s="65">
        <v>424</v>
      </c>
      <c r="H100" s="65" t="s">
        <v>333</v>
      </c>
      <c r="I100" s="65">
        <v>203</v>
      </c>
      <c r="J100" s="65">
        <v>3162</v>
      </c>
      <c r="K100" s="66" t="s">
        <v>334</v>
      </c>
      <c r="L100" s="66"/>
      <c r="M100" s="66"/>
      <c r="N100" s="66"/>
      <c r="O100" s="66"/>
      <c r="P100" s="66"/>
      <c r="Q100" s="66"/>
      <c r="R100" s="66"/>
      <c r="S100" s="66"/>
      <c r="T100" s="66"/>
      <c r="U100" s="66">
        <v>726</v>
      </c>
      <c r="V100" s="26"/>
      <c r="W100" s="26"/>
      <c r="X100" s="26"/>
      <c r="Y100" s="26"/>
      <c r="Z100" s="26"/>
    </row>
    <row r="101" spans="1:26" ht="72" x14ac:dyDescent="0.2">
      <c r="A101" s="62">
        <v>63</v>
      </c>
      <c r="B101" s="63" t="s">
        <v>335</v>
      </c>
      <c r="C101" s="64">
        <v>1</v>
      </c>
      <c r="D101" s="65">
        <v>434.15</v>
      </c>
      <c r="E101" s="66" t="s">
        <v>336</v>
      </c>
      <c r="F101" s="65"/>
      <c r="G101" s="65">
        <v>434</v>
      </c>
      <c r="H101" s="65" t="s">
        <v>337</v>
      </c>
      <c r="I101" s="65"/>
      <c r="J101" s="65">
        <v>2718</v>
      </c>
      <c r="K101" s="66" t="s">
        <v>338</v>
      </c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26"/>
      <c r="W101" s="26"/>
      <c r="X101" s="26"/>
      <c r="Y101" s="26"/>
      <c r="Z101" s="26"/>
    </row>
    <row r="102" spans="1:26" ht="72" x14ac:dyDescent="0.2">
      <c r="A102" s="62">
        <v>64</v>
      </c>
      <c r="B102" s="63" t="s">
        <v>339</v>
      </c>
      <c r="C102" s="64">
        <v>1</v>
      </c>
      <c r="D102" s="65">
        <v>368.87</v>
      </c>
      <c r="E102" s="66" t="s">
        <v>340</v>
      </c>
      <c r="F102" s="65"/>
      <c r="G102" s="65">
        <v>369</v>
      </c>
      <c r="H102" s="65" t="s">
        <v>341</v>
      </c>
      <c r="I102" s="65"/>
      <c r="J102" s="65">
        <v>2309</v>
      </c>
      <c r="K102" s="66" t="s">
        <v>342</v>
      </c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26"/>
      <c r="W102" s="26"/>
      <c r="X102" s="26"/>
      <c r="Y102" s="26"/>
      <c r="Z102" s="26"/>
    </row>
    <row r="103" spans="1:26" ht="60" x14ac:dyDescent="0.2">
      <c r="A103" s="62">
        <v>65</v>
      </c>
      <c r="B103" s="63" t="s">
        <v>343</v>
      </c>
      <c r="C103" s="64" t="s">
        <v>344</v>
      </c>
      <c r="D103" s="65">
        <v>17726.43</v>
      </c>
      <c r="E103" s="66" t="s">
        <v>345</v>
      </c>
      <c r="F103" s="65" t="s">
        <v>312</v>
      </c>
      <c r="G103" s="65">
        <v>7</v>
      </c>
      <c r="H103" s="65">
        <v>2</v>
      </c>
      <c r="I103" s="65" t="s">
        <v>346</v>
      </c>
      <c r="J103" s="65">
        <v>60</v>
      </c>
      <c r="K103" s="66" t="s">
        <v>347</v>
      </c>
      <c r="L103" s="66"/>
      <c r="M103" s="66"/>
      <c r="N103" s="66"/>
      <c r="O103" s="66"/>
      <c r="P103" s="66"/>
      <c r="Q103" s="66"/>
      <c r="R103" s="66"/>
      <c r="S103" s="66"/>
      <c r="T103" s="66"/>
      <c r="U103" s="66" t="s">
        <v>348</v>
      </c>
      <c r="V103" s="26"/>
      <c r="W103" s="26"/>
      <c r="X103" s="26"/>
      <c r="Y103" s="26"/>
      <c r="Z103" s="26"/>
    </row>
    <row r="104" spans="1:26" ht="84" x14ac:dyDescent="0.2">
      <c r="A104" s="62">
        <v>66</v>
      </c>
      <c r="B104" s="63" t="s">
        <v>349</v>
      </c>
      <c r="C104" s="64">
        <v>1</v>
      </c>
      <c r="D104" s="65">
        <v>9.8800000000000008</v>
      </c>
      <c r="E104" s="66" t="s">
        <v>350</v>
      </c>
      <c r="F104" s="65"/>
      <c r="G104" s="65">
        <v>10</v>
      </c>
      <c r="H104" s="65" t="s">
        <v>213</v>
      </c>
      <c r="I104" s="65"/>
      <c r="J104" s="65">
        <v>15</v>
      </c>
      <c r="K104" s="66" t="s">
        <v>351</v>
      </c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26"/>
      <c r="W104" s="26"/>
      <c r="X104" s="26"/>
      <c r="Y104" s="26"/>
      <c r="Z104" s="26"/>
    </row>
    <row r="105" spans="1:26" ht="84" x14ac:dyDescent="0.2">
      <c r="A105" s="67">
        <v>67</v>
      </c>
      <c r="B105" s="68" t="s">
        <v>352</v>
      </c>
      <c r="C105" s="69">
        <v>1</v>
      </c>
      <c r="D105" s="70">
        <v>23.79</v>
      </c>
      <c r="E105" s="71" t="s">
        <v>353</v>
      </c>
      <c r="F105" s="70"/>
      <c r="G105" s="70">
        <v>24</v>
      </c>
      <c r="H105" s="70" t="s">
        <v>354</v>
      </c>
      <c r="I105" s="70"/>
      <c r="J105" s="70">
        <v>36</v>
      </c>
      <c r="K105" s="71" t="s">
        <v>355</v>
      </c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26"/>
      <c r="W105" s="26"/>
      <c r="X105" s="26"/>
      <c r="Y105" s="26"/>
      <c r="Z105" s="26"/>
    </row>
    <row r="106" spans="1:26" ht="21" customHeight="1" x14ac:dyDescent="0.2">
      <c r="A106" s="105" t="s">
        <v>356</v>
      </c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26"/>
      <c r="W106" s="26"/>
      <c r="X106" s="26"/>
      <c r="Y106" s="26"/>
      <c r="Z106" s="26"/>
    </row>
    <row r="107" spans="1:26" ht="48" x14ac:dyDescent="0.2">
      <c r="A107" s="62">
        <v>68</v>
      </c>
      <c r="B107" s="63" t="s">
        <v>357</v>
      </c>
      <c r="C107" s="64">
        <v>2</v>
      </c>
      <c r="D107" s="65">
        <v>179.07</v>
      </c>
      <c r="E107" s="66">
        <v>179.07</v>
      </c>
      <c r="F107" s="65"/>
      <c r="G107" s="65">
        <v>358</v>
      </c>
      <c r="H107" s="65">
        <v>358</v>
      </c>
      <c r="I107" s="65"/>
      <c r="J107" s="65">
        <v>2242</v>
      </c>
      <c r="K107" s="66">
        <v>2242</v>
      </c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26"/>
      <c r="W107" s="26"/>
      <c r="X107" s="26"/>
      <c r="Y107" s="26"/>
      <c r="Z107" s="26"/>
    </row>
    <row r="108" spans="1:26" ht="48" x14ac:dyDescent="0.2">
      <c r="A108" s="62">
        <v>69</v>
      </c>
      <c r="B108" s="63" t="s">
        <v>358</v>
      </c>
      <c r="C108" s="64">
        <v>1</v>
      </c>
      <c r="D108" s="65">
        <v>112.46</v>
      </c>
      <c r="E108" s="66">
        <v>112.46</v>
      </c>
      <c r="F108" s="65"/>
      <c r="G108" s="65">
        <v>112</v>
      </c>
      <c r="H108" s="65">
        <v>112</v>
      </c>
      <c r="I108" s="65"/>
      <c r="J108" s="65">
        <v>704</v>
      </c>
      <c r="K108" s="66">
        <v>704</v>
      </c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26"/>
      <c r="W108" s="26"/>
      <c r="X108" s="26"/>
      <c r="Y108" s="26"/>
      <c r="Z108" s="26"/>
    </row>
    <row r="109" spans="1:26" ht="60" x14ac:dyDescent="0.2">
      <c r="A109" s="62">
        <v>70</v>
      </c>
      <c r="B109" s="63" t="s">
        <v>359</v>
      </c>
      <c r="C109" s="64">
        <v>2</v>
      </c>
      <c r="D109" s="65">
        <v>171.39</v>
      </c>
      <c r="E109" s="66">
        <v>171.39</v>
      </c>
      <c r="F109" s="65"/>
      <c r="G109" s="65">
        <v>343</v>
      </c>
      <c r="H109" s="65">
        <v>343</v>
      </c>
      <c r="I109" s="65"/>
      <c r="J109" s="65">
        <v>2146</v>
      </c>
      <c r="K109" s="66">
        <v>2146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26"/>
      <c r="W109" s="26"/>
      <c r="X109" s="26"/>
      <c r="Y109" s="26"/>
      <c r="Z109" s="26"/>
    </row>
    <row r="110" spans="1:26" ht="60" x14ac:dyDescent="0.2">
      <c r="A110" s="62">
        <v>71</v>
      </c>
      <c r="B110" s="63" t="s">
        <v>360</v>
      </c>
      <c r="C110" s="64">
        <v>11</v>
      </c>
      <c r="D110" s="65">
        <v>1.43</v>
      </c>
      <c r="E110" s="66" t="s">
        <v>361</v>
      </c>
      <c r="F110" s="65"/>
      <c r="G110" s="65">
        <v>16</v>
      </c>
      <c r="H110" s="65" t="s">
        <v>362</v>
      </c>
      <c r="I110" s="65"/>
      <c r="J110" s="65">
        <v>209</v>
      </c>
      <c r="K110" s="66">
        <v>209</v>
      </c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26"/>
      <c r="W110" s="26"/>
      <c r="X110" s="26"/>
      <c r="Y110" s="26"/>
      <c r="Z110" s="26"/>
    </row>
    <row r="111" spans="1:26" ht="48" x14ac:dyDescent="0.2">
      <c r="A111" s="62">
        <v>72</v>
      </c>
      <c r="B111" s="63" t="s">
        <v>363</v>
      </c>
      <c r="C111" s="64" t="s">
        <v>364</v>
      </c>
      <c r="D111" s="65">
        <v>23.8</v>
      </c>
      <c r="E111" s="66">
        <v>23.8</v>
      </c>
      <c r="F111" s="65"/>
      <c r="G111" s="65">
        <v>93</v>
      </c>
      <c r="H111" s="65">
        <v>93</v>
      </c>
      <c r="I111" s="65"/>
      <c r="J111" s="65">
        <v>581</v>
      </c>
      <c r="K111" s="66">
        <v>581</v>
      </c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26"/>
      <c r="W111" s="26"/>
      <c r="X111" s="26"/>
      <c r="Y111" s="26"/>
      <c r="Z111" s="26"/>
    </row>
    <row r="112" spans="1:26" ht="72" x14ac:dyDescent="0.2">
      <c r="A112" s="62">
        <v>73</v>
      </c>
      <c r="B112" s="63" t="s">
        <v>365</v>
      </c>
      <c r="C112" s="64" t="s">
        <v>366</v>
      </c>
      <c r="D112" s="65">
        <v>25.08</v>
      </c>
      <c r="E112" s="66">
        <v>25.08</v>
      </c>
      <c r="F112" s="65"/>
      <c r="G112" s="65"/>
      <c r="H112" s="65"/>
      <c r="I112" s="65"/>
      <c r="J112" s="65">
        <v>2</v>
      </c>
      <c r="K112" s="66">
        <v>2</v>
      </c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26"/>
      <c r="W112" s="26"/>
      <c r="X112" s="26"/>
      <c r="Y112" s="26"/>
      <c r="Z112" s="26"/>
    </row>
    <row r="113" spans="1:26" ht="72" x14ac:dyDescent="0.2">
      <c r="A113" s="62">
        <v>74</v>
      </c>
      <c r="B113" s="63" t="s">
        <v>367</v>
      </c>
      <c r="C113" s="64">
        <v>1</v>
      </c>
      <c r="D113" s="65">
        <v>108.63</v>
      </c>
      <c r="E113" s="66" t="s">
        <v>368</v>
      </c>
      <c r="F113" s="65">
        <v>52.17</v>
      </c>
      <c r="G113" s="65">
        <v>109</v>
      </c>
      <c r="H113" s="65" t="s">
        <v>369</v>
      </c>
      <c r="I113" s="65">
        <v>52</v>
      </c>
      <c r="J113" s="65">
        <v>789</v>
      </c>
      <c r="K113" s="66" t="s">
        <v>370</v>
      </c>
      <c r="L113" s="66"/>
      <c r="M113" s="66"/>
      <c r="N113" s="66"/>
      <c r="O113" s="66"/>
      <c r="P113" s="66"/>
      <c r="Q113" s="66"/>
      <c r="R113" s="66"/>
      <c r="S113" s="66"/>
      <c r="T113" s="66"/>
      <c r="U113" s="66">
        <v>202</v>
      </c>
      <c r="V113" s="26"/>
      <c r="W113" s="26"/>
      <c r="X113" s="26"/>
      <c r="Y113" s="26"/>
      <c r="Z113" s="26"/>
    </row>
    <row r="114" spans="1:26" ht="60" x14ac:dyDescent="0.2">
      <c r="A114" s="62">
        <v>75</v>
      </c>
      <c r="B114" s="63" t="s">
        <v>371</v>
      </c>
      <c r="C114" s="64" t="s">
        <v>372</v>
      </c>
      <c r="D114" s="65">
        <v>17.54</v>
      </c>
      <c r="E114" s="66">
        <v>4.99</v>
      </c>
      <c r="F114" s="65" t="s">
        <v>373</v>
      </c>
      <c r="G114" s="65">
        <v>8</v>
      </c>
      <c r="H114" s="65">
        <v>2</v>
      </c>
      <c r="I114" s="65" t="s">
        <v>374</v>
      </c>
      <c r="J114" s="65">
        <v>72</v>
      </c>
      <c r="K114" s="66">
        <v>31</v>
      </c>
      <c r="L114" s="66"/>
      <c r="M114" s="66"/>
      <c r="N114" s="66"/>
      <c r="O114" s="66"/>
      <c r="P114" s="66"/>
      <c r="Q114" s="66"/>
      <c r="R114" s="66"/>
      <c r="S114" s="66"/>
      <c r="T114" s="66"/>
      <c r="U114" s="66" t="s">
        <v>375</v>
      </c>
      <c r="V114" s="26"/>
      <c r="W114" s="26"/>
      <c r="X114" s="26"/>
      <c r="Y114" s="26"/>
      <c r="Z114" s="26"/>
    </row>
    <row r="115" spans="1:26" ht="72" x14ac:dyDescent="0.2">
      <c r="A115" s="62">
        <v>76</v>
      </c>
      <c r="B115" s="63" t="s">
        <v>376</v>
      </c>
      <c r="C115" s="64" t="s">
        <v>372</v>
      </c>
      <c r="D115" s="65">
        <v>6.04</v>
      </c>
      <c r="E115" s="66">
        <v>0.97</v>
      </c>
      <c r="F115" s="65" t="s">
        <v>377</v>
      </c>
      <c r="G115" s="65">
        <v>3</v>
      </c>
      <c r="H115" s="65"/>
      <c r="I115" s="65">
        <v>3</v>
      </c>
      <c r="J115" s="65">
        <v>22</v>
      </c>
      <c r="K115" s="66">
        <v>6</v>
      </c>
      <c r="L115" s="66"/>
      <c r="M115" s="66"/>
      <c r="N115" s="66"/>
      <c r="O115" s="66"/>
      <c r="P115" s="66"/>
      <c r="Q115" s="66"/>
      <c r="R115" s="66"/>
      <c r="S115" s="66"/>
      <c r="T115" s="66"/>
      <c r="U115" s="66" t="s">
        <v>378</v>
      </c>
      <c r="V115" s="26"/>
      <c r="W115" s="26"/>
      <c r="X115" s="26"/>
      <c r="Y115" s="26"/>
      <c r="Z115" s="26"/>
    </row>
    <row r="116" spans="1:26" ht="72" x14ac:dyDescent="0.2">
      <c r="A116" s="67">
        <v>77</v>
      </c>
      <c r="B116" s="68" t="s">
        <v>379</v>
      </c>
      <c r="C116" s="69">
        <v>1</v>
      </c>
      <c r="D116" s="70">
        <v>968.45</v>
      </c>
      <c r="E116" s="71">
        <v>170.24</v>
      </c>
      <c r="F116" s="70" t="s">
        <v>380</v>
      </c>
      <c r="G116" s="70">
        <v>968</v>
      </c>
      <c r="H116" s="70">
        <v>170</v>
      </c>
      <c r="I116" s="70" t="s">
        <v>381</v>
      </c>
      <c r="J116" s="70">
        <v>7881</v>
      </c>
      <c r="K116" s="71">
        <v>2308</v>
      </c>
      <c r="L116" s="71"/>
      <c r="M116" s="71"/>
      <c r="N116" s="71"/>
      <c r="O116" s="71"/>
      <c r="P116" s="71"/>
      <c r="Q116" s="71"/>
      <c r="R116" s="71"/>
      <c r="S116" s="71"/>
      <c r="T116" s="71"/>
      <c r="U116" s="71" t="s">
        <v>382</v>
      </c>
      <c r="V116" s="26"/>
      <c r="W116" s="26"/>
      <c r="X116" s="26"/>
      <c r="Y116" s="26"/>
      <c r="Z116" s="26"/>
    </row>
    <row r="117" spans="1:26" ht="36" x14ac:dyDescent="0.2">
      <c r="A117" s="101" t="s">
        <v>383</v>
      </c>
      <c r="B117" s="102"/>
      <c r="C117" s="102"/>
      <c r="D117" s="102"/>
      <c r="E117" s="102"/>
      <c r="F117" s="102"/>
      <c r="G117" s="72">
        <v>30316</v>
      </c>
      <c r="H117" s="72" t="s">
        <v>384</v>
      </c>
      <c r="I117" s="72" t="s">
        <v>385</v>
      </c>
      <c r="J117" s="72">
        <v>164519</v>
      </c>
      <c r="K117" s="72" t="s">
        <v>386</v>
      </c>
      <c r="L117" s="72"/>
      <c r="M117" s="72"/>
      <c r="N117" s="72"/>
      <c r="O117" s="72"/>
      <c r="P117" s="72"/>
      <c r="Q117" s="72"/>
      <c r="R117" s="72"/>
      <c r="S117" s="72"/>
      <c r="T117" s="72"/>
      <c r="U117" s="72" t="s">
        <v>387</v>
      </c>
      <c r="V117" s="26"/>
      <c r="W117" s="26"/>
      <c r="X117" s="26"/>
      <c r="Y117" s="26"/>
      <c r="Z117" s="26"/>
    </row>
    <row r="118" spans="1:26" x14ac:dyDescent="0.2">
      <c r="A118" s="101" t="s">
        <v>388</v>
      </c>
      <c r="B118" s="102"/>
      <c r="C118" s="102"/>
      <c r="D118" s="102"/>
      <c r="E118" s="102"/>
      <c r="F118" s="102"/>
      <c r="G118" s="72"/>
      <c r="H118" s="72"/>
      <c r="I118" s="72"/>
      <c r="J118" s="72">
        <v>164521</v>
      </c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26"/>
      <c r="W118" s="26"/>
      <c r="X118" s="26"/>
      <c r="Y118" s="26"/>
      <c r="Z118" s="26"/>
    </row>
    <row r="119" spans="1:26" x14ac:dyDescent="0.2">
      <c r="A119" s="101" t="s">
        <v>389</v>
      </c>
      <c r="B119" s="102"/>
      <c r="C119" s="102"/>
      <c r="D119" s="102"/>
      <c r="E119" s="102"/>
      <c r="F119" s="10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26"/>
      <c r="W119" s="26"/>
      <c r="X119" s="26"/>
      <c r="Y119" s="26"/>
      <c r="Z119" s="26"/>
    </row>
    <row r="120" spans="1:26" ht="36" x14ac:dyDescent="0.2">
      <c r="A120" s="101" t="s">
        <v>390</v>
      </c>
      <c r="B120" s="102"/>
      <c r="C120" s="102"/>
      <c r="D120" s="102"/>
      <c r="E120" s="102"/>
      <c r="F120" s="102"/>
      <c r="G120" s="72"/>
      <c r="H120" s="72"/>
      <c r="I120" s="72"/>
      <c r="J120" s="72">
        <v>2</v>
      </c>
      <c r="K120" s="72" t="s">
        <v>391</v>
      </c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26"/>
      <c r="W120" s="26"/>
      <c r="X120" s="26"/>
      <c r="Y120" s="26"/>
      <c r="Z120" s="26"/>
    </row>
    <row r="121" spans="1:26" x14ac:dyDescent="0.2">
      <c r="A121" s="101" t="s">
        <v>392</v>
      </c>
      <c r="B121" s="102"/>
      <c r="C121" s="102"/>
      <c r="D121" s="102"/>
      <c r="E121" s="102"/>
      <c r="F121" s="10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26"/>
      <c r="W121" s="26"/>
      <c r="X121" s="26"/>
      <c r="Y121" s="26"/>
      <c r="Z121" s="26"/>
    </row>
    <row r="122" spans="1:26" x14ac:dyDescent="0.2">
      <c r="A122" s="101" t="s">
        <v>393</v>
      </c>
      <c r="B122" s="102"/>
      <c r="C122" s="102"/>
      <c r="D122" s="102"/>
      <c r="E122" s="102"/>
      <c r="F122" s="102"/>
      <c r="G122" s="72">
        <v>3492</v>
      </c>
      <c r="H122" s="72"/>
      <c r="I122" s="72"/>
      <c r="J122" s="72">
        <v>40776</v>
      </c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26"/>
      <c r="W122" s="26"/>
      <c r="X122" s="26"/>
      <c r="Y122" s="26"/>
      <c r="Z122" s="26"/>
    </row>
    <row r="123" spans="1:26" x14ac:dyDescent="0.2">
      <c r="A123" s="101" t="s">
        <v>394</v>
      </c>
      <c r="B123" s="102"/>
      <c r="C123" s="102"/>
      <c r="D123" s="102"/>
      <c r="E123" s="102"/>
      <c r="F123" s="102"/>
      <c r="G123" s="72">
        <v>20309</v>
      </c>
      <c r="H123" s="72"/>
      <c r="I123" s="72"/>
      <c r="J123" s="72">
        <v>98192</v>
      </c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26"/>
      <c r="W123" s="26"/>
      <c r="X123" s="26"/>
      <c r="Y123" s="26"/>
      <c r="Z123" s="26"/>
    </row>
    <row r="124" spans="1:26" x14ac:dyDescent="0.2">
      <c r="A124" s="101" t="s">
        <v>395</v>
      </c>
      <c r="B124" s="102"/>
      <c r="C124" s="102"/>
      <c r="D124" s="102"/>
      <c r="E124" s="102"/>
      <c r="F124" s="102"/>
      <c r="G124" s="72">
        <v>6802</v>
      </c>
      <c r="H124" s="72"/>
      <c r="I124" s="72"/>
      <c r="J124" s="72">
        <v>29456</v>
      </c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26"/>
      <c r="W124" s="26"/>
      <c r="X124" s="26"/>
      <c r="Y124" s="26"/>
      <c r="Z124" s="26"/>
    </row>
    <row r="125" spans="1:26" x14ac:dyDescent="0.2">
      <c r="A125" s="99" t="s">
        <v>396</v>
      </c>
      <c r="B125" s="100"/>
      <c r="C125" s="100"/>
      <c r="D125" s="100"/>
      <c r="E125" s="100"/>
      <c r="F125" s="100"/>
      <c r="G125" s="73">
        <v>2778</v>
      </c>
      <c r="H125" s="73"/>
      <c r="I125" s="73"/>
      <c r="J125" s="73">
        <v>32050</v>
      </c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26"/>
      <c r="W125" s="26"/>
      <c r="X125" s="26"/>
      <c r="Y125" s="26"/>
      <c r="Z125" s="26"/>
    </row>
    <row r="126" spans="1:26" x14ac:dyDescent="0.2">
      <c r="A126" s="99" t="s">
        <v>397</v>
      </c>
      <c r="B126" s="100"/>
      <c r="C126" s="100"/>
      <c r="D126" s="100"/>
      <c r="E126" s="100"/>
      <c r="F126" s="100"/>
      <c r="G126" s="73">
        <v>1631</v>
      </c>
      <c r="H126" s="73"/>
      <c r="I126" s="73"/>
      <c r="J126" s="73">
        <v>17706</v>
      </c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26"/>
      <c r="W126" s="26"/>
      <c r="X126" s="26"/>
      <c r="Y126" s="26"/>
      <c r="Z126" s="26"/>
    </row>
    <row r="127" spans="1:26" x14ac:dyDescent="0.2">
      <c r="A127" s="99" t="s">
        <v>398</v>
      </c>
      <c r="B127" s="100"/>
      <c r="C127" s="100"/>
      <c r="D127" s="100"/>
      <c r="E127" s="100"/>
      <c r="F127" s="100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26"/>
      <c r="W127" s="26"/>
      <c r="X127" s="26"/>
      <c r="Y127" s="26"/>
      <c r="Z127" s="26"/>
    </row>
    <row r="128" spans="1:26" x14ac:dyDescent="0.2">
      <c r="A128" s="101" t="s">
        <v>399</v>
      </c>
      <c r="B128" s="102"/>
      <c r="C128" s="102"/>
      <c r="D128" s="102"/>
      <c r="E128" s="102"/>
      <c r="F128" s="102"/>
      <c r="G128" s="72">
        <v>34667</v>
      </c>
      <c r="H128" s="72"/>
      <c r="I128" s="72"/>
      <c r="J128" s="72">
        <v>213715</v>
      </c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26"/>
      <c r="W128" s="26"/>
      <c r="X128" s="26"/>
      <c r="Y128" s="26"/>
      <c r="Z128" s="26"/>
    </row>
    <row r="129" spans="1:26" x14ac:dyDescent="0.2">
      <c r="A129" s="101" t="s">
        <v>400</v>
      </c>
      <c r="B129" s="102"/>
      <c r="C129" s="102"/>
      <c r="D129" s="102"/>
      <c r="E129" s="102"/>
      <c r="F129" s="102"/>
      <c r="G129" s="72">
        <v>58</v>
      </c>
      <c r="H129" s="72"/>
      <c r="I129" s="72"/>
      <c r="J129" s="72">
        <v>562</v>
      </c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26"/>
      <c r="W129" s="26"/>
      <c r="X129" s="26"/>
      <c r="Y129" s="26"/>
      <c r="Z129" s="26"/>
    </row>
    <row r="130" spans="1:26" x14ac:dyDescent="0.2">
      <c r="A130" s="101" t="s">
        <v>401</v>
      </c>
      <c r="B130" s="102"/>
      <c r="C130" s="102"/>
      <c r="D130" s="102"/>
      <c r="E130" s="102"/>
      <c r="F130" s="102"/>
      <c r="G130" s="72">
        <v>34725</v>
      </c>
      <c r="H130" s="72"/>
      <c r="I130" s="72"/>
      <c r="J130" s="72">
        <v>214277</v>
      </c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26"/>
      <c r="W130" s="26"/>
      <c r="X130" s="26"/>
      <c r="Y130" s="26"/>
      <c r="Z130" s="26"/>
    </row>
    <row r="131" spans="1:26" x14ac:dyDescent="0.2">
      <c r="A131" s="99" t="s">
        <v>402</v>
      </c>
      <c r="B131" s="100"/>
      <c r="C131" s="100"/>
      <c r="D131" s="100"/>
      <c r="E131" s="100"/>
      <c r="F131" s="100"/>
      <c r="G131" s="73">
        <v>34725</v>
      </c>
      <c r="H131" s="73"/>
      <c r="I131" s="73"/>
      <c r="J131" s="73">
        <v>214277</v>
      </c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26"/>
      <c r="W131" s="26"/>
      <c r="X131" s="26"/>
      <c r="Y131" s="26"/>
      <c r="Z131" s="26"/>
    </row>
    <row r="132" spans="1:26" x14ac:dyDescent="0.2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6"/>
      <c r="W132" s="26"/>
      <c r="X132" s="26"/>
      <c r="Y132" s="26"/>
      <c r="Z132" s="26"/>
    </row>
    <row r="133" spans="1:26" x14ac:dyDescent="0.2">
      <c r="A133" s="27"/>
      <c r="B133" s="53" t="s">
        <v>37</v>
      </c>
      <c r="C133" s="54"/>
      <c r="D133" s="55"/>
      <c r="E133" s="55"/>
      <c r="F133" s="54"/>
      <c r="G133" s="56">
        <f>IF(ISBLANK(X20),"",ROUND(Y20/X20,2)*100)</f>
        <v>80</v>
      </c>
      <c r="H133" s="4"/>
      <c r="I133" s="4"/>
      <c r="J133" s="56">
        <f>IF(ISBLANK(X21),"",ROUND(Y21/X21,2)*100)</f>
        <v>79</v>
      </c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26"/>
      <c r="W133" s="26"/>
      <c r="X133" s="26"/>
      <c r="Y133" s="26"/>
      <c r="Z133" s="26"/>
    </row>
    <row r="134" spans="1:26" x14ac:dyDescent="0.2">
      <c r="A134" s="27"/>
      <c r="B134" s="53" t="s">
        <v>38</v>
      </c>
      <c r="C134" s="54"/>
      <c r="D134" s="55"/>
      <c r="E134" s="55"/>
      <c r="F134" s="54"/>
      <c r="G134" s="20">
        <f>IF(ISBLANK(X20),"",ROUND(Z20/X20,2)*100)</f>
        <v>47</v>
      </c>
      <c r="H134" s="6"/>
      <c r="I134" s="6"/>
      <c r="J134" s="20">
        <f>IF(ISBLANK(X21),"",ROUND(Z21/X21,2)*100)</f>
        <v>43</v>
      </c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26"/>
      <c r="W134" s="26"/>
      <c r="X134" s="26"/>
      <c r="Y134" s="26"/>
      <c r="Z134" s="26"/>
    </row>
    <row r="135" spans="1:26" x14ac:dyDescent="0.2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26"/>
      <c r="W135" s="26"/>
      <c r="X135" s="26"/>
      <c r="Y135" s="26"/>
      <c r="Z135" s="26"/>
    </row>
    <row r="136" spans="1:26" x14ac:dyDescent="0.2">
      <c r="A136" s="59" t="s">
        <v>926</v>
      </c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x14ac:dyDescent="0.2">
      <c r="A137" s="28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x14ac:dyDescent="0.2">
      <c r="A138" s="59" t="s">
        <v>927</v>
      </c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x14ac:dyDescent="0.2">
      <c r="A139" s="21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6"/>
      <c r="W139" s="6"/>
      <c r="X139" s="6"/>
      <c r="Y139" s="6"/>
      <c r="Z139" s="6"/>
    </row>
    <row r="140" spans="1:26" x14ac:dyDescent="0.2">
      <c r="V140" s="28"/>
      <c r="W140" s="28"/>
      <c r="X140" s="28"/>
      <c r="Y140" s="28"/>
      <c r="Z140" s="28"/>
    </row>
  </sheetData>
  <mergeCells count="50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A82:U82"/>
    <mergeCell ref="J18:K18"/>
    <mergeCell ref="J19:K19"/>
    <mergeCell ref="A11:U11"/>
    <mergeCell ref="A12:U12"/>
    <mergeCell ref="A13:U13"/>
    <mergeCell ref="A14:U14"/>
    <mergeCell ref="J16:U16"/>
    <mergeCell ref="G17:H17"/>
    <mergeCell ref="A26:A28"/>
    <mergeCell ref="B26:B28"/>
    <mergeCell ref="C26:C28"/>
    <mergeCell ref="D26:F26"/>
    <mergeCell ref="D27:D28"/>
    <mergeCell ref="J26:U26"/>
    <mergeCell ref="G27:G28"/>
    <mergeCell ref="A30:U30"/>
    <mergeCell ref="A53:U53"/>
    <mergeCell ref="A54:U54"/>
    <mergeCell ref="A70:U70"/>
    <mergeCell ref="A78:U78"/>
    <mergeCell ref="A124:F124"/>
    <mergeCell ref="A83:U83"/>
    <mergeCell ref="A88:U88"/>
    <mergeCell ref="A93:U93"/>
    <mergeCell ref="A106:U106"/>
    <mergeCell ref="A117:F117"/>
    <mergeCell ref="A118:F118"/>
    <mergeCell ref="A119:F119"/>
    <mergeCell ref="A120:F120"/>
    <mergeCell ref="A121:F121"/>
    <mergeCell ref="A122:F122"/>
    <mergeCell ref="A123:F123"/>
    <mergeCell ref="A131:F131"/>
    <mergeCell ref="A125:F125"/>
    <mergeCell ref="A126:F126"/>
    <mergeCell ref="A127:F127"/>
    <mergeCell ref="A128:F128"/>
    <mergeCell ref="A129:F129"/>
    <mergeCell ref="A130:F13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88"/>
  <sheetViews>
    <sheetView showGridLines="0" topLeftCell="A15" workbookViewId="0">
      <selection activeCell="D18" sqref="D18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6" width="0" style="1" hidden="1" customWidth="1"/>
    <col min="17" max="16384" width="9.140625" style="1"/>
  </cols>
  <sheetData>
    <row r="2" spans="1:23" s="7" customFormat="1" x14ac:dyDescent="0.2">
      <c r="A2" s="8" t="s">
        <v>41</v>
      </c>
      <c r="B2" s="6"/>
      <c r="C2" s="6"/>
      <c r="D2" s="6"/>
      <c r="L2" s="31"/>
    </row>
    <row r="3" spans="1:23" s="7" customFormat="1" x14ac:dyDescent="0.2">
      <c r="A3" s="5"/>
      <c r="B3" s="6"/>
      <c r="C3" s="6"/>
      <c r="D3" s="6"/>
      <c r="L3" s="31"/>
    </row>
    <row r="4" spans="1:23" s="7" customFormat="1" x14ac:dyDescent="0.2">
      <c r="A4" s="8" t="s">
        <v>42</v>
      </c>
      <c r="B4" s="6"/>
      <c r="C4" s="6"/>
      <c r="D4" s="6"/>
      <c r="L4" s="31"/>
    </row>
    <row r="5" spans="1:23" s="7" customFormat="1" ht="15" x14ac:dyDescent="0.25">
      <c r="A5" s="109" t="s">
        <v>403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29"/>
      <c r="P5" s="29"/>
      <c r="Q5" s="29"/>
      <c r="R5" s="29"/>
      <c r="S5" s="29"/>
      <c r="T5" s="29"/>
      <c r="U5" s="29"/>
      <c r="V5" s="29"/>
      <c r="W5" s="29"/>
    </row>
    <row r="6" spans="1:23" s="7" customFormat="1" ht="12" x14ac:dyDescent="0.2">
      <c r="A6" s="110" t="s">
        <v>31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30"/>
      <c r="P6" s="30"/>
      <c r="Q6" s="30"/>
      <c r="R6" s="30"/>
      <c r="S6" s="30"/>
      <c r="T6" s="30"/>
      <c r="U6" s="30"/>
      <c r="V6" s="30"/>
      <c r="W6" s="30"/>
    </row>
    <row r="7" spans="1:23" s="7" customFormat="1" ht="12" x14ac:dyDescent="0.2">
      <c r="A7" s="110" t="s">
        <v>44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30"/>
      <c r="P7" s="30"/>
      <c r="Q7" s="30"/>
      <c r="R7" s="30"/>
      <c r="S7" s="30"/>
      <c r="T7" s="30"/>
      <c r="U7" s="30"/>
      <c r="V7" s="30"/>
      <c r="W7" s="30"/>
    </row>
    <row r="8" spans="1:23" s="7" customFormat="1" ht="12" x14ac:dyDescent="0.2">
      <c r="A8" s="111" t="s">
        <v>45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8"/>
      <c r="P8" s="8"/>
      <c r="Q8" s="8"/>
      <c r="R8" s="8"/>
      <c r="S8" s="8"/>
      <c r="T8" s="8"/>
      <c r="U8" s="8"/>
      <c r="V8" s="8"/>
      <c r="W8" s="8"/>
    </row>
    <row r="9" spans="1:23" s="7" customFormat="1" x14ac:dyDescent="0.2">
      <c r="L9" s="31"/>
    </row>
    <row r="10" spans="1:23" s="7" customFormat="1" ht="12.75" customHeight="1" x14ac:dyDescent="0.2">
      <c r="G10" s="132" t="s">
        <v>17</v>
      </c>
      <c r="H10" s="133"/>
      <c r="I10" s="133"/>
      <c r="J10" s="132" t="s">
        <v>18</v>
      </c>
      <c r="K10" s="133"/>
      <c r="L10" s="133"/>
      <c r="M10" s="134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" customFormat="1" x14ac:dyDescent="0.2">
      <c r="D11" s="5" t="s">
        <v>2</v>
      </c>
      <c r="G11" s="115">
        <f>34725/1000</f>
        <v>34.725000000000001</v>
      </c>
      <c r="H11" s="116"/>
      <c r="I11" s="33" t="s">
        <v>3</v>
      </c>
      <c r="J11" s="107">
        <f>214277/1000</f>
        <v>214.27699999999999</v>
      </c>
      <c r="K11" s="108"/>
      <c r="L11" s="34"/>
      <c r="M11" s="9" t="s">
        <v>3</v>
      </c>
      <c r="N11" s="35"/>
      <c r="O11" s="35"/>
      <c r="P11" s="35"/>
      <c r="Q11" s="35"/>
      <c r="R11" s="35"/>
      <c r="S11" s="35"/>
      <c r="T11" s="35"/>
      <c r="U11" s="35"/>
      <c r="V11" s="35"/>
      <c r="W11" s="36"/>
    </row>
    <row r="12" spans="1:23" s="7" customFormat="1" x14ac:dyDescent="0.2">
      <c r="D12" s="11" t="s">
        <v>33</v>
      </c>
      <c r="F12" s="12"/>
      <c r="G12" s="115">
        <f>0/1000</f>
        <v>0</v>
      </c>
      <c r="H12" s="116"/>
      <c r="I12" s="9" t="s">
        <v>3</v>
      </c>
      <c r="J12" s="107">
        <f>0/1000</f>
        <v>0</v>
      </c>
      <c r="K12" s="108"/>
      <c r="L12" s="34"/>
      <c r="M12" s="9" t="s">
        <v>3</v>
      </c>
      <c r="N12" s="35"/>
      <c r="O12" s="35"/>
      <c r="P12" s="35"/>
      <c r="Q12" s="35"/>
      <c r="R12" s="35"/>
      <c r="S12" s="35"/>
      <c r="T12" s="35"/>
    </row>
    <row r="13" spans="1:23" s="7" customFormat="1" x14ac:dyDescent="0.2">
      <c r="D13" s="11" t="s">
        <v>34</v>
      </c>
      <c r="F13" s="12"/>
      <c r="G13" s="115">
        <f>58/1000</f>
        <v>5.8000000000000003E-2</v>
      </c>
      <c r="H13" s="116"/>
      <c r="I13" s="9" t="s">
        <v>3</v>
      </c>
      <c r="J13" s="107">
        <f>562/1000</f>
        <v>0.56200000000000006</v>
      </c>
      <c r="K13" s="108"/>
      <c r="L13" s="34"/>
      <c r="M13" s="9" t="s">
        <v>3</v>
      </c>
      <c r="N13" s="35"/>
      <c r="O13" s="35"/>
      <c r="P13" s="35"/>
      <c r="Q13" s="35"/>
      <c r="R13" s="35"/>
      <c r="S13" s="35"/>
      <c r="T13" s="35"/>
    </row>
    <row r="14" spans="1:23" s="7" customFormat="1" x14ac:dyDescent="0.2">
      <c r="D14" s="5" t="s">
        <v>4</v>
      </c>
      <c r="G14" s="115">
        <f>(O14+O15)/1000</f>
        <v>0.23219000000000001</v>
      </c>
      <c r="H14" s="116"/>
      <c r="I14" s="33" t="s">
        <v>5</v>
      </c>
      <c r="J14" s="107">
        <f>(P14+P15)/1000</f>
        <v>0.23219000000000001</v>
      </c>
      <c r="K14" s="108"/>
      <c r="L14" s="13">
        <v>3205</v>
      </c>
      <c r="M14" s="9" t="s">
        <v>5</v>
      </c>
      <c r="N14" s="35"/>
      <c r="O14" s="13">
        <v>203.22</v>
      </c>
      <c r="P14" s="14">
        <v>203.22</v>
      </c>
      <c r="Q14" s="35"/>
      <c r="R14" s="35"/>
      <c r="S14" s="35"/>
      <c r="T14" s="35"/>
      <c r="U14" s="35"/>
      <c r="V14" s="35"/>
      <c r="W14" s="36"/>
    </row>
    <row r="15" spans="1:23" s="7" customFormat="1" x14ac:dyDescent="0.2">
      <c r="D15" s="5" t="s">
        <v>6</v>
      </c>
      <c r="G15" s="115">
        <f>3492/1000</f>
        <v>3.492</v>
      </c>
      <c r="H15" s="116"/>
      <c r="I15" s="33" t="s">
        <v>3</v>
      </c>
      <c r="J15" s="107">
        <f>40776/1000</f>
        <v>40.776000000000003</v>
      </c>
      <c r="K15" s="108"/>
      <c r="L15" s="14">
        <v>36873</v>
      </c>
      <c r="M15" s="9" t="s">
        <v>3</v>
      </c>
      <c r="N15" s="35"/>
      <c r="O15" s="13">
        <v>28.97</v>
      </c>
      <c r="P15" s="14">
        <v>28.97</v>
      </c>
      <c r="Q15" s="35"/>
      <c r="R15" s="35"/>
      <c r="S15" s="35"/>
      <c r="T15" s="35"/>
      <c r="U15" s="35"/>
      <c r="V15" s="35"/>
      <c r="W15" s="36"/>
    </row>
    <row r="16" spans="1:23" s="7" customFormat="1" x14ac:dyDescent="0.2">
      <c r="F16" s="6"/>
      <c r="G16" s="15"/>
      <c r="H16" s="15"/>
      <c r="I16" s="16"/>
      <c r="J16" s="17"/>
      <c r="K16" s="37"/>
      <c r="L16" s="13">
        <v>287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</row>
    <row r="17" spans="1:23" s="7" customFormat="1" x14ac:dyDescent="0.2">
      <c r="B17" s="6"/>
      <c r="C17" s="6"/>
      <c r="D17" s="6"/>
      <c r="F17" s="12"/>
      <c r="G17" s="18"/>
      <c r="H17" s="18"/>
      <c r="I17" s="19"/>
      <c r="J17" s="20"/>
      <c r="K17" s="20"/>
      <c r="L17" s="14">
        <v>3903</v>
      </c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9"/>
    </row>
    <row r="18" spans="1:23" s="7" customFormat="1" ht="12" x14ac:dyDescent="0.2">
      <c r="A18" s="5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  <c r="D18" s="7" t="s">
        <v>924</v>
      </c>
    </row>
    <row r="19" spans="1:23" s="7" customFormat="1" ht="13.5" thickBot="1" x14ac:dyDescent="0.25">
      <c r="A19" s="21"/>
      <c r="L19" s="31"/>
    </row>
    <row r="20" spans="1:23" s="23" customFormat="1" ht="23.25" customHeight="1" thickBot="1" x14ac:dyDescent="0.25">
      <c r="A20" s="123" t="s">
        <v>7</v>
      </c>
      <c r="B20" s="123" t="s">
        <v>0</v>
      </c>
      <c r="C20" s="123" t="s">
        <v>19</v>
      </c>
      <c r="D20" s="39" t="s">
        <v>20</v>
      </c>
      <c r="E20" s="123" t="s">
        <v>21</v>
      </c>
      <c r="F20" s="127" t="s">
        <v>22</v>
      </c>
      <c r="G20" s="128"/>
      <c r="H20" s="127" t="s">
        <v>23</v>
      </c>
      <c r="I20" s="131"/>
      <c r="J20" s="131"/>
      <c r="K20" s="128"/>
      <c r="L20" s="40"/>
      <c r="M20" s="123" t="s">
        <v>24</v>
      </c>
      <c r="N20" s="123" t="s">
        <v>25</v>
      </c>
    </row>
    <row r="21" spans="1:23" s="23" customFormat="1" ht="19.5" customHeight="1" thickBot="1" x14ac:dyDescent="0.25">
      <c r="A21" s="124"/>
      <c r="B21" s="124"/>
      <c r="C21" s="124"/>
      <c r="D21" s="123" t="s">
        <v>30</v>
      </c>
      <c r="E21" s="124"/>
      <c r="F21" s="129"/>
      <c r="G21" s="130"/>
      <c r="H21" s="125" t="s">
        <v>26</v>
      </c>
      <c r="I21" s="126"/>
      <c r="J21" s="125" t="s">
        <v>27</v>
      </c>
      <c r="K21" s="126"/>
      <c r="L21" s="41"/>
      <c r="M21" s="124"/>
      <c r="N21" s="124"/>
    </row>
    <row r="22" spans="1:23" s="23" customFormat="1" ht="19.5" customHeight="1" x14ac:dyDescent="0.2">
      <c r="A22" s="124"/>
      <c r="B22" s="124"/>
      <c r="C22" s="124"/>
      <c r="D22" s="124"/>
      <c r="E22" s="124"/>
      <c r="F22" s="74" t="s">
        <v>28</v>
      </c>
      <c r="G22" s="74" t="s">
        <v>29</v>
      </c>
      <c r="H22" s="74" t="s">
        <v>28</v>
      </c>
      <c r="I22" s="74" t="s">
        <v>29</v>
      </c>
      <c r="J22" s="74" t="s">
        <v>28</v>
      </c>
      <c r="K22" s="74" t="s">
        <v>29</v>
      </c>
      <c r="L22" s="41"/>
      <c r="M22" s="124"/>
      <c r="N22" s="124"/>
    </row>
    <row r="23" spans="1:23" x14ac:dyDescent="0.2">
      <c r="A23" s="75">
        <v>1</v>
      </c>
      <c r="B23" s="75">
        <v>2</v>
      </c>
      <c r="C23" s="75">
        <v>3</v>
      </c>
      <c r="D23" s="75">
        <v>4</v>
      </c>
      <c r="E23" s="75">
        <v>5</v>
      </c>
      <c r="F23" s="75">
        <v>6</v>
      </c>
      <c r="G23" s="75">
        <v>7</v>
      </c>
      <c r="H23" s="75">
        <v>8</v>
      </c>
      <c r="I23" s="75">
        <v>9</v>
      </c>
      <c r="J23" s="75">
        <v>10</v>
      </c>
      <c r="K23" s="75">
        <v>11</v>
      </c>
      <c r="L23" s="76"/>
      <c r="M23" s="75">
        <v>12</v>
      </c>
      <c r="N23" s="75">
        <v>13</v>
      </c>
    </row>
    <row r="24" spans="1:23" s="6" customFormat="1" ht="17.850000000000001" customHeight="1" x14ac:dyDescent="0.2">
      <c r="A24" s="122" t="s">
        <v>404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23" s="6" customFormat="1" ht="17.850000000000001" customHeight="1" x14ac:dyDescent="0.2">
      <c r="A25" s="122" t="s">
        <v>405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23" ht="24" x14ac:dyDescent="0.2">
      <c r="A26" s="77">
        <v>1</v>
      </c>
      <c r="B26" s="78" t="s">
        <v>406</v>
      </c>
      <c r="C26" s="63" t="s">
        <v>407</v>
      </c>
      <c r="D26" s="79" t="s">
        <v>408</v>
      </c>
      <c r="E26" s="80">
        <v>22.88</v>
      </c>
      <c r="F26" s="65" t="s">
        <v>409</v>
      </c>
      <c r="G26" s="65">
        <v>216.9</v>
      </c>
      <c r="H26" s="81"/>
      <c r="I26" s="81"/>
      <c r="J26" s="65" t="s">
        <v>410</v>
      </c>
      <c r="K26" s="65">
        <v>2942.37</v>
      </c>
      <c r="L26" s="82"/>
      <c r="M26" s="81">
        <f t="shared" ref="M26:M54" si="0">IF(ISNUMBER(K26/G26),IF(NOT(K26/G26=0),K26/G26, " "), " ")</f>
        <v>13.565560165975104</v>
      </c>
      <c r="N26" s="79"/>
    </row>
    <row r="27" spans="1:23" s="6" customFormat="1" ht="24" x14ac:dyDescent="0.2">
      <c r="A27" s="77">
        <v>2</v>
      </c>
      <c r="B27" s="78" t="s">
        <v>411</v>
      </c>
      <c r="C27" s="63" t="s">
        <v>412</v>
      </c>
      <c r="D27" s="79" t="s">
        <v>408</v>
      </c>
      <c r="E27" s="80">
        <v>44.64</v>
      </c>
      <c r="F27" s="65" t="s">
        <v>413</v>
      </c>
      <c r="G27" s="65">
        <v>440.15</v>
      </c>
      <c r="H27" s="81"/>
      <c r="I27" s="81"/>
      <c r="J27" s="65" t="s">
        <v>414</v>
      </c>
      <c r="K27" s="65">
        <v>5968.81</v>
      </c>
      <c r="L27" s="82"/>
      <c r="M27" s="81">
        <f t="shared" si="0"/>
        <v>13.560854254231513</v>
      </c>
      <c r="N27" s="79"/>
    </row>
    <row r="28" spans="1:23" s="6" customFormat="1" ht="24" x14ac:dyDescent="0.2">
      <c r="A28" s="77">
        <v>3</v>
      </c>
      <c r="B28" s="78" t="s">
        <v>415</v>
      </c>
      <c r="C28" s="63" t="s">
        <v>416</v>
      </c>
      <c r="D28" s="79" t="s">
        <v>408</v>
      </c>
      <c r="E28" s="80">
        <v>4.18</v>
      </c>
      <c r="F28" s="65" t="s">
        <v>417</v>
      </c>
      <c r="G28" s="65">
        <v>43.18</v>
      </c>
      <c r="H28" s="81"/>
      <c r="I28" s="81"/>
      <c r="J28" s="65" t="s">
        <v>418</v>
      </c>
      <c r="K28" s="65">
        <v>585.79</v>
      </c>
      <c r="L28" s="82"/>
      <c r="M28" s="81">
        <f t="shared" si="0"/>
        <v>13.566234367762853</v>
      </c>
      <c r="N28" s="79"/>
    </row>
    <row r="29" spans="1:23" s="6" customFormat="1" ht="24" x14ac:dyDescent="0.2">
      <c r="A29" s="77">
        <v>4</v>
      </c>
      <c r="B29" s="78" t="s">
        <v>419</v>
      </c>
      <c r="C29" s="63" t="s">
        <v>420</v>
      </c>
      <c r="D29" s="79" t="s">
        <v>408</v>
      </c>
      <c r="E29" s="80">
        <v>3.29</v>
      </c>
      <c r="F29" s="65" t="s">
        <v>421</v>
      </c>
      <c r="G29" s="65">
        <v>34.869999999999997</v>
      </c>
      <c r="H29" s="81"/>
      <c r="I29" s="81"/>
      <c r="J29" s="65" t="s">
        <v>422</v>
      </c>
      <c r="K29" s="65">
        <v>472.97</v>
      </c>
      <c r="L29" s="82"/>
      <c r="M29" s="81">
        <f t="shared" si="0"/>
        <v>13.563808431316319</v>
      </c>
      <c r="N29" s="79"/>
    </row>
    <row r="30" spans="1:23" s="6" customFormat="1" ht="24" x14ac:dyDescent="0.2">
      <c r="A30" s="77">
        <v>5</v>
      </c>
      <c r="B30" s="78" t="s">
        <v>423</v>
      </c>
      <c r="C30" s="63" t="s">
        <v>424</v>
      </c>
      <c r="D30" s="79" t="s">
        <v>408</v>
      </c>
      <c r="E30" s="80">
        <v>22.35</v>
      </c>
      <c r="F30" s="65" t="s">
        <v>425</v>
      </c>
      <c r="G30" s="65">
        <v>240.94</v>
      </c>
      <c r="H30" s="81"/>
      <c r="I30" s="81"/>
      <c r="J30" s="65" t="s">
        <v>426</v>
      </c>
      <c r="K30" s="65">
        <v>3268.46</v>
      </c>
      <c r="L30" s="82"/>
      <c r="M30" s="81">
        <f t="shared" si="0"/>
        <v>13.565451979745996</v>
      </c>
      <c r="N30" s="79"/>
    </row>
    <row r="31" spans="1:23" ht="24" x14ac:dyDescent="0.2">
      <c r="A31" s="77">
        <v>6</v>
      </c>
      <c r="B31" s="78" t="s">
        <v>427</v>
      </c>
      <c r="C31" s="63" t="s">
        <v>428</v>
      </c>
      <c r="D31" s="79" t="s">
        <v>408</v>
      </c>
      <c r="E31" s="80">
        <v>0.73</v>
      </c>
      <c r="F31" s="65" t="s">
        <v>429</v>
      </c>
      <c r="G31" s="65">
        <v>8.07</v>
      </c>
      <c r="H31" s="81"/>
      <c r="I31" s="81"/>
      <c r="J31" s="65" t="s">
        <v>430</v>
      </c>
      <c r="K31" s="65">
        <v>109.4</v>
      </c>
      <c r="L31" s="82"/>
      <c r="M31" s="81">
        <f t="shared" si="0"/>
        <v>13.55638166047088</v>
      </c>
      <c r="N31" s="79"/>
    </row>
    <row r="32" spans="1:23" ht="24" x14ac:dyDescent="0.2">
      <c r="A32" s="77">
        <v>7</v>
      </c>
      <c r="B32" s="78" t="s">
        <v>431</v>
      </c>
      <c r="C32" s="63" t="s">
        <v>432</v>
      </c>
      <c r="D32" s="79" t="s">
        <v>408</v>
      </c>
      <c r="E32" s="80">
        <v>0.31</v>
      </c>
      <c r="F32" s="65" t="s">
        <v>433</v>
      </c>
      <c r="G32" s="65">
        <v>3.47</v>
      </c>
      <c r="H32" s="81"/>
      <c r="I32" s="81"/>
      <c r="J32" s="65" t="s">
        <v>434</v>
      </c>
      <c r="K32" s="65">
        <v>47.07</v>
      </c>
      <c r="L32" s="82"/>
      <c r="M32" s="81">
        <f t="shared" si="0"/>
        <v>13.564841498559078</v>
      </c>
      <c r="N32" s="79"/>
    </row>
    <row r="33" spans="1:14" ht="24" x14ac:dyDescent="0.2">
      <c r="A33" s="77">
        <v>8</v>
      </c>
      <c r="B33" s="78" t="s">
        <v>435</v>
      </c>
      <c r="C33" s="63" t="s">
        <v>436</v>
      </c>
      <c r="D33" s="79" t="s">
        <v>408</v>
      </c>
      <c r="E33" s="80">
        <v>1.78</v>
      </c>
      <c r="F33" s="65" t="s">
        <v>437</v>
      </c>
      <c r="G33" s="65">
        <v>20.190000000000001</v>
      </c>
      <c r="H33" s="81"/>
      <c r="I33" s="81"/>
      <c r="J33" s="65" t="s">
        <v>438</v>
      </c>
      <c r="K33" s="65">
        <v>273.8</v>
      </c>
      <c r="L33" s="82"/>
      <c r="M33" s="81">
        <f t="shared" si="0"/>
        <v>13.561168895492818</v>
      </c>
      <c r="N33" s="79"/>
    </row>
    <row r="34" spans="1:14" ht="24" x14ac:dyDescent="0.2">
      <c r="A34" s="77">
        <v>9</v>
      </c>
      <c r="B34" s="78" t="s">
        <v>439</v>
      </c>
      <c r="C34" s="63" t="s">
        <v>440</v>
      </c>
      <c r="D34" s="79" t="s">
        <v>408</v>
      </c>
      <c r="E34" s="80">
        <v>1.73</v>
      </c>
      <c r="F34" s="65" t="s">
        <v>441</v>
      </c>
      <c r="G34" s="65">
        <v>19.84</v>
      </c>
      <c r="H34" s="81"/>
      <c r="I34" s="81"/>
      <c r="J34" s="65" t="s">
        <v>442</v>
      </c>
      <c r="K34" s="65">
        <v>268.95999999999998</v>
      </c>
      <c r="L34" s="82"/>
      <c r="M34" s="81">
        <f t="shared" si="0"/>
        <v>13.556451612903224</v>
      </c>
      <c r="N34" s="79"/>
    </row>
    <row r="35" spans="1:14" ht="24" x14ac:dyDescent="0.2">
      <c r="A35" s="77">
        <v>10</v>
      </c>
      <c r="B35" s="78" t="s">
        <v>443</v>
      </c>
      <c r="C35" s="63" t="s">
        <v>444</v>
      </c>
      <c r="D35" s="79" t="s">
        <v>408</v>
      </c>
      <c r="E35" s="80">
        <v>5.62</v>
      </c>
      <c r="F35" s="65" t="s">
        <v>445</v>
      </c>
      <c r="G35" s="65">
        <v>65.98</v>
      </c>
      <c r="H35" s="81"/>
      <c r="I35" s="81"/>
      <c r="J35" s="65" t="s">
        <v>446</v>
      </c>
      <c r="K35" s="65">
        <v>894.14</v>
      </c>
      <c r="L35" s="82"/>
      <c r="M35" s="81">
        <f t="shared" si="0"/>
        <v>13.551682327978174</v>
      </c>
      <c r="N35" s="79"/>
    </row>
    <row r="36" spans="1:14" ht="24" x14ac:dyDescent="0.2">
      <c r="A36" s="77">
        <v>11</v>
      </c>
      <c r="B36" s="78" t="s">
        <v>447</v>
      </c>
      <c r="C36" s="63" t="s">
        <v>448</v>
      </c>
      <c r="D36" s="79" t="s">
        <v>408</v>
      </c>
      <c r="E36" s="80">
        <v>3.08</v>
      </c>
      <c r="F36" s="65" t="s">
        <v>449</v>
      </c>
      <c r="G36" s="65">
        <v>36.619999999999997</v>
      </c>
      <c r="H36" s="81"/>
      <c r="I36" s="81"/>
      <c r="J36" s="65" t="s">
        <v>450</v>
      </c>
      <c r="K36" s="65">
        <v>496.62</v>
      </c>
      <c r="L36" s="82"/>
      <c r="M36" s="81">
        <f t="shared" si="0"/>
        <v>13.561441835062809</v>
      </c>
      <c r="N36" s="79"/>
    </row>
    <row r="37" spans="1:14" ht="24" x14ac:dyDescent="0.2">
      <c r="A37" s="77">
        <v>12</v>
      </c>
      <c r="B37" s="78" t="s">
        <v>451</v>
      </c>
      <c r="C37" s="63" t="s">
        <v>452</v>
      </c>
      <c r="D37" s="79" t="s">
        <v>408</v>
      </c>
      <c r="E37" s="80">
        <v>28.55</v>
      </c>
      <c r="F37" s="65" t="s">
        <v>453</v>
      </c>
      <c r="G37" s="65">
        <v>347.17</v>
      </c>
      <c r="H37" s="81"/>
      <c r="I37" s="81"/>
      <c r="J37" s="65" t="s">
        <v>454</v>
      </c>
      <c r="K37" s="65">
        <v>4707.03</v>
      </c>
      <c r="L37" s="82"/>
      <c r="M37" s="81">
        <f t="shared" si="0"/>
        <v>13.558285566149147</v>
      </c>
      <c r="N37" s="79"/>
    </row>
    <row r="38" spans="1:14" ht="24" x14ac:dyDescent="0.2">
      <c r="A38" s="77">
        <v>13</v>
      </c>
      <c r="B38" s="78" t="s">
        <v>451</v>
      </c>
      <c r="C38" s="63" t="s">
        <v>455</v>
      </c>
      <c r="D38" s="79" t="s">
        <v>408</v>
      </c>
      <c r="E38" s="80">
        <v>0.65</v>
      </c>
      <c r="F38" s="65" t="s">
        <v>453</v>
      </c>
      <c r="G38" s="65">
        <v>7.9</v>
      </c>
      <c r="H38" s="81"/>
      <c r="I38" s="81"/>
      <c r="J38" s="65" t="s">
        <v>454</v>
      </c>
      <c r="K38" s="65">
        <v>107.17</v>
      </c>
      <c r="L38" s="82"/>
      <c r="M38" s="81">
        <f t="shared" si="0"/>
        <v>13.565822784810127</v>
      </c>
      <c r="N38" s="79"/>
    </row>
    <row r="39" spans="1:14" ht="24" x14ac:dyDescent="0.2">
      <c r="A39" s="77">
        <v>14</v>
      </c>
      <c r="B39" s="78" t="s">
        <v>451</v>
      </c>
      <c r="C39" s="63" t="s">
        <v>456</v>
      </c>
      <c r="D39" s="79" t="s">
        <v>408</v>
      </c>
      <c r="E39" s="80">
        <v>27.9</v>
      </c>
      <c r="F39" s="65" t="s">
        <v>453</v>
      </c>
      <c r="G39" s="65">
        <v>339.27</v>
      </c>
      <c r="H39" s="81"/>
      <c r="I39" s="81"/>
      <c r="J39" s="65" t="s">
        <v>454</v>
      </c>
      <c r="K39" s="65">
        <v>4599.8599999999997</v>
      </c>
      <c r="L39" s="82"/>
      <c r="M39" s="81">
        <f t="shared" si="0"/>
        <v>13.55811005983435</v>
      </c>
      <c r="N39" s="79"/>
    </row>
    <row r="40" spans="1:14" ht="24" x14ac:dyDescent="0.2">
      <c r="A40" s="77">
        <v>15</v>
      </c>
      <c r="B40" s="78" t="s">
        <v>457</v>
      </c>
      <c r="C40" s="63" t="s">
        <v>458</v>
      </c>
      <c r="D40" s="79" t="s">
        <v>408</v>
      </c>
      <c r="E40" s="80">
        <v>14.06</v>
      </c>
      <c r="F40" s="65" t="s">
        <v>459</v>
      </c>
      <c r="G40" s="65">
        <v>176.31</v>
      </c>
      <c r="H40" s="81"/>
      <c r="I40" s="81"/>
      <c r="J40" s="65" t="s">
        <v>460</v>
      </c>
      <c r="K40" s="65">
        <v>2389.92</v>
      </c>
      <c r="L40" s="82"/>
      <c r="M40" s="81">
        <f t="shared" si="0"/>
        <v>13.555215245873745</v>
      </c>
      <c r="N40" s="79"/>
    </row>
    <row r="41" spans="1:14" ht="24" x14ac:dyDescent="0.2">
      <c r="A41" s="77">
        <v>16</v>
      </c>
      <c r="B41" s="78" t="s">
        <v>461</v>
      </c>
      <c r="C41" s="63" t="s">
        <v>452</v>
      </c>
      <c r="D41" s="79" t="s">
        <v>408</v>
      </c>
      <c r="E41" s="80">
        <v>31.47</v>
      </c>
      <c r="F41" s="65" t="s">
        <v>462</v>
      </c>
      <c r="G41" s="65">
        <v>400.3</v>
      </c>
      <c r="H41" s="81"/>
      <c r="I41" s="81"/>
      <c r="J41" s="65" t="s">
        <v>463</v>
      </c>
      <c r="K41" s="65">
        <v>5427</v>
      </c>
      <c r="L41" s="82"/>
      <c r="M41" s="81">
        <f t="shared" si="0"/>
        <v>13.557332000999251</v>
      </c>
      <c r="N41" s="79"/>
    </row>
    <row r="42" spans="1:14" ht="24" x14ac:dyDescent="0.2">
      <c r="A42" s="77">
        <v>17</v>
      </c>
      <c r="B42" s="78" t="s">
        <v>461</v>
      </c>
      <c r="C42" s="63" t="s">
        <v>464</v>
      </c>
      <c r="D42" s="79" t="s">
        <v>408</v>
      </c>
      <c r="E42" s="80">
        <v>0.22</v>
      </c>
      <c r="F42" s="65" t="s">
        <v>462</v>
      </c>
      <c r="G42" s="65">
        <v>2.8</v>
      </c>
      <c r="H42" s="81"/>
      <c r="I42" s="81"/>
      <c r="J42" s="65" t="s">
        <v>463</v>
      </c>
      <c r="K42" s="65">
        <v>37.94</v>
      </c>
      <c r="L42" s="82"/>
      <c r="M42" s="81">
        <f t="shared" si="0"/>
        <v>13.55</v>
      </c>
      <c r="N42" s="79"/>
    </row>
    <row r="43" spans="1:14" ht="24" x14ac:dyDescent="0.2">
      <c r="A43" s="77">
        <v>18</v>
      </c>
      <c r="B43" s="78" t="s">
        <v>461</v>
      </c>
      <c r="C43" s="63" t="s">
        <v>465</v>
      </c>
      <c r="D43" s="79" t="s">
        <v>408</v>
      </c>
      <c r="E43" s="80">
        <v>31.25</v>
      </c>
      <c r="F43" s="65" t="s">
        <v>462</v>
      </c>
      <c r="G43" s="65">
        <v>397.5</v>
      </c>
      <c r="H43" s="81"/>
      <c r="I43" s="81"/>
      <c r="J43" s="65" t="s">
        <v>463</v>
      </c>
      <c r="K43" s="65">
        <v>5389.06</v>
      </c>
      <c r="L43" s="82"/>
      <c r="M43" s="81">
        <f t="shared" si="0"/>
        <v>13.557383647798742</v>
      </c>
      <c r="N43" s="79"/>
    </row>
    <row r="44" spans="1:14" ht="24" x14ac:dyDescent="0.2">
      <c r="A44" s="77">
        <v>19</v>
      </c>
      <c r="B44" s="78" t="s">
        <v>466</v>
      </c>
      <c r="C44" s="63" t="s">
        <v>467</v>
      </c>
      <c r="D44" s="79" t="s">
        <v>408</v>
      </c>
      <c r="E44" s="80">
        <v>13.97</v>
      </c>
      <c r="F44" s="65" t="s">
        <v>468</v>
      </c>
      <c r="G44" s="65">
        <v>182.87</v>
      </c>
      <c r="H44" s="81"/>
      <c r="I44" s="81"/>
      <c r="J44" s="65" t="s">
        <v>469</v>
      </c>
      <c r="K44" s="65">
        <v>2478.2800000000002</v>
      </c>
      <c r="L44" s="82"/>
      <c r="M44" s="81">
        <f t="shared" si="0"/>
        <v>13.552140865095424</v>
      </c>
      <c r="N44" s="79"/>
    </row>
    <row r="45" spans="1:14" ht="24" x14ac:dyDescent="0.2">
      <c r="A45" s="77">
        <v>20</v>
      </c>
      <c r="B45" s="78" t="s">
        <v>470</v>
      </c>
      <c r="C45" s="63" t="s">
        <v>471</v>
      </c>
      <c r="D45" s="79" t="s">
        <v>408</v>
      </c>
      <c r="E45" s="80">
        <v>0.01</v>
      </c>
      <c r="F45" s="65" t="s">
        <v>472</v>
      </c>
      <c r="G45" s="65">
        <v>0.13</v>
      </c>
      <c r="H45" s="81"/>
      <c r="I45" s="81"/>
      <c r="J45" s="65" t="s">
        <v>473</v>
      </c>
      <c r="K45" s="65">
        <v>1.83</v>
      </c>
      <c r="L45" s="82"/>
      <c r="M45" s="81">
        <f t="shared" si="0"/>
        <v>14.076923076923077</v>
      </c>
      <c r="N45" s="79"/>
    </row>
    <row r="46" spans="1:14" ht="24" x14ac:dyDescent="0.2">
      <c r="A46" s="77">
        <v>21</v>
      </c>
      <c r="B46" s="78" t="s">
        <v>474</v>
      </c>
      <c r="C46" s="63" t="s">
        <v>452</v>
      </c>
      <c r="D46" s="79" t="s">
        <v>408</v>
      </c>
      <c r="E46" s="80">
        <v>4.57</v>
      </c>
      <c r="F46" s="65" t="s">
        <v>475</v>
      </c>
      <c r="G46" s="65">
        <v>64.069999999999993</v>
      </c>
      <c r="H46" s="81"/>
      <c r="I46" s="81"/>
      <c r="J46" s="65" t="s">
        <v>476</v>
      </c>
      <c r="K46" s="65">
        <v>868.71</v>
      </c>
      <c r="L46" s="82"/>
      <c r="M46" s="81">
        <f t="shared" si="0"/>
        <v>13.558763852036837</v>
      </c>
      <c r="N46" s="79"/>
    </row>
    <row r="47" spans="1:14" ht="24" x14ac:dyDescent="0.2">
      <c r="A47" s="77">
        <v>22</v>
      </c>
      <c r="B47" s="78" t="s">
        <v>474</v>
      </c>
      <c r="C47" s="63" t="s">
        <v>477</v>
      </c>
      <c r="D47" s="79" t="s">
        <v>408</v>
      </c>
      <c r="E47" s="80">
        <v>1.1000000000000001</v>
      </c>
      <c r="F47" s="65" t="s">
        <v>475</v>
      </c>
      <c r="G47" s="65">
        <v>15.42</v>
      </c>
      <c r="H47" s="81"/>
      <c r="I47" s="81"/>
      <c r="J47" s="65" t="s">
        <v>476</v>
      </c>
      <c r="K47" s="65">
        <v>209.1</v>
      </c>
      <c r="L47" s="82"/>
      <c r="M47" s="81">
        <f t="shared" si="0"/>
        <v>13.560311284046692</v>
      </c>
      <c r="N47" s="79"/>
    </row>
    <row r="48" spans="1:14" ht="24" x14ac:dyDescent="0.2">
      <c r="A48" s="77">
        <v>23</v>
      </c>
      <c r="B48" s="78" t="s">
        <v>474</v>
      </c>
      <c r="C48" s="63" t="s">
        <v>478</v>
      </c>
      <c r="D48" s="79" t="s">
        <v>408</v>
      </c>
      <c r="E48" s="80">
        <v>3.47</v>
      </c>
      <c r="F48" s="65" t="s">
        <v>475</v>
      </c>
      <c r="G48" s="65">
        <v>48.65</v>
      </c>
      <c r="H48" s="81"/>
      <c r="I48" s="81"/>
      <c r="J48" s="65" t="s">
        <v>476</v>
      </c>
      <c r="K48" s="65">
        <v>659.61</v>
      </c>
      <c r="L48" s="82"/>
      <c r="M48" s="81">
        <f t="shared" si="0"/>
        <v>13.558273381294965</v>
      </c>
      <c r="N48" s="79"/>
    </row>
    <row r="49" spans="1:14" ht="24" x14ac:dyDescent="0.2">
      <c r="A49" s="77">
        <v>24</v>
      </c>
      <c r="B49" s="78">
        <v>2</v>
      </c>
      <c r="C49" s="63" t="s">
        <v>479</v>
      </c>
      <c r="D49" s="79" t="s">
        <v>408</v>
      </c>
      <c r="E49" s="80">
        <v>28.97</v>
      </c>
      <c r="F49" s="65" t="s">
        <v>480</v>
      </c>
      <c r="G49" s="65"/>
      <c r="H49" s="81"/>
      <c r="I49" s="81"/>
      <c r="J49" s="65" t="s">
        <v>480</v>
      </c>
      <c r="K49" s="65"/>
      <c r="L49" s="82"/>
      <c r="M49" s="81" t="str">
        <f t="shared" si="0"/>
        <v xml:space="preserve"> </v>
      </c>
      <c r="N49" s="79"/>
    </row>
    <row r="50" spans="1:14" ht="24" x14ac:dyDescent="0.2">
      <c r="A50" s="77">
        <v>25</v>
      </c>
      <c r="B50" s="78" t="s">
        <v>481</v>
      </c>
      <c r="C50" s="63" t="s">
        <v>482</v>
      </c>
      <c r="D50" s="79" t="s">
        <v>483</v>
      </c>
      <c r="E50" s="80">
        <v>1</v>
      </c>
      <c r="F50" s="65" t="s">
        <v>484</v>
      </c>
      <c r="G50" s="65">
        <v>112.46</v>
      </c>
      <c r="H50" s="81"/>
      <c r="I50" s="81"/>
      <c r="J50" s="65" t="s">
        <v>485</v>
      </c>
      <c r="K50" s="65">
        <v>704</v>
      </c>
      <c r="L50" s="82"/>
      <c r="M50" s="81">
        <f t="shared" si="0"/>
        <v>6.2600035568202035</v>
      </c>
      <c r="N50" s="79"/>
    </row>
    <row r="51" spans="1:14" ht="36" x14ac:dyDescent="0.2">
      <c r="A51" s="77">
        <v>26</v>
      </c>
      <c r="B51" s="78" t="s">
        <v>486</v>
      </c>
      <c r="C51" s="63" t="s">
        <v>487</v>
      </c>
      <c r="D51" s="79" t="s">
        <v>483</v>
      </c>
      <c r="E51" s="80">
        <v>2</v>
      </c>
      <c r="F51" s="65" t="s">
        <v>488</v>
      </c>
      <c r="G51" s="65">
        <v>358.14</v>
      </c>
      <c r="H51" s="81"/>
      <c r="I51" s="81"/>
      <c r="J51" s="65" t="s">
        <v>489</v>
      </c>
      <c r="K51" s="65">
        <v>2242</v>
      </c>
      <c r="L51" s="82"/>
      <c r="M51" s="81">
        <f t="shared" si="0"/>
        <v>6.2601217401016367</v>
      </c>
      <c r="N51" s="79"/>
    </row>
    <row r="52" spans="1:14" ht="36" x14ac:dyDescent="0.2">
      <c r="A52" s="77">
        <v>27</v>
      </c>
      <c r="B52" s="78" t="s">
        <v>490</v>
      </c>
      <c r="C52" s="63" t="s">
        <v>491</v>
      </c>
      <c r="D52" s="79" t="s">
        <v>492</v>
      </c>
      <c r="E52" s="80">
        <v>3.9</v>
      </c>
      <c r="F52" s="65" t="s">
        <v>493</v>
      </c>
      <c r="G52" s="65">
        <v>92.82</v>
      </c>
      <c r="H52" s="81"/>
      <c r="I52" s="81"/>
      <c r="J52" s="65" t="s">
        <v>494</v>
      </c>
      <c r="K52" s="65">
        <v>581.1</v>
      </c>
      <c r="L52" s="82"/>
      <c r="M52" s="81">
        <f t="shared" si="0"/>
        <v>6.2605042016806731</v>
      </c>
      <c r="N52" s="79"/>
    </row>
    <row r="53" spans="1:14" ht="36" x14ac:dyDescent="0.2">
      <c r="A53" s="77">
        <v>28</v>
      </c>
      <c r="B53" s="78" t="s">
        <v>495</v>
      </c>
      <c r="C53" s="63" t="s">
        <v>496</v>
      </c>
      <c r="D53" s="79" t="s">
        <v>483</v>
      </c>
      <c r="E53" s="80">
        <v>2</v>
      </c>
      <c r="F53" s="65" t="s">
        <v>497</v>
      </c>
      <c r="G53" s="65">
        <v>342.78</v>
      </c>
      <c r="H53" s="81"/>
      <c r="I53" s="81"/>
      <c r="J53" s="65" t="s">
        <v>498</v>
      </c>
      <c r="K53" s="65">
        <v>2145.7600000000002</v>
      </c>
      <c r="L53" s="82"/>
      <c r="M53" s="81">
        <f t="shared" si="0"/>
        <v>6.2598751385728466</v>
      </c>
      <c r="N53" s="79"/>
    </row>
    <row r="54" spans="1:14" ht="24" x14ac:dyDescent="0.2">
      <c r="A54" s="83"/>
      <c r="B54" s="84" t="s">
        <v>499</v>
      </c>
      <c r="C54" s="85" t="s">
        <v>500</v>
      </c>
      <c r="D54" s="86" t="s">
        <v>501</v>
      </c>
      <c r="E54" s="87"/>
      <c r="F54" s="88" t="s">
        <v>480</v>
      </c>
      <c r="G54" s="88">
        <v>3205</v>
      </c>
      <c r="H54" s="89"/>
      <c r="I54" s="89"/>
      <c r="J54" s="88" t="s">
        <v>480</v>
      </c>
      <c r="K54" s="88">
        <v>36873</v>
      </c>
      <c r="L54" s="90"/>
      <c r="M54" s="89">
        <f t="shared" si="0"/>
        <v>11.504836193447739</v>
      </c>
      <c r="N54" s="86"/>
    </row>
    <row r="55" spans="1:14" ht="17.850000000000001" customHeight="1" x14ac:dyDescent="0.2">
      <c r="A55" s="122" t="s">
        <v>502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  <row r="56" spans="1:14" ht="36" x14ac:dyDescent="0.2">
      <c r="A56" s="77">
        <v>30</v>
      </c>
      <c r="B56" s="78">
        <v>10201</v>
      </c>
      <c r="C56" s="63" t="s">
        <v>503</v>
      </c>
      <c r="D56" s="79" t="s">
        <v>504</v>
      </c>
      <c r="E56" s="80">
        <v>0.85</v>
      </c>
      <c r="F56" s="65" t="s">
        <v>505</v>
      </c>
      <c r="G56" s="65">
        <v>3.57</v>
      </c>
      <c r="H56" s="81"/>
      <c r="I56" s="81"/>
      <c r="J56" s="65" t="s">
        <v>506</v>
      </c>
      <c r="K56" s="65">
        <v>13.6</v>
      </c>
      <c r="L56" s="82"/>
      <c r="M56" s="81">
        <f t="shared" ref="M56:M94" si="1">IF(ISNUMBER(K56/G56),IF(NOT(K56/G56=0),K56/G56, " "), " ")</f>
        <v>3.8095238095238098</v>
      </c>
      <c r="N56" s="79" t="s">
        <v>507</v>
      </c>
    </row>
    <row r="57" spans="1:14" ht="36" x14ac:dyDescent="0.2">
      <c r="A57" s="77">
        <v>31</v>
      </c>
      <c r="B57" s="78">
        <v>21141</v>
      </c>
      <c r="C57" s="63" t="s">
        <v>508</v>
      </c>
      <c r="D57" s="79" t="s">
        <v>504</v>
      </c>
      <c r="E57" s="80">
        <v>1.51</v>
      </c>
      <c r="F57" s="65" t="s">
        <v>509</v>
      </c>
      <c r="G57" s="65">
        <v>202.45</v>
      </c>
      <c r="H57" s="81"/>
      <c r="I57" s="81"/>
      <c r="J57" s="65" t="s">
        <v>510</v>
      </c>
      <c r="K57" s="65">
        <v>1209.51</v>
      </c>
      <c r="L57" s="82"/>
      <c r="M57" s="81">
        <f t="shared" si="1"/>
        <v>5.9743640405038283</v>
      </c>
      <c r="N57" s="79" t="s">
        <v>507</v>
      </c>
    </row>
    <row r="58" spans="1:14" ht="36" x14ac:dyDescent="0.2">
      <c r="A58" s="77">
        <v>32</v>
      </c>
      <c r="B58" s="78">
        <v>21143</v>
      </c>
      <c r="C58" s="63" t="s">
        <v>511</v>
      </c>
      <c r="D58" s="79" t="s">
        <v>504</v>
      </c>
      <c r="E58" s="80">
        <v>0.6</v>
      </c>
      <c r="F58" s="65" t="s">
        <v>512</v>
      </c>
      <c r="G58" s="65">
        <v>106.27</v>
      </c>
      <c r="H58" s="81"/>
      <c r="I58" s="81"/>
      <c r="J58" s="65" t="s">
        <v>513</v>
      </c>
      <c r="K58" s="65">
        <v>617.4</v>
      </c>
      <c r="L58" s="82"/>
      <c r="M58" s="81">
        <f t="shared" si="1"/>
        <v>5.8097299331890468</v>
      </c>
      <c r="N58" s="79" t="s">
        <v>507</v>
      </c>
    </row>
    <row r="59" spans="1:14" ht="36" x14ac:dyDescent="0.2">
      <c r="A59" s="77">
        <v>33</v>
      </c>
      <c r="B59" s="78">
        <v>21243</v>
      </c>
      <c r="C59" s="63" t="s">
        <v>514</v>
      </c>
      <c r="D59" s="79" t="s">
        <v>504</v>
      </c>
      <c r="E59" s="80">
        <v>0.22</v>
      </c>
      <c r="F59" s="65" t="s">
        <v>515</v>
      </c>
      <c r="G59" s="65">
        <v>23.6</v>
      </c>
      <c r="H59" s="81"/>
      <c r="I59" s="81"/>
      <c r="J59" s="65" t="s">
        <v>516</v>
      </c>
      <c r="K59" s="65">
        <v>143.22</v>
      </c>
      <c r="L59" s="82"/>
      <c r="M59" s="81">
        <f t="shared" si="1"/>
        <v>6.06864406779661</v>
      </c>
      <c r="N59" s="79" t="s">
        <v>507</v>
      </c>
    </row>
    <row r="60" spans="1:14" ht="36" x14ac:dyDescent="0.2">
      <c r="A60" s="77">
        <v>34</v>
      </c>
      <c r="B60" s="78">
        <v>30101</v>
      </c>
      <c r="C60" s="63" t="s">
        <v>517</v>
      </c>
      <c r="D60" s="79" t="s">
        <v>504</v>
      </c>
      <c r="E60" s="80">
        <v>0.16</v>
      </c>
      <c r="F60" s="65" t="s">
        <v>518</v>
      </c>
      <c r="G60" s="65">
        <v>17.850000000000001</v>
      </c>
      <c r="H60" s="81"/>
      <c r="I60" s="81"/>
      <c r="J60" s="65" t="s">
        <v>519</v>
      </c>
      <c r="K60" s="65">
        <v>84.64</v>
      </c>
      <c r="L60" s="82"/>
      <c r="M60" s="81">
        <f t="shared" si="1"/>
        <v>4.7417366946778712</v>
      </c>
      <c r="N60" s="79" t="s">
        <v>507</v>
      </c>
    </row>
    <row r="61" spans="1:14" ht="36" x14ac:dyDescent="0.2">
      <c r="A61" s="77">
        <v>35</v>
      </c>
      <c r="B61" s="78">
        <v>30303</v>
      </c>
      <c r="C61" s="63" t="s">
        <v>520</v>
      </c>
      <c r="D61" s="79" t="s">
        <v>504</v>
      </c>
      <c r="E61" s="80">
        <v>3.26</v>
      </c>
      <c r="F61" s="65" t="s">
        <v>521</v>
      </c>
      <c r="G61" s="65">
        <v>3.46</v>
      </c>
      <c r="H61" s="81"/>
      <c r="I61" s="81"/>
      <c r="J61" s="65" t="s">
        <v>522</v>
      </c>
      <c r="K61" s="65">
        <v>16.3</v>
      </c>
      <c r="L61" s="82"/>
      <c r="M61" s="81">
        <f t="shared" si="1"/>
        <v>4.710982658959538</v>
      </c>
      <c r="N61" s="79" t="s">
        <v>507</v>
      </c>
    </row>
    <row r="62" spans="1:14" ht="36" x14ac:dyDescent="0.2">
      <c r="A62" s="77">
        <v>36</v>
      </c>
      <c r="B62" s="78">
        <v>31901</v>
      </c>
      <c r="C62" s="63" t="s">
        <v>523</v>
      </c>
      <c r="D62" s="79" t="s">
        <v>504</v>
      </c>
      <c r="E62" s="80">
        <v>7.0000000000000007E-2</v>
      </c>
      <c r="F62" s="65" t="s">
        <v>524</v>
      </c>
      <c r="G62" s="65">
        <v>0.1</v>
      </c>
      <c r="H62" s="81"/>
      <c r="I62" s="81"/>
      <c r="J62" s="65" t="s">
        <v>522</v>
      </c>
      <c r="K62" s="65">
        <v>0.35</v>
      </c>
      <c r="L62" s="82"/>
      <c r="M62" s="81">
        <f t="shared" si="1"/>
        <v>3.4999999999999996</v>
      </c>
      <c r="N62" s="79" t="s">
        <v>525</v>
      </c>
    </row>
    <row r="63" spans="1:14" ht="36" x14ac:dyDescent="0.2">
      <c r="A63" s="77">
        <v>37</v>
      </c>
      <c r="B63" s="78">
        <v>40102</v>
      </c>
      <c r="C63" s="63" t="s">
        <v>526</v>
      </c>
      <c r="D63" s="79" t="s">
        <v>504</v>
      </c>
      <c r="E63" s="80">
        <v>0.06</v>
      </c>
      <c r="F63" s="65" t="s">
        <v>527</v>
      </c>
      <c r="G63" s="65">
        <v>1.87</v>
      </c>
      <c r="H63" s="81"/>
      <c r="I63" s="81"/>
      <c r="J63" s="65" t="s">
        <v>528</v>
      </c>
      <c r="K63" s="65">
        <v>14.64</v>
      </c>
      <c r="L63" s="82"/>
      <c r="M63" s="81">
        <f t="shared" si="1"/>
        <v>7.8288770053475938</v>
      </c>
      <c r="N63" s="79" t="s">
        <v>507</v>
      </c>
    </row>
    <row r="64" spans="1:14" ht="36" x14ac:dyDescent="0.2">
      <c r="A64" s="77">
        <v>38</v>
      </c>
      <c r="B64" s="78">
        <v>40202</v>
      </c>
      <c r="C64" s="63" t="s">
        <v>529</v>
      </c>
      <c r="D64" s="79" t="s">
        <v>504</v>
      </c>
      <c r="E64" s="80">
        <v>7.07</v>
      </c>
      <c r="F64" s="65" t="s">
        <v>530</v>
      </c>
      <c r="G64" s="65">
        <v>244.84</v>
      </c>
      <c r="H64" s="81"/>
      <c r="I64" s="81"/>
      <c r="J64" s="65" t="s">
        <v>531</v>
      </c>
      <c r="K64" s="65">
        <v>770.63</v>
      </c>
      <c r="L64" s="82"/>
      <c r="M64" s="81">
        <f t="shared" si="1"/>
        <v>3.147484071230191</v>
      </c>
      <c r="N64" s="79" t="s">
        <v>507</v>
      </c>
    </row>
    <row r="65" spans="1:14" ht="36" x14ac:dyDescent="0.2">
      <c r="A65" s="77">
        <v>39</v>
      </c>
      <c r="B65" s="78">
        <v>40502</v>
      </c>
      <c r="C65" s="63" t="s">
        <v>532</v>
      </c>
      <c r="D65" s="79" t="s">
        <v>504</v>
      </c>
      <c r="E65" s="80">
        <v>0.55000000000000004</v>
      </c>
      <c r="F65" s="65" t="s">
        <v>533</v>
      </c>
      <c r="G65" s="65">
        <v>4.3099999999999996</v>
      </c>
      <c r="H65" s="81"/>
      <c r="I65" s="81"/>
      <c r="J65" s="65" t="s">
        <v>534</v>
      </c>
      <c r="K65" s="65">
        <v>25.3</v>
      </c>
      <c r="L65" s="82"/>
      <c r="M65" s="81">
        <f t="shared" si="1"/>
        <v>5.870069605568446</v>
      </c>
      <c r="N65" s="79" t="s">
        <v>507</v>
      </c>
    </row>
    <row r="66" spans="1:14" ht="36" x14ac:dyDescent="0.2">
      <c r="A66" s="77">
        <v>40</v>
      </c>
      <c r="B66" s="78">
        <v>40504</v>
      </c>
      <c r="C66" s="63" t="s">
        <v>535</v>
      </c>
      <c r="D66" s="79" t="s">
        <v>504</v>
      </c>
      <c r="E66" s="80">
        <v>2.65</v>
      </c>
      <c r="F66" s="65" t="s">
        <v>536</v>
      </c>
      <c r="G66" s="65">
        <v>3.41</v>
      </c>
      <c r="H66" s="81"/>
      <c r="I66" s="81"/>
      <c r="J66" s="65" t="s">
        <v>522</v>
      </c>
      <c r="K66" s="65">
        <v>13.25</v>
      </c>
      <c r="L66" s="82"/>
      <c r="M66" s="81">
        <f t="shared" si="1"/>
        <v>3.885630498533724</v>
      </c>
      <c r="N66" s="79" t="s">
        <v>507</v>
      </c>
    </row>
    <row r="67" spans="1:14" ht="48" x14ac:dyDescent="0.2">
      <c r="A67" s="77">
        <v>41</v>
      </c>
      <c r="B67" s="78">
        <v>50101</v>
      </c>
      <c r="C67" s="63" t="s">
        <v>537</v>
      </c>
      <c r="D67" s="79" t="s">
        <v>504</v>
      </c>
      <c r="E67" s="80">
        <v>9.69</v>
      </c>
      <c r="F67" s="65" t="s">
        <v>538</v>
      </c>
      <c r="G67" s="65">
        <v>608.05999999999995</v>
      </c>
      <c r="H67" s="81"/>
      <c r="I67" s="81"/>
      <c r="J67" s="65" t="s">
        <v>539</v>
      </c>
      <c r="K67" s="65">
        <v>4331.43</v>
      </c>
      <c r="L67" s="82"/>
      <c r="M67" s="81">
        <f t="shared" si="1"/>
        <v>7.1233595368878087</v>
      </c>
      <c r="N67" s="79" t="s">
        <v>507</v>
      </c>
    </row>
    <row r="68" spans="1:14" ht="48" x14ac:dyDescent="0.2">
      <c r="A68" s="77">
        <v>42</v>
      </c>
      <c r="B68" s="78">
        <v>60247</v>
      </c>
      <c r="C68" s="63" t="s">
        <v>540</v>
      </c>
      <c r="D68" s="79" t="s">
        <v>504</v>
      </c>
      <c r="E68" s="80">
        <v>3.76</v>
      </c>
      <c r="F68" s="65" t="s">
        <v>541</v>
      </c>
      <c r="G68" s="65">
        <v>462.89</v>
      </c>
      <c r="H68" s="81"/>
      <c r="I68" s="81"/>
      <c r="J68" s="65" t="s">
        <v>542</v>
      </c>
      <c r="K68" s="65">
        <v>2857.6</v>
      </c>
      <c r="L68" s="82"/>
      <c r="M68" s="81">
        <f t="shared" si="1"/>
        <v>6.1733889260947521</v>
      </c>
      <c r="N68" s="79" t="s">
        <v>507</v>
      </c>
    </row>
    <row r="69" spans="1:14" ht="48" x14ac:dyDescent="0.2">
      <c r="A69" s="77">
        <v>43</v>
      </c>
      <c r="B69" s="78">
        <v>60338</v>
      </c>
      <c r="C69" s="63" t="s">
        <v>543</v>
      </c>
      <c r="D69" s="79" t="s">
        <v>504</v>
      </c>
      <c r="E69" s="80">
        <v>0.02</v>
      </c>
      <c r="F69" s="65" t="s">
        <v>544</v>
      </c>
      <c r="G69" s="65">
        <v>2.1</v>
      </c>
      <c r="H69" s="81"/>
      <c r="I69" s="81"/>
      <c r="J69" s="65" t="s">
        <v>545</v>
      </c>
      <c r="K69" s="65">
        <v>12.3</v>
      </c>
      <c r="L69" s="82"/>
      <c r="M69" s="81">
        <f t="shared" si="1"/>
        <v>5.8571428571428577</v>
      </c>
      <c r="N69" s="79" t="s">
        <v>507</v>
      </c>
    </row>
    <row r="70" spans="1:14" ht="36" x14ac:dyDescent="0.2">
      <c r="A70" s="77">
        <v>44</v>
      </c>
      <c r="B70" s="78">
        <v>70149</v>
      </c>
      <c r="C70" s="63" t="s">
        <v>546</v>
      </c>
      <c r="D70" s="79" t="s">
        <v>504</v>
      </c>
      <c r="E70" s="80">
        <v>0.35</v>
      </c>
      <c r="F70" s="65" t="s">
        <v>547</v>
      </c>
      <c r="G70" s="65">
        <v>30.79</v>
      </c>
      <c r="H70" s="81"/>
      <c r="I70" s="81"/>
      <c r="J70" s="65" t="s">
        <v>548</v>
      </c>
      <c r="K70" s="65">
        <v>253.05</v>
      </c>
      <c r="L70" s="82"/>
      <c r="M70" s="81">
        <f t="shared" si="1"/>
        <v>8.2185774602143553</v>
      </c>
      <c r="N70" s="79" t="s">
        <v>507</v>
      </c>
    </row>
    <row r="71" spans="1:14" ht="36" x14ac:dyDescent="0.2">
      <c r="A71" s="77">
        <v>45</v>
      </c>
      <c r="B71" s="78">
        <v>111301</v>
      </c>
      <c r="C71" s="63" t="s">
        <v>549</v>
      </c>
      <c r="D71" s="79" t="s">
        <v>504</v>
      </c>
      <c r="E71" s="80">
        <v>0.43</v>
      </c>
      <c r="F71" s="65" t="s">
        <v>550</v>
      </c>
      <c r="G71" s="65">
        <v>0.23</v>
      </c>
      <c r="H71" s="81"/>
      <c r="I71" s="81"/>
      <c r="J71" s="65" t="s">
        <v>551</v>
      </c>
      <c r="K71" s="65">
        <v>1.29</v>
      </c>
      <c r="L71" s="82"/>
      <c r="M71" s="81">
        <f t="shared" si="1"/>
        <v>5.6086956521739131</v>
      </c>
      <c r="N71" s="79" t="s">
        <v>507</v>
      </c>
    </row>
    <row r="72" spans="1:14" ht="36" x14ac:dyDescent="0.2">
      <c r="A72" s="77">
        <v>46</v>
      </c>
      <c r="B72" s="78">
        <v>121011</v>
      </c>
      <c r="C72" s="63" t="s">
        <v>552</v>
      </c>
      <c r="D72" s="79" t="s">
        <v>504</v>
      </c>
      <c r="E72" s="80">
        <v>1.24</v>
      </c>
      <c r="F72" s="65" t="s">
        <v>553</v>
      </c>
      <c r="G72" s="65">
        <v>39.979999999999997</v>
      </c>
      <c r="H72" s="81"/>
      <c r="I72" s="81"/>
      <c r="J72" s="65" t="s">
        <v>554</v>
      </c>
      <c r="K72" s="65">
        <v>140.12</v>
      </c>
      <c r="L72" s="82"/>
      <c r="M72" s="81">
        <f t="shared" si="1"/>
        <v>3.5047523761880943</v>
      </c>
      <c r="N72" s="79" t="s">
        <v>507</v>
      </c>
    </row>
    <row r="73" spans="1:14" ht="36" x14ac:dyDescent="0.2">
      <c r="A73" s="77">
        <v>47</v>
      </c>
      <c r="B73" s="78">
        <v>121601</v>
      </c>
      <c r="C73" s="63" t="s">
        <v>555</v>
      </c>
      <c r="D73" s="79" t="s">
        <v>504</v>
      </c>
      <c r="E73" s="80">
        <v>0.21</v>
      </c>
      <c r="F73" s="65" t="s">
        <v>556</v>
      </c>
      <c r="G73" s="65">
        <v>25.42</v>
      </c>
      <c r="H73" s="81"/>
      <c r="I73" s="81"/>
      <c r="J73" s="65" t="s">
        <v>557</v>
      </c>
      <c r="K73" s="65">
        <v>152.88</v>
      </c>
      <c r="L73" s="82"/>
      <c r="M73" s="81">
        <f t="shared" si="1"/>
        <v>6.0141620771046416</v>
      </c>
      <c r="N73" s="79" t="s">
        <v>507</v>
      </c>
    </row>
    <row r="74" spans="1:14" ht="36" x14ac:dyDescent="0.2">
      <c r="A74" s="77">
        <v>48</v>
      </c>
      <c r="B74" s="78">
        <v>150202</v>
      </c>
      <c r="C74" s="63" t="s">
        <v>558</v>
      </c>
      <c r="D74" s="79" t="s">
        <v>504</v>
      </c>
      <c r="E74" s="80">
        <v>0.1</v>
      </c>
      <c r="F74" s="65" t="s">
        <v>559</v>
      </c>
      <c r="G74" s="65">
        <v>11.23</v>
      </c>
      <c r="H74" s="81"/>
      <c r="I74" s="81"/>
      <c r="J74" s="65" t="s">
        <v>560</v>
      </c>
      <c r="K74" s="65">
        <v>71.7</v>
      </c>
      <c r="L74" s="82"/>
      <c r="M74" s="81">
        <f t="shared" si="1"/>
        <v>6.3846838824577024</v>
      </c>
      <c r="N74" s="79" t="s">
        <v>507</v>
      </c>
    </row>
    <row r="75" spans="1:14" ht="36" x14ac:dyDescent="0.2">
      <c r="A75" s="77">
        <v>49</v>
      </c>
      <c r="B75" s="78">
        <v>150701</v>
      </c>
      <c r="C75" s="63" t="s">
        <v>561</v>
      </c>
      <c r="D75" s="79" t="s">
        <v>504</v>
      </c>
      <c r="E75" s="80">
        <v>0.14000000000000001</v>
      </c>
      <c r="F75" s="65" t="s">
        <v>562</v>
      </c>
      <c r="G75" s="65">
        <v>18.12</v>
      </c>
      <c r="H75" s="81"/>
      <c r="I75" s="81"/>
      <c r="J75" s="65" t="s">
        <v>542</v>
      </c>
      <c r="K75" s="65">
        <v>106.4</v>
      </c>
      <c r="L75" s="82"/>
      <c r="M75" s="81">
        <f t="shared" si="1"/>
        <v>5.8719646799116996</v>
      </c>
      <c r="N75" s="79" t="s">
        <v>507</v>
      </c>
    </row>
    <row r="76" spans="1:14" ht="36" x14ac:dyDescent="0.2">
      <c r="A76" s="77">
        <v>50</v>
      </c>
      <c r="B76" s="78">
        <v>150702</v>
      </c>
      <c r="C76" s="63" t="s">
        <v>563</v>
      </c>
      <c r="D76" s="79" t="s">
        <v>504</v>
      </c>
      <c r="E76" s="80">
        <v>0.33</v>
      </c>
      <c r="F76" s="65" t="s">
        <v>564</v>
      </c>
      <c r="G76" s="65">
        <v>61.93</v>
      </c>
      <c r="H76" s="81"/>
      <c r="I76" s="81"/>
      <c r="J76" s="65" t="s">
        <v>565</v>
      </c>
      <c r="K76" s="65">
        <v>324.72000000000003</v>
      </c>
      <c r="L76" s="82"/>
      <c r="M76" s="81">
        <f t="shared" si="1"/>
        <v>5.2433392539964476</v>
      </c>
      <c r="N76" s="79" t="s">
        <v>507</v>
      </c>
    </row>
    <row r="77" spans="1:14" ht="24" x14ac:dyDescent="0.2">
      <c r="A77" s="77">
        <v>51</v>
      </c>
      <c r="B77" s="78">
        <v>152301</v>
      </c>
      <c r="C77" s="63" t="s">
        <v>566</v>
      </c>
      <c r="D77" s="79" t="s">
        <v>504</v>
      </c>
      <c r="E77" s="80">
        <v>0.85</v>
      </c>
      <c r="F77" s="65" t="s">
        <v>567</v>
      </c>
      <c r="G77" s="65">
        <v>42.49</v>
      </c>
      <c r="H77" s="81"/>
      <c r="I77" s="81"/>
      <c r="J77" s="65" t="s">
        <v>568</v>
      </c>
      <c r="K77" s="65">
        <v>306.64</v>
      </c>
      <c r="L77" s="82"/>
      <c r="M77" s="81">
        <f t="shared" si="1"/>
        <v>7.2167568839726988</v>
      </c>
      <c r="N77" s="79" t="s">
        <v>569</v>
      </c>
    </row>
    <row r="78" spans="1:14" ht="36" x14ac:dyDescent="0.2">
      <c r="A78" s="77">
        <v>52</v>
      </c>
      <c r="B78" s="78">
        <v>170300</v>
      </c>
      <c r="C78" s="63" t="s">
        <v>570</v>
      </c>
      <c r="D78" s="79" t="s">
        <v>504</v>
      </c>
      <c r="E78" s="80">
        <v>0.04</v>
      </c>
      <c r="F78" s="65" t="s">
        <v>571</v>
      </c>
      <c r="G78" s="65">
        <v>4.24</v>
      </c>
      <c r="H78" s="81"/>
      <c r="I78" s="81"/>
      <c r="J78" s="65" t="s">
        <v>572</v>
      </c>
      <c r="K78" s="65">
        <v>24.24</v>
      </c>
      <c r="L78" s="82"/>
      <c r="M78" s="81">
        <f t="shared" si="1"/>
        <v>5.7169811320754711</v>
      </c>
      <c r="N78" s="79" t="s">
        <v>569</v>
      </c>
    </row>
    <row r="79" spans="1:14" ht="36" x14ac:dyDescent="0.2">
      <c r="A79" s="77">
        <v>53</v>
      </c>
      <c r="B79" s="78">
        <v>170602</v>
      </c>
      <c r="C79" s="63" t="s">
        <v>573</v>
      </c>
      <c r="D79" s="79" t="s">
        <v>504</v>
      </c>
      <c r="E79" s="80">
        <v>0.04</v>
      </c>
      <c r="F79" s="65" t="s">
        <v>574</v>
      </c>
      <c r="G79" s="65">
        <v>1.69</v>
      </c>
      <c r="H79" s="81"/>
      <c r="I79" s="81"/>
      <c r="J79" s="65" t="s">
        <v>575</v>
      </c>
      <c r="K79" s="65">
        <v>6.88</v>
      </c>
      <c r="L79" s="82"/>
      <c r="M79" s="81">
        <f t="shared" si="1"/>
        <v>4.0710059171597637</v>
      </c>
      <c r="N79" s="79" t="s">
        <v>507</v>
      </c>
    </row>
    <row r="80" spans="1:14" ht="24" x14ac:dyDescent="0.2">
      <c r="A80" s="77">
        <v>54</v>
      </c>
      <c r="B80" s="78">
        <v>171000</v>
      </c>
      <c r="C80" s="63" t="s">
        <v>576</v>
      </c>
      <c r="D80" s="79" t="s">
        <v>504</v>
      </c>
      <c r="E80" s="80">
        <v>0.04</v>
      </c>
      <c r="F80" s="65" t="s">
        <v>577</v>
      </c>
      <c r="G80" s="65">
        <v>6.19</v>
      </c>
      <c r="H80" s="81"/>
      <c r="I80" s="81"/>
      <c r="J80" s="65" t="s">
        <v>578</v>
      </c>
      <c r="K80" s="65">
        <v>36.78</v>
      </c>
      <c r="L80" s="82"/>
      <c r="M80" s="81">
        <f t="shared" si="1"/>
        <v>5.9418416801292402</v>
      </c>
      <c r="N80" s="79" t="s">
        <v>569</v>
      </c>
    </row>
    <row r="81" spans="1:14" ht="48" x14ac:dyDescent="0.2">
      <c r="A81" s="77">
        <v>55</v>
      </c>
      <c r="B81" s="78">
        <v>253901</v>
      </c>
      <c r="C81" s="63" t="s">
        <v>579</v>
      </c>
      <c r="D81" s="79" t="s">
        <v>504</v>
      </c>
      <c r="E81" s="80">
        <v>2.59</v>
      </c>
      <c r="F81" s="65" t="s">
        <v>580</v>
      </c>
      <c r="G81" s="65">
        <v>3112.12</v>
      </c>
      <c r="H81" s="81"/>
      <c r="I81" s="81"/>
      <c r="J81" s="65" t="s">
        <v>581</v>
      </c>
      <c r="K81" s="65">
        <v>7180.59</v>
      </c>
      <c r="L81" s="82"/>
      <c r="M81" s="81">
        <f t="shared" si="1"/>
        <v>2.3072985617521176</v>
      </c>
      <c r="N81" s="79" t="s">
        <v>569</v>
      </c>
    </row>
    <row r="82" spans="1:14" ht="36" x14ac:dyDescent="0.2">
      <c r="A82" s="77">
        <v>56</v>
      </c>
      <c r="B82" s="78">
        <v>330301</v>
      </c>
      <c r="C82" s="63" t="s">
        <v>582</v>
      </c>
      <c r="D82" s="79" t="s">
        <v>504</v>
      </c>
      <c r="E82" s="80">
        <v>1.68</v>
      </c>
      <c r="F82" s="65" t="s">
        <v>583</v>
      </c>
      <c r="G82" s="65">
        <v>3.12</v>
      </c>
      <c r="H82" s="81"/>
      <c r="I82" s="81"/>
      <c r="J82" s="65" t="s">
        <v>584</v>
      </c>
      <c r="K82" s="65">
        <v>16.8</v>
      </c>
      <c r="L82" s="82"/>
      <c r="M82" s="81">
        <f t="shared" si="1"/>
        <v>5.384615384615385</v>
      </c>
      <c r="N82" s="79" t="s">
        <v>507</v>
      </c>
    </row>
    <row r="83" spans="1:14" ht="36" x14ac:dyDescent="0.2">
      <c r="A83" s="77">
        <v>57</v>
      </c>
      <c r="B83" s="78">
        <v>331100</v>
      </c>
      <c r="C83" s="63" t="s">
        <v>585</v>
      </c>
      <c r="D83" s="79" t="s">
        <v>504</v>
      </c>
      <c r="E83" s="80">
        <v>10.3</v>
      </c>
      <c r="F83" s="65" t="s">
        <v>586</v>
      </c>
      <c r="G83" s="65">
        <v>7.73</v>
      </c>
      <c r="H83" s="81"/>
      <c r="I83" s="81"/>
      <c r="J83" s="65" t="s">
        <v>522</v>
      </c>
      <c r="K83" s="65">
        <v>51.5</v>
      </c>
      <c r="L83" s="82"/>
      <c r="M83" s="81">
        <f t="shared" si="1"/>
        <v>6.6623544631306597</v>
      </c>
      <c r="N83" s="79" t="s">
        <v>587</v>
      </c>
    </row>
    <row r="84" spans="1:14" ht="36" x14ac:dyDescent="0.2">
      <c r="A84" s="77">
        <v>58</v>
      </c>
      <c r="B84" s="78">
        <v>331101</v>
      </c>
      <c r="C84" s="63" t="s">
        <v>588</v>
      </c>
      <c r="D84" s="79" t="s">
        <v>504</v>
      </c>
      <c r="E84" s="80">
        <v>0.01</v>
      </c>
      <c r="F84" s="65" t="s">
        <v>589</v>
      </c>
      <c r="G84" s="65">
        <v>0.05</v>
      </c>
      <c r="H84" s="81"/>
      <c r="I84" s="81"/>
      <c r="J84" s="65" t="s">
        <v>522</v>
      </c>
      <c r="K84" s="65">
        <v>0.05</v>
      </c>
      <c r="L84" s="82"/>
      <c r="M84" s="81">
        <f t="shared" si="1"/>
        <v>1</v>
      </c>
      <c r="N84" s="79" t="s">
        <v>590</v>
      </c>
    </row>
    <row r="85" spans="1:14" ht="36" x14ac:dyDescent="0.2">
      <c r="A85" s="77">
        <v>59</v>
      </c>
      <c r="B85" s="78">
        <v>340101</v>
      </c>
      <c r="C85" s="63" t="s">
        <v>591</v>
      </c>
      <c r="D85" s="79" t="s">
        <v>504</v>
      </c>
      <c r="E85" s="80">
        <v>0.01</v>
      </c>
      <c r="F85" s="65" t="s">
        <v>592</v>
      </c>
      <c r="G85" s="65">
        <v>7.0000000000000007E-2</v>
      </c>
      <c r="H85" s="81"/>
      <c r="I85" s="81"/>
      <c r="J85" s="65" t="s">
        <v>593</v>
      </c>
      <c r="K85" s="65">
        <v>0.28999999999999998</v>
      </c>
      <c r="L85" s="82"/>
      <c r="M85" s="81">
        <f t="shared" si="1"/>
        <v>4.1428571428571423</v>
      </c>
      <c r="N85" s="79" t="s">
        <v>507</v>
      </c>
    </row>
    <row r="86" spans="1:14" ht="24" x14ac:dyDescent="0.2">
      <c r="A86" s="77">
        <v>60</v>
      </c>
      <c r="B86" s="78">
        <v>392200</v>
      </c>
      <c r="C86" s="63" t="s">
        <v>594</v>
      </c>
      <c r="D86" s="79" t="s">
        <v>504</v>
      </c>
      <c r="E86" s="80">
        <v>1.3</v>
      </c>
      <c r="F86" s="65" t="s">
        <v>595</v>
      </c>
      <c r="G86" s="65">
        <v>17.13</v>
      </c>
      <c r="H86" s="81"/>
      <c r="I86" s="81"/>
      <c r="J86" s="65" t="s">
        <v>596</v>
      </c>
      <c r="K86" s="65">
        <v>59.09</v>
      </c>
      <c r="L86" s="82"/>
      <c r="M86" s="81">
        <f t="shared" si="1"/>
        <v>3.4495037945125513</v>
      </c>
      <c r="N86" s="79" t="s">
        <v>569</v>
      </c>
    </row>
    <row r="87" spans="1:14" ht="24" x14ac:dyDescent="0.2">
      <c r="A87" s="77">
        <v>61</v>
      </c>
      <c r="B87" s="78">
        <v>392255</v>
      </c>
      <c r="C87" s="63" t="s">
        <v>597</v>
      </c>
      <c r="D87" s="79" t="s">
        <v>504</v>
      </c>
      <c r="E87" s="80">
        <v>1.3</v>
      </c>
      <c r="F87" s="65" t="s">
        <v>598</v>
      </c>
      <c r="G87" s="65">
        <v>25.61</v>
      </c>
      <c r="H87" s="81"/>
      <c r="I87" s="81"/>
      <c r="J87" s="65" t="s">
        <v>599</v>
      </c>
      <c r="K87" s="65">
        <v>69.209999999999994</v>
      </c>
      <c r="L87" s="82"/>
      <c r="M87" s="81">
        <f t="shared" si="1"/>
        <v>2.7024599765716517</v>
      </c>
      <c r="N87" s="79" t="s">
        <v>569</v>
      </c>
    </row>
    <row r="88" spans="1:14" ht="48" x14ac:dyDescent="0.2">
      <c r="A88" s="77">
        <v>62</v>
      </c>
      <c r="B88" s="78">
        <v>394100</v>
      </c>
      <c r="C88" s="63" t="s">
        <v>600</v>
      </c>
      <c r="D88" s="79" t="s">
        <v>504</v>
      </c>
      <c r="E88" s="80">
        <v>0.25</v>
      </c>
      <c r="F88" s="65" t="s">
        <v>601</v>
      </c>
      <c r="G88" s="65">
        <v>0.86</v>
      </c>
      <c r="H88" s="81"/>
      <c r="I88" s="81"/>
      <c r="J88" s="65" t="s">
        <v>602</v>
      </c>
      <c r="K88" s="65">
        <v>3.38</v>
      </c>
      <c r="L88" s="82"/>
      <c r="M88" s="81">
        <f t="shared" si="1"/>
        <v>3.9302325581395348</v>
      </c>
      <c r="N88" s="79" t="s">
        <v>569</v>
      </c>
    </row>
    <row r="89" spans="1:14" ht="48" x14ac:dyDescent="0.2">
      <c r="A89" s="77">
        <v>63</v>
      </c>
      <c r="B89" s="78">
        <v>394101</v>
      </c>
      <c r="C89" s="63" t="s">
        <v>603</v>
      </c>
      <c r="D89" s="79" t="s">
        <v>504</v>
      </c>
      <c r="E89" s="80">
        <v>0.9</v>
      </c>
      <c r="F89" s="65" t="s">
        <v>604</v>
      </c>
      <c r="G89" s="65">
        <v>3.97</v>
      </c>
      <c r="H89" s="81"/>
      <c r="I89" s="81"/>
      <c r="J89" s="65" t="s">
        <v>605</v>
      </c>
      <c r="K89" s="65">
        <v>15.6</v>
      </c>
      <c r="L89" s="82"/>
      <c r="M89" s="81">
        <f t="shared" si="1"/>
        <v>3.9294710327455915</v>
      </c>
      <c r="N89" s="79" t="s">
        <v>569</v>
      </c>
    </row>
    <row r="90" spans="1:14" ht="36" x14ac:dyDescent="0.2">
      <c r="A90" s="77">
        <v>64</v>
      </c>
      <c r="B90" s="78">
        <v>400001</v>
      </c>
      <c r="C90" s="63" t="s">
        <v>606</v>
      </c>
      <c r="D90" s="79" t="s">
        <v>504</v>
      </c>
      <c r="E90" s="80">
        <v>1.77</v>
      </c>
      <c r="F90" s="65" t="s">
        <v>607</v>
      </c>
      <c r="G90" s="65">
        <v>182.65</v>
      </c>
      <c r="H90" s="81"/>
      <c r="I90" s="81"/>
      <c r="J90" s="65" t="s">
        <v>608</v>
      </c>
      <c r="K90" s="65">
        <v>1100.94</v>
      </c>
      <c r="L90" s="82"/>
      <c r="M90" s="81">
        <f t="shared" si="1"/>
        <v>6.0275937585546124</v>
      </c>
      <c r="N90" s="79" t="s">
        <v>507</v>
      </c>
    </row>
    <row r="91" spans="1:14" ht="36" x14ac:dyDescent="0.2">
      <c r="A91" s="77">
        <v>65</v>
      </c>
      <c r="B91" s="78">
        <v>400051</v>
      </c>
      <c r="C91" s="63" t="s">
        <v>609</v>
      </c>
      <c r="D91" s="79" t="s">
        <v>504</v>
      </c>
      <c r="E91" s="80">
        <v>0.02</v>
      </c>
      <c r="F91" s="65" t="s">
        <v>610</v>
      </c>
      <c r="G91" s="65">
        <v>2.11</v>
      </c>
      <c r="H91" s="81"/>
      <c r="I91" s="81"/>
      <c r="J91" s="65" t="s">
        <v>611</v>
      </c>
      <c r="K91" s="65">
        <v>15.22</v>
      </c>
      <c r="L91" s="82"/>
      <c r="M91" s="81">
        <f t="shared" si="1"/>
        <v>7.2132701421800958</v>
      </c>
      <c r="N91" s="79" t="s">
        <v>507</v>
      </c>
    </row>
    <row r="92" spans="1:14" ht="24" x14ac:dyDescent="0.2">
      <c r="A92" s="77">
        <v>66</v>
      </c>
      <c r="B92" s="78">
        <v>400102</v>
      </c>
      <c r="C92" s="63" t="s">
        <v>612</v>
      </c>
      <c r="D92" s="79" t="s">
        <v>504</v>
      </c>
      <c r="E92" s="80">
        <v>4.1500000000000004</v>
      </c>
      <c r="F92" s="65" t="s">
        <v>613</v>
      </c>
      <c r="G92" s="65">
        <v>542.82000000000005</v>
      </c>
      <c r="H92" s="81"/>
      <c r="I92" s="81"/>
      <c r="J92" s="65" t="s">
        <v>614</v>
      </c>
      <c r="K92" s="65">
        <v>3450.19</v>
      </c>
      <c r="L92" s="82"/>
      <c r="M92" s="81">
        <f t="shared" si="1"/>
        <v>6.3560480453925789</v>
      </c>
      <c r="N92" s="79" t="s">
        <v>569</v>
      </c>
    </row>
    <row r="93" spans="1:14" ht="24" x14ac:dyDescent="0.2">
      <c r="A93" s="77">
        <v>67</v>
      </c>
      <c r="B93" s="78">
        <v>400311</v>
      </c>
      <c r="C93" s="63" t="s">
        <v>615</v>
      </c>
      <c r="D93" s="79" t="s">
        <v>504</v>
      </c>
      <c r="E93" s="80">
        <v>2.81</v>
      </c>
      <c r="F93" s="65" t="s">
        <v>616</v>
      </c>
      <c r="G93" s="65">
        <v>360.24</v>
      </c>
      <c r="H93" s="81"/>
      <c r="I93" s="81"/>
      <c r="J93" s="65" t="s">
        <v>617</v>
      </c>
      <c r="K93" s="65">
        <v>2452.4</v>
      </c>
      <c r="L93" s="82"/>
      <c r="M93" s="81">
        <f t="shared" si="1"/>
        <v>6.8076837663779699</v>
      </c>
      <c r="N93" s="79" t="s">
        <v>569</v>
      </c>
    </row>
    <row r="94" spans="1:14" ht="24" x14ac:dyDescent="0.2">
      <c r="A94" s="83"/>
      <c r="B94" s="84" t="s">
        <v>499</v>
      </c>
      <c r="C94" s="85" t="s">
        <v>618</v>
      </c>
      <c r="D94" s="86" t="s">
        <v>501</v>
      </c>
      <c r="E94" s="87"/>
      <c r="F94" s="88" t="s">
        <v>480</v>
      </c>
      <c r="G94" s="88">
        <v>6802</v>
      </c>
      <c r="H94" s="89"/>
      <c r="I94" s="89"/>
      <c r="J94" s="88" t="s">
        <v>480</v>
      </c>
      <c r="K94" s="88">
        <v>29456</v>
      </c>
      <c r="L94" s="90"/>
      <c r="M94" s="89">
        <f t="shared" si="1"/>
        <v>4.3304910320493972</v>
      </c>
      <c r="N94" s="86"/>
    </row>
    <row r="95" spans="1:14" ht="17.850000000000001" customHeight="1" x14ac:dyDescent="0.2">
      <c r="A95" s="122" t="s">
        <v>619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</row>
    <row r="96" spans="1:14" ht="48" x14ac:dyDescent="0.2">
      <c r="A96" s="77">
        <v>69</v>
      </c>
      <c r="B96" s="78" t="s">
        <v>620</v>
      </c>
      <c r="C96" s="63" t="s">
        <v>621</v>
      </c>
      <c r="D96" s="79" t="s">
        <v>622</v>
      </c>
      <c r="E96" s="80">
        <v>4.1000000000000003E-3</v>
      </c>
      <c r="F96" s="65" t="s">
        <v>623</v>
      </c>
      <c r="G96" s="65">
        <v>13.61</v>
      </c>
      <c r="H96" s="81">
        <v>19372</v>
      </c>
      <c r="I96" s="81">
        <v>79.42</v>
      </c>
      <c r="J96" s="65" t="s">
        <v>624</v>
      </c>
      <c r="K96" s="65">
        <v>82.19</v>
      </c>
      <c r="L96" s="82"/>
      <c r="M96" s="81">
        <f t="shared" ref="M96:M127" si="2">IF(ISNUMBER(K96/G96),IF(NOT(K96/G96=0),K96/G96, " "), " ")</f>
        <v>6.0389419544452609</v>
      </c>
      <c r="N96" s="79" t="s">
        <v>625</v>
      </c>
    </row>
    <row r="97" spans="1:14" ht="24" x14ac:dyDescent="0.2">
      <c r="A97" s="77">
        <v>70</v>
      </c>
      <c r="B97" s="78" t="s">
        <v>626</v>
      </c>
      <c r="C97" s="63" t="s">
        <v>627</v>
      </c>
      <c r="D97" s="79" t="s">
        <v>622</v>
      </c>
      <c r="E97" s="80">
        <v>1.4E-3</v>
      </c>
      <c r="F97" s="65" t="s">
        <v>628</v>
      </c>
      <c r="G97" s="65">
        <v>37.56</v>
      </c>
      <c r="H97" s="81">
        <v>113820</v>
      </c>
      <c r="I97" s="81">
        <v>159.35</v>
      </c>
      <c r="J97" s="65" t="s">
        <v>629</v>
      </c>
      <c r="K97" s="65">
        <v>163</v>
      </c>
      <c r="L97" s="82"/>
      <c r="M97" s="81">
        <f t="shared" si="2"/>
        <v>4.3397231096911604</v>
      </c>
      <c r="N97" s="79" t="s">
        <v>630</v>
      </c>
    </row>
    <row r="98" spans="1:14" ht="48" x14ac:dyDescent="0.2">
      <c r="A98" s="77">
        <v>71</v>
      </c>
      <c r="B98" s="78" t="s">
        <v>631</v>
      </c>
      <c r="C98" s="63" t="s">
        <v>632</v>
      </c>
      <c r="D98" s="79" t="s">
        <v>622</v>
      </c>
      <c r="E98" s="80">
        <v>1E-4</v>
      </c>
      <c r="F98" s="65" t="s">
        <v>633</v>
      </c>
      <c r="G98" s="65">
        <v>0.78</v>
      </c>
      <c r="H98" s="81">
        <v>60659</v>
      </c>
      <c r="I98" s="81">
        <v>6.07</v>
      </c>
      <c r="J98" s="65" t="s">
        <v>634</v>
      </c>
      <c r="K98" s="65">
        <v>6.22</v>
      </c>
      <c r="L98" s="82"/>
      <c r="M98" s="81">
        <f t="shared" si="2"/>
        <v>7.9743589743589736</v>
      </c>
      <c r="N98" s="79" t="s">
        <v>635</v>
      </c>
    </row>
    <row r="99" spans="1:14" ht="24" x14ac:dyDescent="0.2">
      <c r="A99" s="77">
        <v>72</v>
      </c>
      <c r="B99" s="78" t="s">
        <v>636</v>
      </c>
      <c r="C99" s="63" t="s">
        <v>637</v>
      </c>
      <c r="D99" s="79" t="s">
        <v>638</v>
      </c>
      <c r="E99" s="80">
        <v>0.72899999999999998</v>
      </c>
      <c r="F99" s="65" t="s">
        <v>639</v>
      </c>
      <c r="G99" s="65">
        <v>4.5199999999999996</v>
      </c>
      <c r="H99" s="81">
        <v>43.06</v>
      </c>
      <c r="I99" s="81">
        <v>31.39</v>
      </c>
      <c r="J99" s="65" t="s">
        <v>640</v>
      </c>
      <c r="K99" s="65">
        <v>36.21</v>
      </c>
      <c r="L99" s="82"/>
      <c r="M99" s="81">
        <f t="shared" si="2"/>
        <v>8.0110619469026556</v>
      </c>
      <c r="N99" s="79" t="s">
        <v>641</v>
      </c>
    </row>
    <row r="100" spans="1:14" ht="48" x14ac:dyDescent="0.2">
      <c r="A100" s="77">
        <v>73</v>
      </c>
      <c r="B100" s="78" t="s">
        <v>642</v>
      </c>
      <c r="C100" s="63" t="s">
        <v>643</v>
      </c>
      <c r="D100" s="79" t="s">
        <v>622</v>
      </c>
      <c r="E100" s="80">
        <v>1.8E-3</v>
      </c>
      <c r="F100" s="65" t="s">
        <v>644</v>
      </c>
      <c r="G100" s="65">
        <v>6.86</v>
      </c>
      <c r="H100" s="81">
        <v>18221</v>
      </c>
      <c r="I100" s="81">
        <v>32.799999999999997</v>
      </c>
      <c r="J100" s="65" t="s">
        <v>645</v>
      </c>
      <c r="K100" s="65">
        <v>34.11</v>
      </c>
      <c r="L100" s="82"/>
      <c r="M100" s="81">
        <f t="shared" si="2"/>
        <v>4.9723032069970845</v>
      </c>
      <c r="N100" s="79" t="s">
        <v>646</v>
      </c>
    </row>
    <row r="101" spans="1:14" ht="48" x14ac:dyDescent="0.2">
      <c r="A101" s="77">
        <v>74</v>
      </c>
      <c r="B101" s="78" t="s">
        <v>647</v>
      </c>
      <c r="C101" s="63" t="s">
        <v>648</v>
      </c>
      <c r="D101" s="79" t="s">
        <v>622</v>
      </c>
      <c r="E101" s="80">
        <v>7.1999999999999998E-3</v>
      </c>
      <c r="F101" s="65" t="s">
        <v>649</v>
      </c>
      <c r="G101" s="65">
        <v>73.38</v>
      </c>
      <c r="H101" s="81">
        <v>67798</v>
      </c>
      <c r="I101" s="81">
        <v>488.15</v>
      </c>
      <c r="J101" s="65" t="s">
        <v>650</v>
      </c>
      <c r="K101" s="65">
        <v>500.17</v>
      </c>
      <c r="L101" s="82"/>
      <c r="M101" s="81">
        <f t="shared" si="2"/>
        <v>6.8161624420823115</v>
      </c>
      <c r="N101" s="79" t="s">
        <v>651</v>
      </c>
    </row>
    <row r="102" spans="1:14" ht="48" x14ac:dyDescent="0.2">
      <c r="A102" s="77">
        <v>75</v>
      </c>
      <c r="B102" s="78" t="s">
        <v>652</v>
      </c>
      <c r="C102" s="63" t="s">
        <v>653</v>
      </c>
      <c r="D102" s="79" t="s">
        <v>622</v>
      </c>
      <c r="E102" s="80">
        <v>5.7000000000000002E-3</v>
      </c>
      <c r="F102" s="65" t="s">
        <v>654</v>
      </c>
      <c r="G102" s="65">
        <v>26.51</v>
      </c>
      <c r="H102" s="81">
        <v>41890</v>
      </c>
      <c r="I102" s="81">
        <v>238.77</v>
      </c>
      <c r="J102" s="65" t="s">
        <v>655</v>
      </c>
      <c r="K102" s="65">
        <v>245.15</v>
      </c>
      <c r="L102" s="82"/>
      <c r="M102" s="81">
        <f t="shared" si="2"/>
        <v>9.2474537910222558</v>
      </c>
      <c r="N102" s="79" t="s">
        <v>656</v>
      </c>
    </row>
    <row r="103" spans="1:14" ht="48" x14ac:dyDescent="0.2">
      <c r="A103" s="77">
        <v>76</v>
      </c>
      <c r="B103" s="78" t="s">
        <v>657</v>
      </c>
      <c r="C103" s="63" t="s">
        <v>658</v>
      </c>
      <c r="D103" s="79" t="s">
        <v>659</v>
      </c>
      <c r="E103" s="80">
        <v>2.8246000000000002</v>
      </c>
      <c r="F103" s="65" t="s">
        <v>660</v>
      </c>
      <c r="G103" s="65">
        <v>65.56</v>
      </c>
      <c r="H103" s="81">
        <v>100.97</v>
      </c>
      <c r="I103" s="81">
        <v>285.2</v>
      </c>
      <c r="J103" s="65" t="s">
        <v>661</v>
      </c>
      <c r="K103" s="65">
        <v>291.95999999999998</v>
      </c>
      <c r="L103" s="82"/>
      <c r="M103" s="81">
        <f t="shared" si="2"/>
        <v>4.4533251982916404</v>
      </c>
      <c r="N103" s="79" t="s">
        <v>662</v>
      </c>
    </row>
    <row r="104" spans="1:14" ht="24" x14ac:dyDescent="0.2">
      <c r="A104" s="77">
        <v>77</v>
      </c>
      <c r="B104" s="78" t="s">
        <v>663</v>
      </c>
      <c r="C104" s="63" t="s">
        <v>664</v>
      </c>
      <c r="D104" s="79" t="s">
        <v>622</v>
      </c>
      <c r="E104" s="80">
        <v>4.0000000000000002E-4</v>
      </c>
      <c r="F104" s="65" t="s">
        <v>665</v>
      </c>
      <c r="G104" s="65">
        <v>4.1399999999999997</v>
      </c>
      <c r="H104" s="81">
        <v>50843.43</v>
      </c>
      <c r="I104" s="81">
        <v>20.34</v>
      </c>
      <c r="J104" s="65" t="s">
        <v>666</v>
      </c>
      <c r="K104" s="65">
        <v>20.91</v>
      </c>
      <c r="L104" s="82"/>
      <c r="M104" s="81">
        <f t="shared" si="2"/>
        <v>5.0507246376811601</v>
      </c>
      <c r="N104" s="79" t="s">
        <v>667</v>
      </c>
    </row>
    <row r="105" spans="1:14" ht="24" x14ac:dyDescent="0.2">
      <c r="A105" s="77">
        <v>78</v>
      </c>
      <c r="B105" s="78" t="s">
        <v>668</v>
      </c>
      <c r="C105" s="63" t="s">
        <v>669</v>
      </c>
      <c r="D105" s="79" t="s">
        <v>622</v>
      </c>
      <c r="E105" s="80">
        <v>2.0000000000000001E-4</v>
      </c>
      <c r="F105" s="65" t="s">
        <v>670</v>
      </c>
      <c r="G105" s="65">
        <v>2.2999999999999998</v>
      </c>
      <c r="H105" s="81">
        <v>82354.59</v>
      </c>
      <c r="I105" s="81">
        <v>16.47</v>
      </c>
      <c r="J105" s="65" t="s">
        <v>671</v>
      </c>
      <c r="K105" s="65">
        <v>16.87</v>
      </c>
      <c r="L105" s="82"/>
      <c r="M105" s="81">
        <f t="shared" si="2"/>
        <v>7.3347826086956536</v>
      </c>
      <c r="N105" s="79" t="s">
        <v>672</v>
      </c>
    </row>
    <row r="106" spans="1:14" ht="24" x14ac:dyDescent="0.2">
      <c r="A106" s="77">
        <v>79</v>
      </c>
      <c r="B106" s="78" t="s">
        <v>673</v>
      </c>
      <c r="C106" s="63" t="s">
        <v>674</v>
      </c>
      <c r="D106" s="79" t="s">
        <v>622</v>
      </c>
      <c r="E106" s="80">
        <v>1.6000000000000001E-3</v>
      </c>
      <c r="F106" s="65" t="s">
        <v>670</v>
      </c>
      <c r="G106" s="65">
        <v>18.43</v>
      </c>
      <c r="H106" s="81">
        <v>82354.59</v>
      </c>
      <c r="I106" s="81">
        <v>131.77000000000001</v>
      </c>
      <c r="J106" s="65" t="s">
        <v>671</v>
      </c>
      <c r="K106" s="65">
        <v>134.93</v>
      </c>
      <c r="L106" s="82"/>
      <c r="M106" s="81">
        <f t="shared" si="2"/>
        <v>7.3212154096581665</v>
      </c>
      <c r="N106" s="79" t="s">
        <v>672</v>
      </c>
    </row>
    <row r="107" spans="1:14" ht="24" x14ac:dyDescent="0.2">
      <c r="A107" s="77">
        <v>80</v>
      </c>
      <c r="B107" s="78" t="s">
        <v>675</v>
      </c>
      <c r="C107" s="63" t="s">
        <v>676</v>
      </c>
      <c r="D107" s="79" t="s">
        <v>622</v>
      </c>
      <c r="E107" s="80">
        <v>1E-4</v>
      </c>
      <c r="F107" s="65" t="s">
        <v>677</v>
      </c>
      <c r="G107" s="65">
        <v>1.07</v>
      </c>
      <c r="H107" s="81">
        <v>89294.17</v>
      </c>
      <c r="I107" s="81">
        <v>8.93</v>
      </c>
      <c r="J107" s="65" t="s">
        <v>678</v>
      </c>
      <c r="K107" s="65">
        <v>9.14</v>
      </c>
      <c r="L107" s="82"/>
      <c r="M107" s="81">
        <f t="shared" si="2"/>
        <v>8.5420560747663554</v>
      </c>
      <c r="N107" s="79" t="s">
        <v>679</v>
      </c>
    </row>
    <row r="108" spans="1:14" ht="24" x14ac:dyDescent="0.2">
      <c r="A108" s="77">
        <v>81</v>
      </c>
      <c r="B108" s="78" t="s">
        <v>680</v>
      </c>
      <c r="C108" s="63" t="s">
        <v>681</v>
      </c>
      <c r="D108" s="79" t="s">
        <v>622</v>
      </c>
      <c r="E108" s="80">
        <v>1E-4</v>
      </c>
      <c r="F108" s="65" t="s">
        <v>677</v>
      </c>
      <c r="G108" s="65">
        <v>1.07</v>
      </c>
      <c r="H108" s="81">
        <v>89294.17</v>
      </c>
      <c r="I108" s="81">
        <v>8.93</v>
      </c>
      <c r="J108" s="65" t="s">
        <v>678</v>
      </c>
      <c r="K108" s="65">
        <v>9.14</v>
      </c>
      <c r="L108" s="82"/>
      <c r="M108" s="81">
        <f t="shared" si="2"/>
        <v>8.5420560747663554</v>
      </c>
      <c r="N108" s="79" t="s">
        <v>679</v>
      </c>
    </row>
    <row r="109" spans="1:14" ht="24" x14ac:dyDescent="0.2">
      <c r="A109" s="77">
        <v>82</v>
      </c>
      <c r="B109" s="78" t="s">
        <v>682</v>
      </c>
      <c r="C109" s="63" t="s">
        <v>683</v>
      </c>
      <c r="D109" s="79" t="s">
        <v>622</v>
      </c>
      <c r="E109" s="80">
        <v>1E-4</v>
      </c>
      <c r="F109" s="65" t="s">
        <v>677</v>
      </c>
      <c r="G109" s="65">
        <v>1.07</v>
      </c>
      <c r="H109" s="81">
        <v>89294.17</v>
      </c>
      <c r="I109" s="81">
        <v>8.93</v>
      </c>
      <c r="J109" s="65" t="s">
        <v>678</v>
      </c>
      <c r="K109" s="65">
        <v>9.14</v>
      </c>
      <c r="L109" s="82"/>
      <c r="M109" s="81">
        <f t="shared" si="2"/>
        <v>8.5420560747663554</v>
      </c>
      <c r="N109" s="79" t="s">
        <v>679</v>
      </c>
    </row>
    <row r="110" spans="1:14" ht="60" x14ac:dyDescent="0.2">
      <c r="A110" s="77">
        <v>83</v>
      </c>
      <c r="B110" s="78" t="s">
        <v>684</v>
      </c>
      <c r="C110" s="63" t="s">
        <v>685</v>
      </c>
      <c r="D110" s="79" t="s">
        <v>659</v>
      </c>
      <c r="E110" s="80">
        <v>0.03</v>
      </c>
      <c r="F110" s="65" t="s">
        <v>686</v>
      </c>
      <c r="G110" s="65">
        <v>0.68</v>
      </c>
      <c r="H110" s="81">
        <v>118.5</v>
      </c>
      <c r="I110" s="81">
        <v>3.56</v>
      </c>
      <c r="J110" s="65" t="s">
        <v>687</v>
      </c>
      <c r="K110" s="65">
        <v>3.64</v>
      </c>
      <c r="L110" s="82"/>
      <c r="M110" s="81">
        <f t="shared" si="2"/>
        <v>5.3529411764705879</v>
      </c>
      <c r="N110" s="79" t="s">
        <v>688</v>
      </c>
    </row>
    <row r="111" spans="1:14" ht="48" x14ac:dyDescent="0.2">
      <c r="A111" s="77">
        <v>84</v>
      </c>
      <c r="B111" s="78" t="s">
        <v>689</v>
      </c>
      <c r="C111" s="63" t="s">
        <v>690</v>
      </c>
      <c r="D111" s="79" t="s">
        <v>622</v>
      </c>
      <c r="E111" s="80">
        <v>1.5E-3</v>
      </c>
      <c r="F111" s="65" t="s">
        <v>691</v>
      </c>
      <c r="G111" s="65">
        <v>25.94</v>
      </c>
      <c r="H111" s="81">
        <v>74911</v>
      </c>
      <c r="I111" s="81">
        <v>112.37</v>
      </c>
      <c r="J111" s="65" t="s">
        <v>692</v>
      </c>
      <c r="K111" s="65">
        <v>115.08</v>
      </c>
      <c r="L111" s="82"/>
      <c r="M111" s="81">
        <f t="shared" si="2"/>
        <v>4.4363916730917499</v>
      </c>
      <c r="N111" s="79" t="s">
        <v>693</v>
      </c>
    </row>
    <row r="112" spans="1:14" ht="48" x14ac:dyDescent="0.2">
      <c r="A112" s="77">
        <v>85</v>
      </c>
      <c r="B112" s="78" t="s">
        <v>694</v>
      </c>
      <c r="C112" s="63" t="s">
        <v>695</v>
      </c>
      <c r="D112" s="79" t="s">
        <v>622</v>
      </c>
      <c r="E112" s="80">
        <v>5.0000000000000001E-4</v>
      </c>
      <c r="F112" s="65" t="s">
        <v>696</v>
      </c>
      <c r="G112" s="65">
        <v>4.5999999999999996</v>
      </c>
      <c r="H112" s="81">
        <v>52312</v>
      </c>
      <c r="I112" s="81">
        <v>26.16</v>
      </c>
      <c r="J112" s="65" t="s">
        <v>697</v>
      </c>
      <c r="K112" s="65">
        <v>26.84</v>
      </c>
      <c r="L112" s="82"/>
      <c r="M112" s="81">
        <f t="shared" si="2"/>
        <v>5.8347826086956527</v>
      </c>
      <c r="N112" s="79" t="s">
        <v>698</v>
      </c>
    </row>
    <row r="113" spans="1:14" ht="24" x14ac:dyDescent="0.2">
      <c r="A113" s="77">
        <v>86</v>
      </c>
      <c r="B113" s="78" t="s">
        <v>699</v>
      </c>
      <c r="C113" s="63" t="s">
        <v>700</v>
      </c>
      <c r="D113" s="79" t="s">
        <v>659</v>
      </c>
      <c r="E113" s="80">
        <v>7</v>
      </c>
      <c r="F113" s="65" t="s">
        <v>701</v>
      </c>
      <c r="G113" s="65">
        <v>68.599999999999994</v>
      </c>
      <c r="H113" s="81">
        <v>45.83</v>
      </c>
      <c r="I113" s="81">
        <v>320.81</v>
      </c>
      <c r="J113" s="65" t="s">
        <v>702</v>
      </c>
      <c r="K113" s="65">
        <v>355.25</v>
      </c>
      <c r="L113" s="82"/>
      <c r="M113" s="81">
        <f t="shared" si="2"/>
        <v>5.1785714285714288</v>
      </c>
      <c r="N113" s="79" t="s">
        <v>703</v>
      </c>
    </row>
    <row r="114" spans="1:14" ht="24" x14ac:dyDescent="0.2">
      <c r="A114" s="77">
        <v>87</v>
      </c>
      <c r="B114" s="78" t="s">
        <v>699</v>
      </c>
      <c r="C114" s="63" t="s">
        <v>700</v>
      </c>
      <c r="D114" s="79" t="s">
        <v>659</v>
      </c>
      <c r="E114" s="80">
        <v>0.14099999999999999</v>
      </c>
      <c r="F114" s="65" t="s">
        <v>701</v>
      </c>
      <c r="G114" s="65">
        <v>1.39</v>
      </c>
      <c r="H114" s="81">
        <v>45.83</v>
      </c>
      <c r="I114" s="81">
        <v>6.46</v>
      </c>
      <c r="J114" s="65" t="s">
        <v>702</v>
      </c>
      <c r="K114" s="65">
        <v>7.16</v>
      </c>
      <c r="L114" s="82"/>
      <c r="M114" s="81">
        <f t="shared" si="2"/>
        <v>5.1510791366906483</v>
      </c>
      <c r="N114" s="79" t="s">
        <v>703</v>
      </c>
    </row>
    <row r="115" spans="1:14" ht="36" x14ac:dyDescent="0.2">
      <c r="A115" s="77">
        <v>88</v>
      </c>
      <c r="B115" s="78" t="s">
        <v>704</v>
      </c>
      <c r="C115" s="63" t="s">
        <v>705</v>
      </c>
      <c r="D115" s="79" t="s">
        <v>706</v>
      </c>
      <c r="E115" s="80">
        <v>1.768</v>
      </c>
      <c r="F115" s="65" t="s">
        <v>707</v>
      </c>
      <c r="G115" s="65">
        <v>120.05</v>
      </c>
      <c r="H115" s="81">
        <v>202.48</v>
      </c>
      <c r="I115" s="81">
        <v>357.98</v>
      </c>
      <c r="J115" s="65" t="s">
        <v>708</v>
      </c>
      <c r="K115" s="65">
        <v>366.22</v>
      </c>
      <c r="L115" s="82"/>
      <c r="M115" s="81">
        <f t="shared" si="2"/>
        <v>3.0505622657226157</v>
      </c>
      <c r="N115" s="79" t="s">
        <v>709</v>
      </c>
    </row>
    <row r="116" spans="1:14" ht="36" x14ac:dyDescent="0.2">
      <c r="A116" s="77">
        <v>89</v>
      </c>
      <c r="B116" s="78" t="s">
        <v>710</v>
      </c>
      <c r="C116" s="63" t="s">
        <v>711</v>
      </c>
      <c r="D116" s="79" t="s">
        <v>638</v>
      </c>
      <c r="E116" s="80">
        <v>0.108</v>
      </c>
      <c r="F116" s="65" t="s">
        <v>712</v>
      </c>
      <c r="G116" s="65">
        <v>40.72</v>
      </c>
      <c r="H116" s="81">
        <v>3890</v>
      </c>
      <c r="I116" s="81">
        <v>420.12</v>
      </c>
      <c r="J116" s="65" t="s">
        <v>713</v>
      </c>
      <c r="K116" s="65">
        <v>442.69</v>
      </c>
      <c r="L116" s="82"/>
      <c r="M116" s="81">
        <f t="shared" si="2"/>
        <v>10.871561886051081</v>
      </c>
      <c r="N116" s="79" t="s">
        <v>714</v>
      </c>
    </row>
    <row r="117" spans="1:14" ht="36" x14ac:dyDescent="0.2">
      <c r="A117" s="77">
        <v>90</v>
      </c>
      <c r="B117" s="78" t="s">
        <v>715</v>
      </c>
      <c r="C117" s="63" t="s">
        <v>716</v>
      </c>
      <c r="D117" s="79" t="s">
        <v>638</v>
      </c>
      <c r="E117" s="80">
        <v>0.10199999999999999</v>
      </c>
      <c r="F117" s="65" t="s">
        <v>717</v>
      </c>
      <c r="G117" s="65">
        <v>78.739999999999995</v>
      </c>
      <c r="H117" s="81">
        <v>5912.25</v>
      </c>
      <c r="I117" s="81">
        <v>603.04999999999995</v>
      </c>
      <c r="J117" s="65" t="s">
        <v>718</v>
      </c>
      <c r="K117" s="65">
        <v>626.61</v>
      </c>
      <c r="L117" s="82"/>
      <c r="M117" s="81">
        <f t="shared" si="2"/>
        <v>7.9579629159258323</v>
      </c>
      <c r="N117" s="79" t="s">
        <v>719</v>
      </c>
    </row>
    <row r="118" spans="1:14" ht="36" x14ac:dyDescent="0.2">
      <c r="A118" s="77">
        <v>91</v>
      </c>
      <c r="B118" s="78" t="s">
        <v>720</v>
      </c>
      <c r="C118" s="63" t="s">
        <v>721</v>
      </c>
      <c r="D118" s="79" t="s">
        <v>638</v>
      </c>
      <c r="E118" s="80">
        <v>1E-4</v>
      </c>
      <c r="F118" s="65" t="s">
        <v>722</v>
      </c>
      <c r="G118" s="65">
        <v>7.0000000000000007E-2</v>
      </c>
      <c r="H118" s="81">
        <v>5959.16</v>
      </c>
      <c r="I118" s="81">
        <v>0.6</v>
      </c>
      <c r="J118" s="65" t="s">
        <v>723</v>
      </c>
      <c r="K118" s="65">
        <v>0.62</v>
      </c>
      <c r="L118" s="82"/>
      <c r="M118" s="81">
        <f t="shared" si="2"/>
        <v>8.8571428571428559</v>
      </c>
      <c r="N118" s="79" t="s">
        <v>724</v>
      </c>
    </row>
    <row r="119" spans="1:14" ht="36" x14ac:dyDescent="0.2">
      <c r="A119" s="77">
        <v>92</v>
      </c>
      <c r="B119" s="78" t="s">
        <v>725</v>
      </c>
      <c r="C119" s="63" t="s">
        <v>726</v>
      </c>
      <c r="D119" s="79" t="s">
        <v>638</v>
      </c>
      <c r="E119" s="80">
        <v>8.9999999999999998E-4</v>
      </c>
      <c r="F119" s="65" t="s">
        <v>727</v>
      </c>
      <c r="G119" s="65">
        <v>0.34</v>
      </c>
      <c r="H119" s="81">
        <v>3542.86</v>
      </c>
      <c r="I119" s="81">
        <v>3.19</v>
      </c>
      <c r="J119" s="65" t="s">
        <v>728</v>
      </c>
      <c r="K119" s="65">
        <v>3.35</v>
      </c>
      <c r="L119" s="82"/>
      <c r="M119" s="81">
        <f t="shared" si="2"/>
        <v>9.852941176470587</v>
      </c>
      <c r="N119" s="79" t="s">
        <v>729</v>
      </c>
    </row>
    <row r="120" spans="1:14" ht="36" x14ac:dyDescent="0.2">
      <c r="A120" s="77">
        <v>93</v>
      </c>
      <c r="B120" s="78" t="s">
        <v>730</v>
      </c>
      <c r="C120" s="63" t="s">
        <v>731</v>
      </c>
      <c r="D120" s="79" t="s">
        <v>638</v>
      </c>
      <c r="E120" s="80">
        <v>4.7999999999999996E-3</v>
      </c>
      <c r="F120" s="65" t="s">
        <v>732</v>
      </c>
      <c r="G120" s="65">
        <v>6.1</v>
      </c>
      <c r="H120" s="81">
        <v>9253.82</v>
      </c>
      <c r="I120" s="81">
        <v>44.42</v>
      </c>
      <c r="J120" s="65" t="s">
        <v>733</v>
      </c>
      <c r="K120" s="65">
        <v>45.85</v>
      </c>
      <c r="L120" s="82"/>
      <c r="M120" s="81">
        <f t="shared" si="2"/>
        <v>7.5163934426229515</v>
      </c>
      <c r="N120" s="79" t="s">
        <v>734</v>
      </c>
    </row>
    <row r="121" spans="1:14" ht="48" x14ac:dyDescent="0.2">
      <c r="A121" s="77">
        <v>94</v>
      </c>
      <c r="B121" s="78" t="s">
        <v>735</v>
      </c>
      <c r="C121" s="63" t="s">
        <v>736</v>
      </c>
      <c r="D121" s="79" t="s">
        <v>622</v>
      </c>
      <c r="E121" s="80">
        <v>5.9999999999999995E-4</v>
      </c>
      <c r="F121" s="65" t="s">
        <v>737</v>
      </c>
      <c r="G121" s="65">
        <v>8.3800000000000008</v>
      </c>
      <c r="H121" s="81">
        <v>119795</v>
      </c>
      <c r="I121" s="81">
        <v>71.88</v>
      </c>
      <c r="J121" s="65" t="s">
        <v>738</v>
      </c>
      <c r="K121" s="65">
        <v>73.48</v>
      </c>
      <c r="L121" s="82"/>
      <c r="M121" s="81">
        <f t="shared" si="2"/>
        <v>8.7684964200477324</v>
      </c>
      <c r="N121" s="79" t="s">
        <v>739</v>
      </c>
    </row>
    <row r="122" spans="1:14" ht="24" x14ac:dyDescent="0.2">
      <c r="A122" s="77">
        <v>95</v>
      </c>
      <c r="B122" s="78" t="s">
        <v>740</v>
      </c>
      <c r="C122" s="63" t="s">
        <v>741</v>
      </c>
      <c r="D122" s="79" t="s">
        <v>483</v>
      </c>
      <c r="E122" s="80">
        <v>1</v>
      </c>
      <c r="F122" s="65" t="s">
        <v>742</v>
      </c>
      <c r="G122" s="65">
        <v>14.4</v>
      </c>
      <c r="H122" s="81">
        <v>123.9</v>
      </c>
      <c r="I122" s="81">
        <v>123.9</v>
      </c>
      <c r="J122" s="65" t="s">
        <v>743</v>
      </c>
      <c r="K122" s="65">
        <v>126.65</v>
      </c>
      <c r="L122" s="82"/>
      <c r="M122" s="81">
        <f t="shared" si="2"/>
        <v>8.7951388888888893</v>
      </c>
      <c r="N122" s="79" t="s">
        <v>744</v>
      </c>
    </row>
    <row r="123" spans="1:14" ht="24" x14ac:dyDescent="0.2">
      <c r="A123" s="77">
        <v>96</v>
      </c>
      <c r="B123" s="78" t="s">
        <v>745</v>
      </c>
      <c r="C123" s="63" t="s">
        <v>746</v>
      </c>
      <c r="D123" s="79" t="s">
        <v>622</v>
      </c>
      <c r="E123" s="80">
        <v>4.0000000000000002E-4</v>
      </c>
      <c r="F123" s="65" t="s">
        <v>747</v>
      </c>
      <c r="G123" s="65">
        <v>12.16</v>
      </c>
      <c r="H123" s="81">
        <v>67777.78</v>
      </c>
      <c r="I123" s="81">
        <v>27.11</v>
      </c>
      <c r="J123" s="65" t="s">
        <v>748</v>
      </c>
      <c r="K123" s="65">
        <v>27.89</v>
      </c>
      <c r="L123" s="82"/>
      <c r="M123" s="81">
        <f t="shared" si="2"/>
        <v>2.2935855263157894</v>
      </c>
      <c r="N123" s="79" t="s">
        <v>749</v>
      </c>
    </row>
    <row r="124" spans="1:14" ht="24" x14ac:dyDescent="0.2">
      <c r="A124" s="77">
        <v>97</v>
      </c>
      <c r="B124" s="78" t="s">
        <v>750</v>
      </c>
      <c r="C124" s="63" t="s">
        <v>751</v>
      </c>
      <c r="D124" s="79" t="s">
        <v>622</v>
      </c>
      <c r="E124" s="80">
        <v>4.0000000000000002E-4</v>
      </c>
      <c r="F124" s="65" t="s">
        <v>752</v>
      </c>
      <c r="G124" s="65">
        <v>7.12</v>
      </c>
      <c r="H124" s="81">
        <v>91666.67</v>
      </c>
      <c r="I124" s="81">
        <v>36.67</v>
      </c>
      <c r="J124" s="65" t="s">
        <v>753</v>
      </c>
      <c r="K124" s="65">
        <v>37.630000000000003</v>
      </c>
      <c r="L124" s="82"/>
      <c r="M124" s="81">
        <f t="shared" si="2"/>
        <v>5.2851123595505625</v>
      </c>
      <c r="N124" s="79" t="s">
        <v>754</v>
      </c>
    </row>
    <row r="125" spans="1:14" ht="24" x14ac:dyDescent="0.2">
      <c r="A125" s="77">
        <v>98</v>
      </c>
      <c r="B125" s="78" t="s">
        <v>755</v>
      </c>
      <c r="C125" s="63" t="s">
        <v>756</v>
      </c>
      <c r="D125" s="79" t="s">
        <v>659</v>
      </c>
      <c r="E125" s="80">
        <v>0.28999999999999998</v>
      </c>
      <c r="F125" s="65" t="s">
        <v>757</v>
      </c>
      <c r="G125" s="65">
        <v>22.91</v>
      </c>
      <c r="H125" s="81">
        <v>371.96</v>
      </c>
      <c r="I125" s="81">
        <v>107.87</v>
      </c>
      <c r="J125" s="65" t="s">
        <v>758</v>
      </c>
      <c r="K125" s="65">
        <v>110.14</v>
      </c>
      <c r="L125" s="82"/>
      <c r="M125" s="81">
        <f t="shared" si="2"/>
        <v>4.8075076385857702</v>
      </c>
      <c r="N125" s="79" t="s">
        <v>759</v>
      </c>
    </row>
    <row r="126" spans="1:14" ht="60" x14ac:dyDescent="0.2">
      <c r="A126" s="77">
        <v>99</v>
      </c>
      <c r="B126" s="78" t="s">
        <v>760</v>
      </c>
      <c r="C126" s="63" t="s">
        <v>761</v>
      </c>
      <c r="D126" s="79" t="s">
        <v>622</v>
      </c>
      <c r="E126" s="80">
        <v>3.8999999999999998E-3</v>
      </c>
      <c r="F126" s="65" t="s">
        <v>762</v>
      </c>
      <c r="G126" s="65">
        <v>36.97</v>
      </c>
      <c r="H126" s="81">
        <v>67957</v>
      </c>
      <c r="I126" s="81">
        <v>265.02999999999997</v>
      </c>
      <c r="J126" s="65" t="s">
        <v>763</v>
      </c>
      <c r="K126" s="65">
        <v>268.14</v>
      </c>
      <c r="L126" s="82"/>
      <c r="M126" s="81">
        <f t="shared" si="2"/>
        <v>7.2529077630511223</v>
      </c>
      <c r="N126" s="79" t="s">
        <v>764</v>
      </c>
    </row>
    <row r="127" spans="1:14" ht="24" x14ac:dyDescent="0.2">
      <c r="A127" s="77">
        <v>100</v>
      </c>
      <c r="B127" s="78" t="s">
        <v>765</v>
      </c>
      <c r="C127" s="63" t="s">
        <v>766</v>
      </c>
      <c r="D127" s="79" t="s">
        <v>483</v>
      </c>
      <c r="E127" s="80">
        <v>2</v>
      </c>
      <c r="F127" s="65" t="s">
        <v>767</v>
      </c>
      <c r="G127" s="65">
        <v>238</v>
      </c>
      <c r="H127" s="81">
        <v>508.47</v>
      </c>
      <c r="I127" s="81">
        <v>1016.94</v>
      </c>
      <c r="J127" s="65" t="s">
        <v>768</v>
      </c>
      <c r="K127" s="65">
        <v>1043.1400000000001</v>
      </c>
      <c r="L127" s="82"/>
      <c r="M127" s="81">
        <f t="shared" si="2"/>
        <v>4.382941176470589</v>
      </c>
      <c r="N127" s="79" t="s">
        <v>769</v>
      </c>
    </row>
    <row r="128" spans="1:14" ht="24" x14ac:dyDescent="0.2">
      <c r="A128" s="77">
        <v>101</v>
      </c>
      <c r="B128" s="78" t="s">
        <v>765</v>
      </c>
      <c r="C128" s="63" t="s">
        <v>766</v>
      </c>
      <c r="D128" s="79" t="s">
        <v>483</v>
      </c>
      <c r="E128" s="80">
        <v>1</v>
      </c>
      <c r="F128" s="65" t="s">
        <v>767</v>
      </c>
      <c r="G128" s="65">
        <v>119</v>
      </c>
      <c r="H128" s="81">
        <v>508.47</v>
      </c>
      <c r="I128" s="81">
        <v>508.47</v>
      </c>
      <c r="J128" s="65" t="s">
        <v>768</v>
      </c>
      <c r="K128" s="65">
        <v>521.57000000000005</v>
      </c>
      <c r="L128" s="82"/>
      <c r="M128" s="81">
        <f t="shared" ref="M128:M159" si="3">IF(ISNUMBER(K128/G128),IF(NOT(K128/G128=0),K128/G128, " "), " ")</f>
        <v>4.382941176470589</v>
      </c>
      <c r="N128" s="79" t="s">
        <v>769</v>
      </c>
    </row>
    <row r="129" spans="1:14" ht="24" x14ac:dyDescent="0.2">
      <c r="A129" s="77">
        <v>102</v>
      </c>
      <c r="B129" s="78" t="s">
        <v>770</v>
      </c>
      <c r="C129" s="63" t="s">
        <v>771</v>
      </c>
      <c r="D129" s="79" t="s">
        <v>483</v>
      </c>
      <c r="E129" s="80">
        <v>1</v>
      </c>
      <c r="F129" s="65" t="s">
        <v>772</v>
      </c>
      <c r="G129" s="65">
        <v>2.59</v>
      </c>
      <c r="H129" s="81">
        <v>12.24</v>
      </c>
      <c r="I129" s="81">
        <v>12.24</v>
      </c>
      <c r="J129" s="65" t="s">
        <v>773</v>
      </c>
      <c r="K129" s="65">
        <v>12.48</v>
      </c>
      <c r="L129" s="82"/>
      <c r="M129" s="81">
        <f t="shared" si="3"/>
        <v>4.8185328185328187</v>
      </c>
      <c r="N129" s="79" t="s">
        <v>774</v>
      </c>
    </row>
    <row r="130" spans="1:14" ht="48" x14ac:dyDescent="0.2">
      <c r="A130" s="77">
        <v>103</v>
      </c>
      <c r="B130" s="78" t="s">
        <v>775</v>
      </c>
      <c r="C130" s="63" t="s">
        <v>776</v>
      </c>
      <c r="D130" s="79" t="s">
        <v>638</v>
      </c>
      <c r="E130" s="80">
        <v>3.0000000000000001E-3</v>
      </c>
      <c r="F130" s="65" t="s">
        <v>777</v>
      </c>
      <c r="G130" s="65">
        <v>1.77</v>
      </c>
      <c r="H130" s="81">
        <v>2530</v>
      </c>
      <c r="I130" s="81">
        <v>7.59</v>
      </c>
      <c r="J130" s="65" t="s">
        <v>778</v>
      </c>
      <c r="K130" s="65">
        <v>8.82</v>
      </c>
      <c r="L130" s="82"/>
      <c r="M130" s="81">
        <f t="shared" si="3"/>
        <v>4.9830508474576272</v>
      </c>
      <c r="N130" s="79" t="s">
        <v>779</v>
      </c>
    </row>
    <row r="131" spans="1:14" ht="48" x14ac:dyDescent="0.2">
      <c r="A131" s="77">
        <v>104</v>
      </c>
      <c r="B131" s="78" t="s">
        <v>780</v>
      </c>
      <c r="C131" s="63" t="s">
        <v>781</v>
      </c>
      <c r="D131" s="79" t="s">
        <v>638</v>
      </c>
      <c r="E131" s="80">
        <v>0.04</v>
      </c>
      <c r="F131" s="65" t="s">
        <v>782</v>
      </c>
      <c r="G131" s="65">
        <v>94.51</v>
      </c>
      <c r="H131" s="81">
        <v>19300</v>
      </c>
      <c r="I131" s="81">
        <v>772</v>
      </c>
      <c r="J131" s="65" t="s">
        <v>783</v>
      </c>
      <c r="K131" s="65">
        <v>803.34</v>
      </c>
      <c r="L131" s="82"/>
      <c r="M131" s="81">
        <f t="shared" si="3"/>
        <v>8.5000529044545541</v>
      </c>
      <c r="N131" s="79" t="s">
        <v>784</v>
      </c>
    </row>
    <row r="132" spans="1:14" ht="48" x14ac:dyDescent="0.2">
      <c r="A132" s="77">
        <v>105</v>
      </c>
      <c r="B132" s="78" t="s">
        <v>780</v>
      </c>
      <c r="C132" s="63" t="s">
        <v>781</v>
      </c>
      <c r="D132" s="79" t="s">
        <v>638</v>
      </c>
      <c r="E132" s="80">
        <v>0.08</v>
      </c>
      <c r="F132" s="65" t="s">
        <v>782</v>
      </c>
      <c r="G132" s="65">
        <v>189.02</v>
      </c>
      <c r="H132" s="81">
        <v>19300</v>
      </c>
      <c r="I132" s="81">
        <v>1544</v>
      </c>
      <c r="J132" s="65" t="s">
        <v>783</v>
      </c>
      <c r="K132" s="65">
        <v>1606.67</v>
      </c>
      <c r="L132" s="82"/>
      <c r="M132" s="81">
        <f t="shared" si="3"/>
        <v>8.5</v>
      </c>
      <c r="N132" s="79" t="s">
        <v>784</v>
      </c>
    </row>
    <row r="133" spans="1:14" ht="48" x14ac:dyDescent="0.2">
      <c r="A133" s="77">
        <v>106</v>
      </c>
      <c r="B133" s="78" t="s">
        <v>785</v>
      </c>
      <c r="C133" s="63" t="s">
        <v>786</v>
      </c>
      <c r="D133" s="79" t="s">
        <v>638</v>
      </c>
      <c r="E133" s="80">
        <v>4.1859999999999999</v>
      </c>
      <c r="F133" s="65" t="s">
        <v>787</v>
      </c>
      <c r="G133" s="65">
        <v>489.76</v>
      </c>
      <c r="H133" s="81">
        <v>176</v>
      </c>
      <c r="I133" s="81">
        <v>736.74</v>
      </c>
      <c r="J133" s="65" t="s">
        <v>788</v>
      </c>
      <c r="K133" s="65">
        <v>1459.74</v>
      </c>
      <c r="L133" s="82"/>
      <c r="M133" s="81">
        <f t="shared" si="3"/>
        <v>2.9805210715452466</v>
      </c>
      <c r="N133" s="79" t="s">
        <v>789</v>
      </c>
    </row>
    <row r="134" spans="1:14" ht="36" x14ac:dyDescent="0.2">
      <c r="A134" s="77">
        <v>107</v>
      </c>
      <c r="B134" s="78" t="s">
        <v>790</v>
      </c>
      <c r="C134" s="63" t="s">
        <v>791</v>
      </c>
      <c r="D134" s="79" t="s">
        <v>638</v>
      </c>
      <c r="E134" s="80">
        <v>1.2019</v>
      </c>
      <c r="F134" s="65" t="s">
        <v>792</v>
      </c>
      <c r="G134" s="65">
        <v>3.74</v>
      </c>
      <c r="H134" s="81">
        <v>22.92</v>
      </c>
      <c r="I134" s="81">
        <v>27.54</v>
      </c>
      <c r="J134" s="65" t="s">
        <v>793</v>
      </c>
      <c r="K134" s="65">
        <v>27.54</v>
      </c>
      <c r="L134" s="82"/>
      <c r="M134" s="81">
        <f t="shared" si="3"/>
        <v>7.3636363636363633</v>
      </c>
      <c r="N134" s="79" t="s">
        <v>794</v>
      </c>
    </row>
    <row r="135" spans="1:14" ht="60" x14ac:dyDescent="0.2">
      <c r="A135" s="77">
        <v>108</v>
      </c>
      <c r="B135" s="78" t="s">
        <v>795</v>
      </c>
      <c r="C135" s="63" t="s">
        <v>796</v>
      </c>
      <c r="D135" s="79" t="s">
        <v>622</v>
      </c>
      <c r="E135" s="80">
        <v>6.9999999999999999E-4</v>
      </c>
      <c r="F135" s="65" t="s">
        <v>797</v>
      </c>
      <c r="G135" s="65">
        <v>17.46</v>
      </c>
      <c r="H135" s="81">
        <v>82040</v>
      </c>
      <c r="I135" s="81">
        <v>57.43</v>
      </c>
      <c r="J135" s="65" t="s">
        <v>798</v>
      </c>
      <c r="K135" s="65">
        <v>58.78</v>
      </c>
      <c r="L135" s="82"/>
      <c r="M135" s="81">
        <f t="shared" si="3"/>
        <v>3.3665521191294387</v>
      </c>
      <c r="N135" s="79" t="s">
        <v>799</v>
      </c>
    </row>
    <row r="136" spans="1:14" ht="24" x14ac:dyDescent="0.2">
      <c r="A136" s="77">
        <v>109</v>
      </c>
      <c r="B136" s="78" t="s">
        <v>800</v>
      </c>
      <c r="C136" s="63" t="s">
        <v>801</v>
      </c>
      <c r="D136" s="79" t="s">
        <v>483</v>
      </c>
      <c r="E136" s="80">
        <v>1</v>
      </c>
      <c r="F136" s="65" t="s">
        <v>802</v>
      </c>
      <c r="G136" s="65">
        <v>5.44</v>
      </c>
      <c r="H136" s="81">
        <v>111.22</v>
      </c>
      <c r="I136" s="81">
        <v>111.22</v>
      </c>
      <c r="J136" s="65" t="s">
        <v>803</v>
      </c>
      <c r="K136" s="65">
        <v>113.47</v>
      </c>
      <c r="L136" s="82"/>
      <c r="M136" s="81">
        <f t="shared" si="3"/>
        <v>20.858455882352938</v>
      </c>
      <c r="N136" s="79" t="s">
        <v>804</v>
      </c>
    </row>
    <row r="137" spans="1:14" ht="24" x14ac:dyDescent="0.2">
      <c r="A137" s="77">
        <v>110</v>
      </c>
      <c r="B137" s="78" t="s">
        <v>805</v>
      </c>
      <c r="C137" s="63" t="s">
        <v>806</v>
      </c>
      <c r="D137" s="79" t="s">
        <v>706</v>
      </c>
      <c r="E137" s="80">
        <v>0.92620000000000002</v>
      </c>
      <c r="F137" s="65" t="s">
        <v>807</v>
      </c>
      <c r="G137" s="65">
        <v>30.94</v>
      </c>
      <c r="H137" s="81">
        <v>135.25</v>
      </c>
      <c r="I137" s="81">
        <v>125.27</v>
      </c>
      <c r="J137" s="65" t="s">
        <v>808</v>
      </c>
      <c r="K137" s="65">
        <v>127.99</v>
      </c>
      <c r="L137" s="82"/>
      <c r="M137" s="81">
        <f t="shared" si="3"/>
        <v>4.1367162249515186</v>
      </c>
      <c r="N137" s="79" t="s">
        <v>809</v>
      </c>
    </row>
    <row r="138" spans="1:14" ht="36" x14ac:dyDescent="0.2">
      <c r="A138" s="77">
        <v>111</v>
      </c>
      <c r="B138" s="78" t="s">
        <v>810</v>
      </c>
      <c r="C138" s="63" t="s">
        <v>811</v>
      </c>
      <c r="D138" s="79" t="s">
        <v>812</v>
      </c>
      <c r="E138" s="80">
        <v>0.67810000000000004</v>
      </c>
      <c r="F138" s="65" t="s">
        <v>813</v>
      </c>
      <c r="G138" s="65">
        <v>0.68</v>
      </c>
      <c r="H138" s="81"/>
      <c r="I138" s="81"/>
      <c r="J138" s="65" t="s">
        <v>480</v>
      </c>
      <c r="K138" s="65"/>
      <c r="L138" s="82"/>
      <c r="M138" s="81" t="str">
        <f t="shared" si="3"/>
        <v xml:space="preserve"> </v>
      </c>
      <c r="N138" s="79"/>
    </row>
    <row r="139" spans="1:14" ht="24" x14ac:dyDescent="0.2">
      <c r="A139" s="77">
        <v>112</v>
      </c>
      <c r="B139" s="78" t="s">
        <v>814</v>
      </c>
      <c r="C139" s="63" t="s">
        <v>815</v>
      </c>
      <c r="D139" s="79" t="s">
        <v>816</v>
      </c>
      <c r="E139" s="80">
        <v>2</v>
      </c>
      <c r="F139" s="65" t="s">
        <v>480</v>
      </c>
      <c r="G139" s="65">
        <v>3082.07</v>
      </c>
      <c r="H139" s="81"/>
      <c r="I139" s="81"/>
      <c r="J139" s="65" t="s">
        <v>480</v>
      </c>
      <c r="K139" s="65">
        <v>19293.75</v>
      </c>
      <c r="L139" s="82"/>
      <c r="M139" s="81">
        <f t="shared" si="3"/>
        <v>6.2599973394504342</v>
      </c>
      <c r="N139" s="79"/>
    </row>
    <row r="140" spans="1:14" ht="48" x14ac:dyDescent="0.2">
      <c r="A140" s="77">
        <v>113</v>
      </c>
      <c r="B140" s="78" t="s">
        <v>814</v>
      </c>
      <c r="C140" s="63" t="s">
        <v>817</v>
      </c>
      <c r="D140" s="79" t="s">
        <v>816</v>
      </c>
      <c r="E140" s="80">
        <v>1</v>
      </c>
      <c r="F140" s="65" t="s">
        <v>818</v>
      </c>
      <c r="G140" s="65">
        <v>1856.62</v>
      </c>
      <c r="H140" s="81"/>
      <c r="I140" s="81"/>
      <c r="J140" s="65" t="s">
        <v>819</v>
      </c>
      <c r="K140" s="65">
        <v>11622.45</v>
      </c>
      <c r="L140" s="82"/>
      <c r="M140" s="81">
        <f t="shared" si="3"/>
        <v>6.2600047397959742</v>
      </c>
      <c r="N140" s="79"/>
    </row>
    <row r="141" spans="1:14" ht="24" x14ac:dyDescent="0.2">
      <c r="A141" s="77">
        <v>114</v>
      </c>
      <c r="B141" s="78" t="s">
        <v>814</v>
      </c>
      <c r="C141" s="63" t="s">
        <v>820</v>
      </c>
      <c r="D141" s="79" t="s">
        <v>816</v>
      </c>
      <c r="E141" s="80">
        <v>1</v>
      </c>
      <c r="F141" s="65" t="s">
        <v>821</v>
      </c>
      <c r="G141" s="65">
        <v>1225.45</v>
      </c>
      <c r="H141" s="81"/>
      <c r="I141" s="81"/>
      <c r="J141" s="65" t="s">
        <v>822</v>
      </c>
      <c r="K141" s="65">
        <v>7671.3</v>
      </c>
      <c r="L141" s="82"/>
      <c r="M141" s="81">
        <f t="shared" si="3"/>
        <v>6.2599861275449831</v>
      </c>
      <c r="N141" s="79"/>
    </row>
    <row r="142" spans="1:14" ht="24" x14ac:dyDescent="0.2">
      <c r="A142" s="77">
        <v>115</v>
      </c>
      <c r="B142" s="78" t="s">
        <v>814</v>
      </c>
      <c r="C142" s="63" t="s">
        <v>823</v>
      </c>
      <c r="D142" s="79" t="s">
        <v>483</v>
      </c>
      <c r="E142" s="80">
        <v>4</v>
      </c>
      <c r="F142" s="65" t="s">
        <v>480</v>
      </c>
      <c r="G142" s="65">
        <v>238.35</v>
      </c>
      <c r="H142" s="81"/>
      <c r="I142" s="81"/>
      <c r="J142" s="65" t="s">
        <v>480</v>
      </c>
      <c r="K142" s="65">
        <v>1492.05</v>
      </c>
      <c r="L142" s="82"/>
      <c r="M142" s="81">
        <f t="shared" si="3"/>
        <v>6.2599118942731273</v>
      </c>
      <c r="N142" s="79"/>
    </row>
    <row r="143" spans="1:14" ht="24" x14ac:dyDescent="0.2">
      <c r="A143" s="77">
        <v>116</v>
      </c>
      <c r="B143" s="78" t="s">
        <v>814</v>
      </c>
      <c r="C143" s="63" t="s">
        <v>824</v>
      </c>
      <c r="D143" s="79" t="s">
        <v>483</v>
      </c>
      <c r="E143" s="80">
        <v>1</v>
      </c>
      <c r="F143" s="65" t="s">
        <v>825</v>
      </c>
      <c r="G143" s="65">
        <v>45.12</v>
      </c>
      <c r="H143" s="81"/>
      <c r="I143" s="81"/>
      <c r="J143" s="65" t="s">
        <v>826</v>
      </c>
      <c r="K143" s="65">
        <v>282.45</v>
      </c>
      <c r="L143" s="82"/>
      <c r="M143" s="81">
        <f t="shared" si="3"/>
        <v>6.2599734042553195</v>
      </c>
      <c r="N143" s="79"/>
    </row>
    <row r="144" spans="1:14" ht="24" x14ac:dyDescent="0.2">
      <c r="A144" s="77">
        <v>117</v>
      </c>
      <c r="B144" s="78" t="s">
        <v>814</v>
      </c>
      <c r="C144" s="63" t="s">
        <v>827</v>
      </c>
      <c r="D144" s="79" t="s">
        <v>483</v>
      </c>
      <c r="E144" s="80">
        <v>3</v>
      </c>
      <c r="F144" s="65" t="s">
        <v>828</v>
      </c>
      <c r="G144" s="65">
        <v>193.23</v>
      </c>
      <c r="H144" s="81"/>
      <c r="I144" s="81"/>
      <c r="J144" s="65" t="s">
        <v>829</v>
      </c>
      <c r="K144" s="65">
        <v>1209.5999999999999</v>
      </c>
      <c r="L144" s="82"/>
      <c r="M144" s="81">
        <f t="shared" si="3"/>
        <v>6.2598975314392176</v>
      </c>
      <c r="N144" s="79"/>
    </row>
    <row r="145" spans="1:14" ht="24" x14ac:dyDescent="0.2">
      <c r="A145" s="77">
        <v>118</v>
      </c>
      <c r="B145" s="78" t="s">
        <v>814</v>
      </c>
      <c r="C145" s="63" t="s">
        <v>830</v>
      </c>
      <c r="D145" s="79" t="s">
        <v>831</v>
      </c>
      <c r="E145" s="80">
        <v>11.9</v>
      </c>
      <c r="F145" s="65" t="s">
        <v>832</v>
      </c>
      <c r="G145" s="65">
        <v>1482.98</v>
      </c>
      <c r="H145" s="81"/>
      <c r="I145" s="81"/>
      <c r="J145" s="65" t="s">
        <v>833</v>
      </c>
      <c r="K145" s="65">
        <v>9283.7900000000009</v>
      </c>
      <c r="L145" s="82"/>
      <c r="M145" s="81">
        <f t="shared" si="3"/>
        <v>6.2602260313692701</v>
      </c>
      <c r="N145" s="79"/>
    </row>
    <row r="146" spans="1:14" ht="24" x14ac:dyDescent="0.2">
      <c r="A146" s="77">
        <v>119</v>
      </c>
      <c r="B146" s="78" t="s">
        <v>814</v>
      </c>
      <c r="C146" s="63" t="s">
        <v>834</v>
      </c>
      <c r="D146" s="79" t="s">
        <v>835</v>
      </c>
      <c r="E146" s="80">
        <v>42.805999999999997</v>
      </c>
      <c r="F146" s="65" t="s">
        <v>836</v>
      </c>
      <c r="G146" s="65">
        <v>1800</v>
      </c>
      <c r="H146" s="81"/>
      <c r="I146" s="81"/>
      <c r="J146" s="65" t="s">
        <v>837</v>
      </c>
      <c r="K146" s="65">
        <v>11266.97</v>
      </c>
      <c r="L146" s="82"/>
      <c r="M146" s="81">
        <f t="shared" si="3"/>
        <v>6.2594277777777778</v>
      </c>
      <c r="N146" s="79"/>
    </row>
    <row r="147" spans="1:14" ht="24" x14ac:dyDescent="0.2">
      <c r="A147" s="77">
        <v>120</v>
      </c>
      <c r="B147" s="78" t="s">
        <v>838</v>
      </c>
      <c r="C147" s="63" t="s">
        <v>839</v>
      </c>
      <c r="D147" s="79" t="s">
        <v>483</v>
      </c>
      <c r="E147" s="80">
        <v>2</v>
      </c>
      <c r="F147" s="65" t="s">
        <v>480</v>
      </c>
      <c r="G147" s="65">
        <v>803.02</v>
      </c>
      <c r="H147" s="81"/>
      <c r="I147" s="81"/>
      <c r="J147" s="65" t="s">
        <v>480</v>
      </c>
      <c r="K147" s="65">
        <v>5026.88</v>
      </c>
      <c r="L147" s="82"/>
      <c r="M147" s="81">
        <f t="shared" si="3"/>
        <v>6.2599686184652938</v>
      </c>
      <c r="N147" s="79"/>
    </row>
    <row r="148" spans="1:14" ht="48" x14ac:dyDescent="0.2">
      <c r="A148" s="77">
        <v>121</v>
      </c>
      <c r="B148" s="78" t="s">
        <v>838</v>
      </c>
      <c r="C148" s="63" t="s">
        <v>840</v>
      </c>
      <c r="D148" s="79" t="s">
        <v>483</v>
      </c>
      <c r="E148" s="80">
        <v>1</v>
      </c>
      <c r="F148" s="65" t="s">
        <v>841</v>
      </c>
      <c r="G148" s="65">
        <v>434.15</v>
      </c>
      <c r="H148" s="81"/>
      <c r="I148" s="81"/>
      <c r="J148" s="65" t="s">
        <v>842</v>
      </c>
      <c r="K148" s="65">
        <v>2717.75</v>
      </c>
      <c r="L148" s="82"/>
      <c r="M148" s="81">
        <f t="shared" si="3"/>
        <v>6.2599332028100889</v>
      </c>
      <c r="N148" s="79"/>
    </row>
    <row r="149" spans="1:14" ht="48" x14ac:dyDescent="0.2">
      <c r="A149" s="77">
        <v>122</v>
      </c>
      <c r="B149" s="78" t="s">
        <v>838</v>
      </c>
      <c r="C149" s="63" t="s">
        <v>843</v>
      </c>
      <c r="D149" s="79" t="s">
        <v>483</v>
      </c>
      <c r="E149" s="80">
        <v>1</v>
      </c>
      <c r="F149" s="65" t="s">
        <v>844</v>
      </c>
      <c r="G149" s="65">
        <v>368.87</v>
      </c>
      <c r="H149" s="81"/>
      <c r="I149" s="81"/>
      <c r="J149" s="65" t="s">
        <v>845</v>
      </c>
      <c r="K149" s="65">
        <v>2309.13</v>
      </c>
      <c r="L149" s="82"/>
      <c r="M149" s="81">
        <f t="shared" si="3"/>
        <v>6.2600103017323177</v>
      </c>
      <c r="N149" s="79"/>
    </row>
    <row r="150" spans="1:14" ht="48" x14ac:dyDescent="0.2">
      <c r="A150" s="77">
        <v>123</v>
      </c>
      <c r="B150" s="78" t="s">
        <v>846</v>
      </c>
      <c r="C150" s="63" t="s">
        <v>847</v>
      </c>
      <c r="D150" s="79" t="s">
        <v>483</v>
      </c>
      <c r="E150" s="80">
        <v>1</v>
      </c>
      <c r="F150" s="65" t="s">
        <v>848</v>
      </c>
      <c r="G150" s="65">
        <v>99.9</v>
      </c>
      <c r="H150" s="81">
        <v>327</v>
      </c>
      <c r="I150" s="81">
        <v>327</v>
      </c>
      <c r="J150" s="65" t="s">
        <v>849</v>
      </c>
      <c r="K150" s="65">
        <v>333.84</v>
      </c>
      <c r="L150" s="82"/>
      <c r="M150" s="81">
        <f t="shared" si="3"/>
        <v>3.3417417417417412</v>
      </c>
      <c r="N150" s="79" t="s">
        <v>850</v>
      </c>
    </row>
    <row r="151" spans="1:14" ht="60" x14ac:dyDescent="0.2">
      <c r="A151" s="77">
        <v>124</v>
      </c>
      <c r="B151" s="78" t="s">
        <v>851</v>
      </c>
      <c r="C151" s="63" t="s">
        <v>852</v>
      </c>
      <c r="D151" s="79" t="s">
        <v>831</v>
      </c>
      <c r="E151" s="80">
        <v>1.2</v>
      </c>
      <c r="F151" s="65" t="s">
        <v>853</v>
      </c>
      <c r="G151" s="65">
        <v>16.8</v>
      </c>
      <c r="H151" s="81">
        <v>88.14</v>
      </c>
      <c r="I151" s="81">
        <v>105.77</v>
      </c>
      <c r="J151" s="65" t="s">
        <v>854</v>
      </c>
      <c r="K151" s="65">
        <v>108.6</v>
      </c>
      <c r="L151" s="82"/>
      <c r="M151" s="81">
        <f t="shared" si="3"/>
        <v>6.4642857142857135</v>
      </c>
      <c r="N151" s="79" t="s">
        <v>855</v>
      </c>
    </row>
    <row r="152" spans="1:14" ht="60" x14ac:dyDescent="0.2">
      <c r="A152" s="77">
        <v>125</v>
      </c>
      <c r="B152" s="78" t="s">
        <v>856</v>
      </c>
      <c r="C152" s="63" t="s">
        <v>857</v>
      </c>
      <c r="D152" s="79" t="s">
        <v>831</v>
      </c>
      <c r="E152" s="80">
        <v>3.9390000000000001</v>
      </c>
      <c r="F152" s="65" t="s">
        <v>858</v>
      </c>
      <c r="G152" s="65">
        <v>118.96</v>
      </c>
      <c r="H152" s="81">
        <v>189.4</v>
      </c>
      <c r="I152" s="81">
        <v>746.04</v>
      </c>
      <c r="J152" s="65" t="s">
        <v>859</v>
      </c>
      <c r="K152" s="65">
        <v>766.09</v>
      </c>
      <c r="L152" s="82"/>
      <c r="M152" s="81">
        <f t="shared" si="3"/>
        <v>6.4398957632817764</v>
      </c>
      <c r="N152" s="79" t="s">
        <v>860</v>
      </c>
    </row>
    <row r="153" spans="1:14" ht="60" x14ac:dyDescent="0.2">
      <c r="A153" s="77">
        <v>126</v>
      </c>
      <c r="B153" s="78" t="s">
        <v>861</v>
      </c>
      <c r="C153" s="63" t="s">
        <v>862</v>
      </c>
      <c r="D153" s="79" t="s">
        <v>831</v>
      </c>
      <c r="E153" s="80">
        <v>0.6</v>
      </c>
      <c r="F153" s="65" t="s">
        <v>863</v>
      </c>
      <c r="G153" s="65">
        <v>40.380000000000003</v>
      </c>
      <c r="H153" s="81">
        <v>422.25</v>
      </c>
      <c r="I153" s="81">
        <v>253.35</v>
      </c>
      <c r="J153" s="65" t="s">
        <v>864</v>
      </c>
      <c r="K153" s="65">
        <v>260.14999999999998</v>
      </c>
      <c r="L153" s="82"/>
      <c r="M153" s="81">
        <f t="shared" si="3"/>
        <v>6.4425458147597814</v>
      </c>
      <c r="N153" s="79" t="s">
        <v>865</v>
      </c>
    </row>
    <row r="154" spans="1:14" ht="60" x14ac:dyDescent="0.2">
      <c r="A154" s="77">
        <v>127</v>
      </c>
      <c r="B154" s="78" t="s">
        <v>866</v>
      </c>
      <c r="C154" s="63" t="s">
        <v>867</v>
      </c>
      <c r="D154" s="79" t="s">
        <v>622</v>
      </c>
      <c r="E154" s="80">
        <v>0.29274</v>
      </c>
      <c r="F154" s="65" t="s">
        <v>868</v>
      </c>
      <c r="G154" s="65">
        <v>345.43</v>
      </c>
      <c r="H154" s="81">
        <v>12579</v>
      </c>
      <c r="I154" s="81">
        <v>3682.38</v>
      </c>
      <c r="J154" s="65" t="s">
        <v>869</v>
      </c>
      <c r="K154" s="65">
        <v>3827.4</v>
      </c>
      <c r="L154" s="82"/>
      <c r="M154" s="81">
        <f t="shared" si="3"/>
        <v>11.08010305995426</v>
      </c>
      <c r="N154" s="79" t="s">
        <v>870</v>
      </c>
    </row>
    <row r="155" spans="1:14" ht="36" x14ac:dyDescent="0.2">
      <c r="A155" s="77">
        <v>128</v>
      </c>
      <c r="B155" s="78" t="s">
        <v>871</v>
      </c>
      <c r="C155" s="63" t="s">
        <v>872</v>
      </c>
      <c r="D155" s="79" t="s">
        <v>622</v>
      </c>
      <c r="E155" s="80">
        <v>0.125</v>
      </c>
      <c r="F155" s="65" t="s">
        <v>873</v>
      </c>
      <c r="G155" s="65">
        <v>4972.42</v>
      </c>
      <c r="H155" s="81">
        <v>162508.48000000001</v>
      </c>
      <c r="I155" s="81">
        <v>20313.560000000001</v>
      </c>
      <c r="J155" s="65" t="s">
        <v>874</v>
      </c>
      <c r="K155" s="65">
        <v>20755.689999999999</v>
      </c>
      <c r="L155" s="82"/>
      <c r="M155" s="81">
        <f t="shared" si="3"/>
        <v>4.1741626813503281</v>
      </c>
      <c r="N155" s="79" t="s">
        <v>875</v>
      </c>
    </row>
    <row r="156" spans="1:14" ht="48" x14ac:dyDescent="0.2">
      <c r="A156" s="77">
        <v>129</v>
      </c>
      <c r="B156" s="78" t="s">
        <v>876</v>
      </c>
      <c r="C156" s="63" t="s">
        <v>877</v>
      </c>
      <c r="D156" s="79" t="s">
        <v>706</v>
      </c>
      <c r="E156" s="80">
        <v>1.5726</v>
      </c>
      <c r="F156" s="65" t="s">
        <v>878</v>
      </c>
      <c r="G156" s="65">
        <v>103.79</v>
      </c>
      <c r="H156" s="81">
        <v>378</v>
      </c>
      <c r="I156" s="81">
        <v>594.44000000000005</v>
      </c>
      <c r="J156" s="65" t="s">
        <v>879</v>
      </c>
      <c r="K156" s="65">
        <v>616.22</v>
      </c>
      <c r="L156" s="82"/>
      <c r="M156" s="81">
        <f t="shared" si="3"/>
        <v>5.937180845938915</v>
      </c>
      <c r="N156" s="79" t="s">
        <v>880</v>
      </c>
    </row>
    <row r="157" spans="1:14" ht="48" x14ac:dyDescent="0.2">
      <c r="A157" s="77">
        <v>130</v>
      </c>
      <c r="B157" s="78" t="s">
        <v>881</v>
      </c>
      <c r="C157" s="63" t="s">
        <v>882</v>
      </c>
      <c r="D157" s="79" t="s">
        <v>638</v>
      </c>
      <c r="E157" s="80">
        <v>0.91800000000000004</v>
      </c>
      <c r="F157" s="65" t="s">
        <v>883</v>
      </c>
      <c r="G157" s="65">
        <v>530.6</v>
      </c>
      <c r="H157" s="81">
        <v>2530</v>
      </c>
      <c r="I157" s="81">
        <v>2322.54</v>
      </c>
      <c r="J157" s="65" t="s">
        <v>778</v>
      </c>
      <c r="K157" s="65">
        <v>2698.8</v>
      </c>
      <c r="L157" s="82"/>
      <c r="M157" s="81">
        <f t="shared" si="3"/>
        <v>5.0863173765548435</v>
      </c>
      <c r="N157" s="79" t="s">
        <v>779</v>
      </c>
    </row>
    <row r="158" spans="1:14" ht="24" x14ac:dyDescent="0.2">
      <c r="A158" s="77">
        <v>131</v>
      </c>
      <c r="B158" s="78" t="s">
        <v>884</v>
      </c>
      <c r="C158" s="63" t="s">
        <v>885</v>
      </c>
      <c r="D158" s="79" t="s">
        <v>638</v>
      </c>
      <c r="E158" s="80">
        <v>6.8250000000000005E-2</v>
      </c>
      <c r="F158" s="65" t="s">
        <v>886</v>
      </c>
      <c r="G158" s="65">
        <v>83.52</v>
      </c>
      <c r="H158" s="81">
        <v>7018.94</v>
      </c>
      <c r="I158" s="81">
        <v>479.04</v>
      </c>
      <c r="J158" s="65" t="s">
        <v>887</v>
      </c>
      <c r="K158" s="65">
        <v>515.75</v>
      </c>
      <c r="L158" s="82"/>
      <c r="M158" s="81">
        <f t="shared" si="3"/>
        <v>6.1751676245210732</v>
      </c>
      <c r="N158" s="79" t="s">
        <v>888</v>
      </c>
    </row>
    <row r="159" spans="1:14" ht="48" x14ac:dyDescent="0.2">
      <c r="A159" s="77">
        <v>132</v>
      </c>
      <c r="B159" s="78" t="s">
        <v>889</v>
      </c>
      <c r="C159" s="63" t="s">
        <v>786</v>
      </c>
      <c r="D159" s="79" t="s">
        <v>638</v>
      </c>
      <c r="E159" s="80">
        <v>25.893999999999998</v>
      </c>
      <c r="F159" s="65" t="s">
        <v>787</v>
      </c>
      <c r="G159" s="65">
        <v>3029.6</v>
      </c>
      <c r="H159" s="81">
        <v>176</v>
      </c>
      <c r="I159" s="81">
        <v>4557.34</v>
      </c>
      <c r="J159" s="65" t="s">
        <v>788</v>
      </c>
      <c r="K159" s="65">
        <v>9029.76</v>
      </c>
      <c r="L159" s="82"/>
      <c r="M159" s="81">
        <f t="shared" si="3"/>
        <v>2.9805122788486931</v>
      </c>
      <c r="N159" s="79" t="s">
        <v>789</v>
      </c>
    </row>
    <row r="160" spans="1:14" ht="48" x14ac:dyDescent="0.2">
      <c r="A160" s="77">
        <v>133</v>
      </c>
      <c r="B160" s="78" t="s">
        <v>890</v>
      </c>
      <c r="C160" s="63" t="s">
        <v>891</v>
      </c>
      <c r="D160" s="79" t="s">
        <v>638</v>
      </c>
      <c r="E160" s="80">
        <v>0.44</v>
      </c>
      <c r="F160" s="65" t="s">
        <v>892</v>
      </c>
      <c r="G160" s="65">
        <v>51.04</v>
      </c>
      <c r="H160" s="81">
        <v>188</v>
      </c>
      <c r="I160" s="81">
        <v>82.72</v>
      </c>
      <c r="J160" s="65" t="s">
        <v>893</v>
      </c>
      <c r="K160" s="65">
        <v>163.79</v>
      </c>
      <c r="L160" s="82"/>
      <c r="M160" s="81">
        <f t="shared" ref="M160:M167" si="4">IF(ISNUMBER(K160/G160),IF(NOT(K160/G160=0),K160/G160, " "), " ")</f>
        <v>3.209051724137931</v>
      </c>
      <c r="N160" s="79" t="s">
        <v>894</v>
      </c>
    </row>
    <row r="161" spans="1:14" ht="36" x14ac:dyDescent="0.2">
      <c r="A161" s="77">
        <v>134</v>
      </c>
      <c r="B161" s="78" t="s">
        <v>895</v>
      </c>
      <c r="C161" s="63" t="s">
        <v>896</v>
      </c>
      <c r="D161" s="79" t="s">
        <v>483</v>
      </c>
      <c r="E161" s="80">
        <v>1</v>
      </c>
      <c r="F161" s="65" t="s">
        <v>897</v>
      </c>
      <c r="G161" s="65">
        <v>385</v>
      </c>
      <c r="H161" s="81">
        <v>282</v>
      </c>
      <c r="I161" s="81">
        <v>282</v>
      </c>
      <c r="J161" s="65" t="s">
        <v>898</v>
      </c>
      <c r="K161" s="65">
        <v>288.16000000000003</v>
      </c>
      <c r="L161" s="82"/>
      <c r="M161" s="81">
        <f t="shared" si="4"/>
        <v>0.7484675324675325</v>
      </c>
      <c r="N161" s="79" t="s">
        <v>899</v>
      </c>
    </row>
    <row r="162" spans="1:14" ht="24" x14ac:dyDescent="0.2">
      <c r="A162" s="77">
        <v>135</v>
      </c>
      <c r="B162" s="78" t="s">
        <v>900</v>
      </c>
      <c r="C162" s="63" t="s">
        <v>901</v>
      </c>
      <c r="D162" s="79" t="s">
        <v>483</v>
      </c>
      <c r="E162" s="80">
        <v>2</v>
      </c>
      <c r="F162" s="65" t="s">
        <v>897</v>
      </c>
      <c r="G162" s="65">
        <v>770</v>
      </c>
      <c r="H162" s="81">
        <v>282</v>
      </c>
      <c r="I162" s="81">
        <v>564</v>
      </c>
      <c r="J162" s="65" t="s">
        <v>902</v>
      </c>
      <c r="K162" s="65">
        <v>577.64</v>
      </c>
      <c r="L162" s="82"/>
      <c r="M162" s="81">
        <f t="shared" si="4"/>
        <v>0.75018181818181817</v>
      </c>
      <c r="N162" s="79" t="s">
        <v>899</v>
      </c>
    </row>
    <row r="163" spans="1:14" ht="24" x14ac:dyDescent="0.2">
      <c r="A163" s="77">
        <v>136</v>
      </c>
      <c r="B163" s="78" t="s">
        <v>903</v>
      </c>
      <c r="C163" s="63" t="s">
        <v>904</v>
      </c>
      <c r="D163" s="79" t="s">
        <v>483</v>
      </c>
      <c r="E163" s="80">
        <v>1</v>
      </c>
      <c r="F163" s="65" t="s">
        <v>905</v>
      </c>
      <c r="G163" s="65">
        <v>405.6</v>
      </c>
      <c r="H163" s="81">
        <v>1749</v>
      </c>
      <c r="I163" s="81">
        <v>1749</v>
      </c>
      <c r="J163" s="65" t="s">
        <v>906</v>
      </c>
      <c r="K163" s="65">
        <v>1784.11</v>
      </c>
      <c r="L163" s="82"/>
      <c r="M163" s="81">
        <f t="shared" si="4"/>
        <v>4.3986932938856009</v>
      </c>
      <c r="N163" s="79" t="s">
        <v>907</v>
      </c>
    </row>
    <row r="164" spans="1:14" ht="60" x14ac:dyDescent="0.2">
      <c r="A164" s="77">
        <v>137</v>
      </c>
      <c r="B164" s="78" t="s">
        <v>908</v>
      </c>
      <c r="C164" s="63" t="s">
        <v>909</v>
      </c>
      <c r="D164" s="79" t="s">
        <v>483</v>
      </c>
      <c r="E164" s="80">
        <v>1</v>
      </c>
      <c r="F164" s="65" t="s">
        <v>910</v>
      </c>
      <c r="G164" s="65">
        <v>9.8800000000000008</v>
      </c>
      <c r="H164" s="81">
        <v>14.39</v>
      </c>
      <c r="I164" s="81">
        <v>14.39</v>
      </c>
      <c r="J164" s="65" t="s">
        <v>911</v>
      </c>
      <c r="K164" s="65">
        <v>14.71</v>
      </c>
      <c r="L164" s="82"/>
      <c r="M164" s="81">
        <f t="shared" si="4"/>
        <v>1.4888663967611335</v>
      </c>
      <c r="N164" s="79" t="s">
        <v>912</v>
      </c>
    </row>
    <row r="165" spans="1:14" ht="60" x14ac:dyDescent="0.2">
      <c r="A165" s="77">
        <v>138</v>
      </c>
      <c r="B165" s="78" t="s">
        <v>913</v>
      </c>
      <c r="C165" s="63" t="s">
        <v>914</v>
      </c>
      <c r="D165" s="79" t="s">
        <v>483</v>
      </c>
      <c r="E165" s="80">
        <v>1</v>
      </c>
      <c r="F165" s="65" t="s">
        <v>915</v>
      </c>
      <c r="G165" s="65">
        <v>23.79</v>
      </c>
      <c r="H165" s="81">
        <v>34.82</v>
      </c>
      <c r="I165" s="81">
        <v>34.82</v>
      </c>
      <c r="J165" s="65" t="s">
        <v>916</v>
      </c>
      <c r="K165" s="65">
        <v>35.57</v>
      </c>
      <c r="L165" s="82"/>
      <c r="M165" s="81">
        <f t="shared" si="4"/>
        <v>1.4951660361496428</v>
      </c>
      <c r="N165" s="79" t="s">
        <v>917</v>
      </c>
    </row>
    <row r="166" spans="1:14" ht="48" x14ac:dyDescent="0.2">
      <c r="A166" s="77">
        <v>139</v>
      </c>
      <c r="B166" s="78" t="s">
        <v>918</v>
      </c>
      <c r="C166" s="63" t="s">
        <v>919</v>
      </c>
      <c r="D166" s="79" t="s">
        <v>831</v>
      </c>
      <c r="E166" s="80">
        <v>32.299999999999997</v>
      </c>
      <c r="F166" s="65" t="s">
        <v>920</v>
      </c>
      <c r="G166" s="65">
        <v>9.69</v>
      </c>
      <c r="H166" s="81">
        <v>1.1200000000000001</v>
      </c>
      <c r="I166" s="81">
        <v>36.18</v>
      </c>
      <c r="J166" s="65" t="s">
        <v>921</v>
      </c>
      <c r="K166" s="65">
        <v>36.82</v>
      </c>
      <c r="L166" s="82"/>
      <c r="M166" s="81">
        <f t="shared" si="4"/>
        <v>3.7997936016511868</v>
      </c>
      <c r="N166" s="79" t="s">
        <v>912</v>
      </c>
    </row>
    <row r="167" spans="1:14" ht="24" x14ac:dyDescent="0.2">
      <c r="A167" s="91"/>
      <c r="B167" s="92" t="s">
        <v>499</v>
      </c>
      <c r="C167" s="93" t="s">
        <v>922</v>
      </c>
      <c r="D167" s="94" t="s">
        <v>501</v>
      </c>
      <c r="E167" s="95"/>
      <c r="F167" s="96" t="s">
        <v>480</v>
      </c>
      <c r="G167" s="96">
        <v>20309</v>
      </c>
      <c r="H167" s="97"/>
      <c r="I167" s="97"/>
      <c r="J167" s="96" t="s">
        <v>480</v>
      </c>
      <c r="K167" s="96">
        <v>98192</v>
      </c>
      <c r="L167" s="98"/>
      <c r="M167" s="97">
        <f t="shared" si="4"/>
        <v>4.8349007829041311</v>
      </c>
      <c r="N167" s="94"/>
    </row>
    <row r="168" spans="1:14" x14ac:dyDescent="0.2">
      <c r="A168" s="121" t="s">
        <v>383</v>
      </c>
      <c r="B168" s="102"/>
      <c r="C168" s="102"/>
      <c r="D168" s="102"/>
      <c r="E168" s="102"/>
      <c r="F168" s="102"/>
      <c r="G168" s="65">
        <v>30316</v>
      </c>
      <c r="H168" s="81"/>
      <c r="I168" s="81"/>
      <c r="J168" s="81"/>
      <c r="K168" s="65">
        <v>164519</v>
      </c>
      <c r="L168" s="82"/>
      <c r="M168" s="81">
        <f t="shared" ref="M168:M182" ca="1" si="5">IF(ISNUMBER(INDIRECT("K" &amp; ROW())/INDIRECT("G" &amp; ROW())),INDIRECT("K" &amp; ROW())/INDIRECT("G" &amp; ROW()), " ")</f>
        <v>5.4268043277477238</v>
      </c>
      <c r="N168" s="79" t="s">
        <v>923</v>
      </c>
    </row>
    <row r="169" spans="1:14" x14ac:dyDescent="0.2">
      <c r="A169" s="121" t="s">
        <v>388</v>
      </c>
      <c r="B169" s="102"/>
      <c r="C169" s="102"/>
      <c r="D169" s="102"/>
      <c r="E169" s="102"/>
      <c r="F169" s="102"/>
      <c r="G169" s="65"/>
      <c r="H169" s="81"/>
      <c r="I169" s="81"/>
      <c r="J169" s="81"/>
      <c r="K169" s="65">
        <v>164521</v>
      </c>
      <c r="L169" s="82"/>
      <c r="M169" s="81" t="str">
        <f t="shared" ca="1" si="5"/>
        <v xml:space="preserve"> </v>
      </c>
      <c r="N169" s="79" t="s">
        <v>923</v>
      </c>
    </row>
    <row r="170" spans="1:14" x14ac:dyDescent="0.2">
      <c r="A170" s="121" t="s">
        <v>389</v>
      </c>
      <c r="B170" s="102"/>
      <c r="C170" s="102"/>
      <c r="D170" s="102"/>
      <c r="E170" s="102"/>
      <c r="F170" s="102"/>
      <c r="G170" s="65"/>
      <c r="H170" s="81"/>
      <c r="I170" s="81"/>
      <c r="J170" s="81"/>
      <c r="K170" s="65"/>
      <c r="L170" s="82"/>
      <c r="M170" s="81" t="str">
        <f t="shared" ca="1" si="5"/>
        <v xml:space="preserve"> </v>
      </c>
      <c r="N170" s="79" t="s">
        <v>923</v>
      </c>
    </row>
    <row r="171" spans="1:14" x14ac:dyDescent="0.2">
      <c r="A171" s="121" t="s">
        <v>390</v>
      </c>
      <c r="B171" s="102"/>
      <c r="C171" s="102"/>
      <c r="D171" s="102"/>
      <c r="E171" s="102"/>
      <c r="F171" s="102"/>
      <c r="G171" s="65"/>
      <c r="H171" s="81"/>
      <c r="I171" s="81"/>
      <c r="J171" s="81"/>
      <c r="K171" s="65">
        <v>2</v>
      </c>
      <c r="L171" s="82"/>
      <c r="M171" s="81" t="str">
        <f t="shared" ca="1" si="5"/>
        <v xml:space="preserve"> </v>
      </c>
      <c r="N171" s="79" t="s">
        <v>923</v>
      </c>
    </row>
    <row r="172" spans="1:14" x14ac:dyDescent="0.2">
      <c r="A172" s="121" t="s">
        <v>392</v>
      </c>
      <c r="B172" s="102"/>
      <c r="C172" s="102"/>
      <c r="D172" s="102"/>
      <c r="E172" s="102"/>
      <c r="F172" s="102"/>
      <c r="G172" s="65"/>
      <c r="H172" s="81"/>
      <c r="I172" s="81"/>
      <c r="J172" s="81"/>
      <c r="K172" s="65"/>
      <c r="L172" s="82"/>
      <c r="M172" s="81" t="str">
        <f t="shared" ca="1" si="5"/>
        <v xml:space="preserve"> </v>
      </c>
      <c r="N172" s="79" t="s">
        <v>923</v>
      </c>
    </row>
    <row r="173" spans="1:14" x14ac:dyDescent="0.2">
      <c r="A173" s="121" t="s">
        <v>393</v>
      </c>
      <c r="B173" s="102"/>
      <c r="C173" s="102"/>
      <c r="D173" s="102"/>
      <c r="E173" s="102"/>
      <c r="F173" s="102"/>
      <c r="G173" s="65">
        <v>3492</v>
      </c>
      <c r="H173" s="81"/>
      <c r="I173" s="81"/>
      <c r="J173" s="81"/>
      <c r="K173" s="65">
        <v>40776</v>
      </c>
      <c r="L173" s="82"/>
      <c r="M173" s="81">
        <f t="shared" ca="1" si="5"/>
        <v>11.676975945017182</v>
      </c>
      <c r="N173" s="79" t="s">
        <v>923</v>
      </c>
    </row>
    <row r="174" spans="1:14" x14ac:dyDescent="0.2">
      <c r="A174" s="121" t="s">
        <v>394</v>
      </c>
      <c r="B174" s="102"/>
      <c r="C174" s="102"/>
      <c r="D174" s="102"/>
      <c r="E174" s="102"/>
      <c r="F174" s="102"/>
      <c r="G174" s="65">
        <v>20309</v>
      </c>
      <c r="H174" s="81"/>
      <c r="I174" s="81"/>
      <c r="J174" s="81"/>
      <c r="K174" s="65">
        <v>98192</v>
      </c>
      <c r="L174" s="82"/>
      <c r="M174" s="81">
        <f t="shared" ca="1" si="5"/>
        <v>4.8349007829041311</v>
      </c>
      <c r="N174" s="79" t="s">
        <v>923</v>
      </c>
    </row>
    <row r="175" spans="1:14" x14ac:dyDescent="0.2">
      <c r="A175" s="121" t="s">
        <v>395</v>
      </c>
      <c r="B175" s="102"/>
      <c r="C175" s="102"/>
      <c r="D175" s="102"/>
      <c r="E175" s="102"/>
      <c r="F175" s="102"/>
      <c r="G175" s="65">
        <v>6802</v>
      </c>
      <c r="H175" s="81"/>
      <c r="I175" s="81"/>
      <c r="J175" s="81"/>
      <c r="K175" s="65">
        <v>29456</v>
      </c>
      <c r="L175" s="82"/>
      <c r="M175" s="81">
        <f t="shared" ca="1" si="5"/>
        <v>4.3304910320493972</v>
      </c>
      <c r="N175" s="79" t="s">
        <v>923</v>
      </c>
    </row>
    <row r="176" spans="1:14" x14ac:dyDescent="0.2">
      <c r="A176" s="120" t="s">
        <v>396</v>
      </c>
      <c r="B176" s="100"/>
      <c r="C176" s="100"/>
      <c r="D176" s="100"/>
      <c r="E176" s="100"/>
      <c r="F176" s="100"/>
      <c r="G176" s="88">
        <v>2778</v>
      </c>
      <c r="H176" s="89"/>
      <c r="I176" s="89"/>
      <c r="J176" s="89"/>
      <c r="K176" s="88">
        <v>32050</v>
      </c>
      <c r="L176" s="90"/>
      <c r="M176" s="89">
        <f t="shared" ca="1" si="5"/>
        <v>11.537077033837294</v>
      </c>
      <c r="N176" s="86" t="s">
        <v>923</v>
      </c>
    </row>
    <row r="177" spans="1:14" x14ac:dyDescent="0.2">
      <c r="A177" s="120" t="s">
        <v>397</v>
      </c>
      <c r="B177" s="100"/>
      <c r="C177" s="100"/>
      <c r="D177" s="100"/>
      <c r="E177" s="100"/>
      <c r="F177" s="100"/>
      <c r="G177" s="88">
        <v>1631</v>
      </c>
      <c r="H177" s="89"/>
      <c r="I177" s="89"/>
      <c r="J177" s="89"/>
      <c r="K177" s="88">
        <v>17706</v>
      </c>
      <c r="L177" s="90"/>
      <c r="M177" s="89">
        <f t="shared" ca="1" si="5"/>
        <v>10.855916615573268</v>
      </c>
      <c r="N177" s="86" t="s">
        <v>923</v>
      </c>
    </row>
    <row r="178" spans="1:14" x14ac:dyDescent="0.2">
      <c r="A178" s="120" t="s">
        <v>398</v>
      </c>
      <c r="B178" s="100"/>
      <c r="C178" s="100"/>
      <c r="D178" s="100"/>
      <c r="E178" s="100"/>
      <c r="F178" s="100"/>
      <c r="G178" s="88"/>
      <c r="H178" s="89"/>
      <c r="I178" s="89"/>
      <c r="J178" s="89"/>
      <c r="K178" s="88"/>
      <c r="L178" s="90"/>
      <c r="M178" s="89" t="str">
        <f t="shared" ca="1" si="5"/>
        <v xml:space="preserve"> </v>
      </c>
      <c r="N178" s="86" t="s">
        <v>923</v>
      </c>
    </row>
    <row r="179" spans="1:14" x14ac:dyDescent="0.2">
      <c r="A179" s="121" t="s">
        <v>399</v>
      </c>
      <c r="B179" s="102"/>
      <c r="C179" s="102"/>
      <c r="D179" s="102"/>
      <c r="E179" s="102"/>
      <c r="F179" s="102"/>
      <c r="G179" s="65">
        <v>34667</v>
      </c>
      <c r="H179" s="81"/>
      <c r="I179" s="81"/>
      <c r="J179" s="81"/>
      <c r="K179" s="65">
        <v>213715</v>
      </c>
      <c r="L179" s="82"/>
      <c r="M179" s="81">
        <f t="shared" ca="1" si="5"/>
        <v>6.16479649234142</v>
      </c>
      <c r="N179" s="79" t="s">
        <v>923</v>
      </c>
    </row>
    <row r="180" spans="1:14" x14ac:dyDescent="0.2">
      <c r="A180" s="121" t="s">
        <v>400</v>
      </c>
      <c r="B180" s="102"/>
      <c r="C180" s="102"/>
      <c r="D180" s="102"/>
      <c r="E180" s="102"/>
      <c r="F180" s="102"/>
      <c r="G180" s="65">
        <v>58</v>
      </c>
      <c r="H180" s="81"/>
      <c r="I180" s="81"/>
      <c r="J180" s="81"/>
      <c r="K180" s="65">
        <v>562</v>
      </c>
      <c r="L180" s="82"/>
      <c r="M180" s="81">
        <f t="shared" ca="1" si="5"/>
        <v>9.6896551724137936</v>
      </c>
      <c r="N180" s="79" t="s">
        <v>923</v>
      </c>
    </row>
    <row r="181" spans="1:14" x14ac:dyDescent="0.2">
      <c r="A181" s="121" t="s">
        <v>401</v>
      </c>
      <c r="B181" s="102"/>
      <c r="C181" s="102"/>
      <c r="D181" s="102"/>
      <c r="E181" s="102"/>
      <c r="F181" s="102"/>
      <c r="G181" s="65">
        <v>34725</v>
      </c>
      <c r="H181" s="81"/>
      <c r="I181" s="81"/>
      <c r="J181" s="81"/>
      <c r="K181" s="65">
        <v>214277</v>
      </c>
      <c r="L181" s="82"/>
      <c r="M181" s="81">
        <f t="shared" ca="1" si="5"/>
        <v>6.1706839452843774</v>
      </c>
      <c r="N181" s="79" t="s">
        <v>923</v>
      </c>
    </row>
    <row r="182" spans="1:14" x14ac:dyDescent="0.2">
      <c r="A182" s="120" t="s">
        <v>402</v>
      </c>
      <c r="B182" s="100"/>
      <c r="C182" s="100"/>
      <c r="D182" s="100"/>
      <c r="E182" s="100"/>
      <c r="F182" s="100"/>
      <c r="G182" s="88">
        <v>34725</v>
      </c>
      <c r="H182" s="89"/>
      <c r="I182" s="89"/>
      <c r="J182" s="89"/>
      <c r="K182" s="88">
        <v>214277</v>
      </c>
      <c r="L182" s="90"/>
      <c r="M182" s="89">
        <f t="shared" ca="1" si="5"/>
        <v>6.1706839452843774</v>
      </c>
      <c r="N182" s="86" t="s">
        <v>923</v>
      </c>
    </row>
    <row r="183" spans="1:14" x14ac:dyDescent="0.2">
      <c r="A183" s="12"/>
      <c r="B183" s="42"/>
      <c r="C183" s="24"/>
      <c r="D183" s="43"/>
      <c r="E183" s="43"/>
      <c r="F183" s="44"/>
      <c r="G183" s="25"/>
      <c r="H183" s="44"/>
      <c r="I183" s="44"/>
      <c r="J183" s="44"/>
      <c r="K183" s="25"/>
      <c r="L183" s="45"/>
      <c r="M183" s="44"/>
      <c r="N183" s="46"/>
    </row>
    <row r="184" spans="1:14" x14ac:dyDescent="0.2">
      <c r="A184" s="27"/>
      <c r="G184" s="47"/>
      <c r="H184" s="48"/>
      <c r="I184" s="48"/>
      <c r="J184" s="48"/>
      <c r="K184" s="47"/>
      <c r="L184" s="49"/>
      <c r="M184" s="47"/>
      <c r="N184" s="27"/>
    </row>
    <row r="185" spans="1:14" x14ac:dyDescent="0.2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50"/>
      <c r="M185" s="6"/>
      <c r="N185" s="6"/>
    </row>
    <row r="186" spans="1:14" x14ac:dyDescent="0.2">
      <c r="A186" s="59" t="s">
        <v>46</v>
      </c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50"/>
      <c r="M186" s="6"/>
      <c r="N186" s="6"/>
    </row>
    <row r="187" spans="1:14" x14ac:dyDescent="0.2">
      <c r="A187" s="28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50"/>
      <c r="M187" s="6"/>
      <c r="N187" s="6"/>
    </row>
    <row r="188" spans="1:14" x14ac:dyDescent="0.2">
      <c r="A188" s="59" t="s">
        <v>47</v>
      </c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50"/>
      <c r="M188" s="6"/>
      <c r="N188" s="6"/>
    </row>
  </sheetData>
  <mergeCells count="46">
    <mergeCell ref="A5:N5"/>
    <mergeCell ref="A6:N6"/>
    <mergeCell ref="A7:N7"/>
    <mergeCell ref="A8:N8"/>
    <mergeCell ref="G10:I10"/>
    <mergeCell ref="G14:H14"/>
    <mergeCell ref="J10:M10"/>
    <mergeCell ref="G12:H12"/>
    <mergeCell ref="J12:K12"/>
    <mergeCell ref="G13:H13"/>
    <mergeCell ref="J13:K13"/>
    <mergeCell ref="J14:K14"/>
    <mergeCell ref="G11:H11"/>
    <mergeCell ref="J11:K11"/>
    <mergeCell ref="M20:M22"/>
    <mergeCell ref="N20:N22"/>
    <mergeCell ref="D21:D22"/>
    <mergeCell ref="H21:I21"/>
    <mergeCell ref="J21:K21"/>
    <mergeCell ref="F20:G21"/>
    <mergeCell ref="H20:K20"/>
    <mergeCell ref="G15:H15"/>
    <mergeCell ref="J15:K15"/>
    <mergeCell ref="A20:A22"/>
    <mergeCell ref="B20:B22"/>
    <mergeCell ref="C20:C22"/>
    <mergeCell ref="E20:E22"/>
    <mergeCell ref="A175:F175"/>
    <mergeCell ref="A24:N24"/>
    <mergeCell ref="A25:N25"/>
    <mergeCell ref="A55:N55"/>
    <mergeCell ref="A95:N95"/>
    <mergeCell ref="A168:F168"/>
    <mergeCell ref="A169:F169"/>
    <mergeCell ref="A170:F170"/>
    <mergeCell ref="A171:F171"/>
    <mergeCell ref="A172:F172"/>
    <mergeCell ref="A173:F173"/>
    <mergeCell ref="A174:F174"/>
    <mergeCell ref="A182:F182"/>
    <mergeCell ref="A176:F176"/>
    <mergeCell ref="A177:F177"/>
    <mergeCell ref="A178:F178"/>
    <mergeCell ref="A179:F179"/>
    <mergeCell ref="A180:F180"/>
    <mergeCell ref="A181:F18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Пупышев Алексей Михайлович</cp:lastModifiedBy>
  <cp:lastPrinted>2011-09-08T07:56:05Z</cp:lastPrinted>
  <dcterms:created xsi:type="dcterms:W3CDTF">2003-01-28T12:33:10Z</dcterms:created>
  <dcterms:modified xsi:type="dcterms:W3CDTF">2020-03-17T07:24:29Z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