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Житомирская 18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  <definedName name="_xlnm.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09" i="8"/>
  <c r="G109" i="8"/>
  <c r="J108" i="8"/>
  <c r="G108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9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1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<sst xmlns="http://schemas.openxmlformats.org/spreadsheetml/2006/main" count="312" uniqueCount="282">
  <si>
    <t>Всего</t>
  </si>
  <si>
    <t>Объект: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</si>
  <si>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</si>
  <si>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</si>
  <si>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</si>
  <si>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</si>
  <si>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</si>
  <si>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</si>
  <si>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</si>
  <si>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</si>
  <si>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</si>
  <si>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</si>
  <si>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</si>
  <si>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</si>
  <si>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</si>
  <si>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</si>
  <si>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</si>
  <si>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</si>
  <si>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</si>
  <si>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</si>
  <si>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</si>
  <si>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</si>
  <si>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</si>
  <si>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</si>
  <si>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</si>
  <si>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</si>
  <si>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</si>
  <si>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</si>
  <si>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</si>
  <si>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</si>
  <si>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Стройка:Газопровод низкого давления от точки подключения до границы земельного участка по адресу: г. Челябинск, Ленинский  район, ул. Житомирская,18. Наружный газопровод</t>
  </si>
  <si>
    <t>на Технологическое присоединение</t>
  </si>
  <si>
    <t>Основание:17-09-2020-ТП-ГСН</t>
  </si>
  <si>
    <t>Составлена в базисных ценах на 01.2000 г. и текущих ценах на 1 квартал 2020 года</t>
  </si>
  <si>
    <t>Составил:  _________________ /Макаревич О.В./</t>
  </si>
  <si>
    <t>Проверил:  _________________ //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</si>
  <si>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</si>
  <si>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</si>
  <si>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0.206
20,6 / 100</t>
  </si>
  <si>
    <t>ТЕР01-01-022-24
Разработка грунта в траншеях экскаватором «обратная лопата» с ковшом вместимостью 0,25 м3, группа грунтов: 3
1000 м3 грунта</t>
  </si>
  <si>
    <t>0.0302
30,2 / 1000</t>
  </si>
  <si>
    <t>7371
_____
1207.68</t>
  </si>
  <si>
    <t>223
_____
36</t>
  </si>
  <si>
    <t>1394
_____
492</t>
  </si>
  <si>
    <t>ТЕР01-02-060-03
Погрузка вручную неуплотненного грунта из штабелей и отвалов в транспортные средства, группа грунтов: 3
100 м3</t>
  </si>
  <si>
    <t>0.1
(40,2-30,2) / 100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</si>
  <si>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</si>
  <si>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70.875
40,5*1,75</t>
  </si>
  <si>
    <t>ТЕР23-01-001-01
Устройство основания под трубопроводы: песчаного, h=0.1 м
10 м3 основания</t>
  </si>
  <si>
    <t>0.12
1,2 / 10</t>
  </si>
  <si>
    <t>105.37
_____
1287</t>
  </si>
  <si>
    <t>39.04
_____
4.26</t>
  </si>
  <si>
    <t>13
_____
154</t>
  </si>
  <si>
    <t>5
_____
1</t>
  </si>
  <si>
    <t>181
_____
484</t>
  </si>
  <si>
    <t>23
_____
7</t>
  </si>
  <si>
    <t>ТЕР01-02-061-02
Засыпка вручную траншей, пазух котлованов и ям, группа грунтов: 2
100 м3 грунта</t>
  </si>
  <si>
    <t>0.464
(36,1+10,3) / 100</t>
  </si>
  <si>
    <t>ТССЦ-408-0122
Песок природный для строительных работ средний
м3</t>
  </si>
  <si>
    <t xml:space="preserve">
_____
117</t>
  </si>
  <si>
    <t xml:space="preserve">
_____
4224</t>
  </si>
  <si>
    <t xml:space="preserve">
_____
13252</t>
  </si>
  <si>
    <t>ТЕР01-02-005-01
Уплотнение грунта пневматическими трамбовками, группа грунтов: 1-2
100 м3 уплотненного грунта</t>
  </si>
  <si>
    <t>199.9
_____
36.97</t>
  </si>
  <si>
    <t>92
_____
17</t>
  </si>
  <si>
    <t>658
_____
245</t>
  </si>
  <si>
    <t>Снятие и восстановление щебеночного покрытия, S=5,5м2</t>
  </si>
  <si>
    <t>ТЕР27-03-008-02
Разборка покрытий и оснований: щебеночных
100 м3 конструкций</t>
  </si>
  <si>
    <t>0.011
5,5*0.20/100</t>
  </si>
  <si>
    <t>471
_____
60.83</t>
  </si>
  <si>
    <t>6
_____
1</t>
  </si>
  <si>
    <t>37
_____
10</t>
  </si>
  <si>
    <t>ТЕР01-01-036-01
Планировка площадей бульдозерами мощностью: 59 кВт (80 л.с.)
1000 м2 спланированной поверхности за 1 проход бульдозера</t>
  </si>
  <si>
    <t>0.0055
5,5 / 1000</t>
  </si>
  <si>
    <t>27.14
_____
5.33</t>
  </si>
  <si>
    <t>ТЕР27-04-001-04
Устройство подстилающих и выравнивающих слоев оснований: из щебня
100 м3 материала основания (в плотном теле)</t>
  </si>
  <si>
    <t>0.011
5,5*0,20/100</t>
  </si>
  <si>
    <t>247.46
_____
21.77</t>
  </si>
  <si>
    <t>3636.32
_____
337.22</t>
  </si>
  <si>
    <t>40
_____
4</t>
  </si>
  <si>
    <t>39
_____
2</t>
  </si>
  <si>
    <t>229
_____
53</t>
  </si>
  <si>
    <t>ТССЦ-408-0015
Щебень из природного камня для строительных работ марка 800, фракция 20-40 мм
м3</t>
  </si>
  <si>
    <t>1.1
5,5*0,20</t>
  </si>
  <si>
    <t xml:space="preserve">
_____
122</t>
  </si>
  <si>
    <t xml:space="preserve">
_____
134</t>
  </si>
  <si>
    <t xml:space="preserve">
_____
608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</si>
  <si>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</si>
  <si>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1.98
5,5*0,2*1,8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</si>
  <si>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</si>
  <si>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ТССЦпг-03-21-01-003
Перевозка грузов автомобилями-самосвалами грузоподъемностью 10 т, работающих вне карьера, на расстояние: до 3 км I класс груза
1 т груза</t>
  </si>
  <si>
    <t>Раздел 2. Прокладка газопровода</t>
  </si>
  <si>
    <t>Прокладка ПЭ газопровода  ПЭ 63х5,8 мм мм в футляре ПЭ 110х10 мм открыто в траншее</t>
  </si>
  <si>
    <t>ТЕР34-02-003-01
Устройство футляра из полиэтиленовой трубы
1 канало-километр трубопровода
1 472.03 = 56 472.03 - 1000 x 55.00</t>
  </si>
  <si>
    <t>0.0071
7,1/1000</t>
  </si>
  <si>
    <t>1421.77
_____
50.26</t>
  </si>
  <si>
    <t>144
_____
3</t>
  </si>
  <si>
    <t>ТЕР22-05-003-02
Протаскивание в футляр ПЭ труб диаметром: до 150 мм
100 м трубы, уложенной в футляр</t>
  </si>
  <si>
    <t>0.071
7,1 / 100</t>
  </si>
  <si>
    <t>1090.75
_____
1422.37</t>
  </si>
  <si>
    <t>77
_____
102</t>
  </si>
  <si>
    <t>1107
_____
580</t>
  </si>
  <si>
    <t>ТССЦ-прайс
Труба ПЭ 100 ГАЗ SDR 11-63х5,8
м</t>
  </si>
  <si>
    <t xml:space="preserve">
_____
119.11</t>
  </si>
  <si>
    <t xml:space="preserve">
_____
846</t>
  </si>
  <si>
    <t xml:space="preserve">
_____
5539</t>
  </si>
  <si>
    <t>ТЕР22-05-004-01
Заделка битумом и прядью концов футляра диаметром: 400 мм
1 футляр</t>
  </si>
  <si>
    <t>9.01
_____
43.88</t>
  </si>
  <si>
    <t>9
_____
44</t>
  </si>
  <si>
    <t>129
_____
213</t>
  </si>
  <si>
    <t>Прокладка ПЭ газопровода  ПЭ 63х5,8 мм мм открыто в траншее</t>
  </si>
  <si>
    <t>ТЕР24-02-031-01
Укладка газопроводов из полиэтиленовых труб в траншею со стационарно установленного барабана, диаметр газопровода: 63 мм
100 м укладки</t>
  </si>
  <si>
    <t>0.129
(20-7,1) / 100</t>
  </si>
  <si>
    <t>76.72
_____
5.27</t>
  </si>
  <si>
    <t>10
_____
1</t>
  </si>
  <si>
    <t>142
_____
1</t>
  </si>
  <si>
    <t xml:space="preserve">
_____
40.19</t>
  </si>
  <si>
    <t xml:space="preserve">
_____
804</t>
  </si>
  <si>
    <t xml:space="preserve">
_____
5265</t>
  </si>
  <si>
    <t>ТЕР24-02-060-01
Устройство цокольного ввода газопровода из стальных труб в здание, условный диаметр газопровода: до 50 мм
10 вводов
1 039.23 = 8 722.01 - 16.91 x 34.63 - 7.15 x 1.29 - 0.71 x 67.28 - 3.04 x 1.86 - 2.37 x 103.20 - 0.0034 x 3 390.00 - 0.00292 x 26 830.00 - 1.44 x 6.20 - 0.0004 x 18 320.00 - 0.00018 x 24 210.00 - 0.0042 x 11 520.00 - 0.18 x 42.40 - 1.6 x 9.80 - 0.0011 x 16 570.00 - 0.0067 x 20 910.00 - 8.096 x 124.00 - 0.00058 x 25 084.56 - 0.0014 x 56 080.00 - 10 x 43.00 - 10 x 255.52 - 10 x 21.50 - 10 x 211.17 - 0.02 x 2 030.00</t>
  </si>
  <si>
    <t>0.1
1/10</t>
  </si>
  <si>
    <t>ТССЦ-прайс
Цокольный газовый ввод ЦВПС-Г 63х57 ПЭ 100 SDR 11 (сталь ГОСТ 10705) 2,5х1,5
шт</t>
  </si>
  <si>
    <t xml:space="preserve">
_____
701.87</t>
  </si>
  <si>
    <t xml:space="preserve">
_____
702</t>
  </si>
  <si>
    <t xml:space="preserve">
_____
4597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</si>
  <si>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</si>
  <si>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</si>
  <si>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326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</si>
  <si>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</si>
  <si>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17.67
_____
178.53</t>
  </si>
  <si>
    <t>18
_____
178</t>
  </si>
  <si>
    <t>253
_____
352</t>
  </si>
  <si>
    <t>ТССЦ-507-2614
Заглушки полиэтиленовые с закладными электронагревателями для труб диаметром 63 мм
шт.</t>
  </si>
  <si>
    <t xml:space="preserve">
_____
170</t>
  </si>
  <si>
    <t xml:space="preserve">
_____
800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</si>
  <si>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</si>
  <si>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0.02
20/1000</t>
  </si>
  <si>
    <t>87.77
_____
5.85</t>
  </si>
  <si>
    <t>410.69
_____
41.06</t>
  </si>
  <si>
    <t>8
_____
1</t>
  </si>
  <si>
    <t>46
_____
12</t>
  </si>
  <si>
    <t>ТССЦ-507-3538
Лента сигнальная "Газ" ЛСГ 200
м</t>
  </si>
  <si>
    <t xml:space="preserve">
_____
0.3</t>
  </si>
  <si>
    <t xml:space="preserve">
_____
6</t>
  </si>
  <si>
    <t xml:space="preserve">
_____
28</t>
  </si>
  <si>
    <t>Устройство футляра Ф108х4.0 мм на выходе газопровода Ф57х3.5 мм из земли  L=0,6 м</t>
  </si>
  <si>
    <t>ТЕР22-01-011-03
Укладка стальных водопроводных труб с гидравлическим испытанием диаметром: 100 мм (Применительно)
1 км трубопровода</t>
  </si>
  <si>
    <t>0.0006
0,6/1000</t>
  </si>
  <si>
    <t>4620.77
_____
688.91</t>
  </si>
  <si>
    <t>3798.6
_____
644.89</t>
  </si>
  <si>
    <t>40
_____
2</t>
  </si>
  <si>
    <t>15
_____
6</t>
  </si>
  <si>
    <t>ТЕР22-05-003-01
Протаскивание в футляр стальных труб диаметром: 100 мм
100 м трубы, уложенной в футляр</t>
  </si>
  <si>
    <t>0.006626
(0,66*1,004) / 100</t>
  </si>
  <si>
    <t>1026.3
_____
1111.06</t>
  </si>
  <si>
    <t>7
_____
7</t>
  </si>
  <si>
    <t>97
_____
43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</si>
  <si>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</si>
  <si>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67.3</t>
  </si>
  <si>
    <t xml:space="preserve">
_____
40</t>
  </si>
  <si>
    <t xml:space="preserve">
_____
256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</si>
  <si>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</si>
  <si>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0.203472
0,108*3,14*0,6</t>
  </si>
  <si>
    <t>23.4
_____
180.68</t>
  </si>
  <si>
    <t>88.16
_____
14.3</t>
  </si>
  <si>
    <t>5
_____
36</t>
  </si>
  <si>
    <t>18
_____
3</t>
  </si>
  <si>
    <t>68
_____
125</t>
  </si>
  <si>
    <t>102
_____
42</t>
  </si>
  <si>
    <t>ТЕР22-05-004-01
Заделка битумом и прядью концов футляра диаметром: 100 мм
1 футляр</t>
  </si>
  <si>
    <t>8.19
_____
39.89</t>
  </si>
  <si>
    <t>8
_____
40</t>
  </si>
  <si>
    <t>117
_____
194</t>
  </si>
  <si>
    <t>Установка опозновательных столбиков</t>
  </si>
  <si>
    <t>ТЕР28-03-027-01
Установка указателей трасс
100 шт.</t>
  </si>
  <si>
    <t>0.02
2 / 100</t>
  </si>
  <si>
    <t>794.98
_____
199.2</t>
  </si>
  <si>
    <t>209.02
_____
25.8</t>
  </si>
  <si>
    <t>16
_____
4</t>
  </si>
  <si>
    <t>4
_____
1</t>
  </si>
  <si>
    <t>227
_____
25</t>
  </si>
  <si>
    <t>24
_____
7</t>
  </si>
  <si>
    <t>ТССЦ-401-0025
Бетон тяжелый, крупность заполнителя более 40 мм, класс В12,5 (М150)
м3</t>
  </si>
  <si>
    <t>0.14
0,07*2</t>
  </si>
  <si>
    <t xml:space="preserve">
_____
578</t>
  </si>
  <si>
    <t xml:space="preserve">
_____
81</t>
  </si>
  <si>
    <t xml:space="preserve">
_____
413</t>
  </si>
  <si>
    <t>ТССЦ-403-1220
Столбы оград 2С 24в /бетон В15 (М200), объем 0,05 м3, расход ар-ры 8,2 кг/ (серия 3.017-3)
шт.</t>
  </si>
  <si>
    <t xml:space="preserve">
_____
169.39</t>
  </si>
  <si>
    <t xml:space="preserve">
_____
339</t>
  </si>
  <si>
    <t xml:space="preserve">
_____
2199</t>
  </si>
  <si>
    <t>ТССЦ-101-4306
Знаки  информационные
шт.</t>
  </si>
  <si>
    <t xml:space="preserve">
_____
99.9</t>
  </si>
  <si>
    <t xml:space="preserve">
_____
200</t>
  </si>
  <si>
    <t xml:space="preserve">
_____
637</t>
  </si>
  <si>
    <t>ТССЦ-101-3911
Дюбели для пристрелки стальные
10 шт.</t>
  </si>
  <si>
    <t>0.8
4*1/10*2</t>
  </si>
  <si>
    <t xml:space="preserve">
_____
6.74</t>
  </si>
  <si>
    <t xml:space="preserve">
_____
5</t>
  </si>
  <si>
    <t xml:space="preserve">
_____
24</t>
  </si>
  <si>
    <t>Прокладка надземного стального газопровода</t>
  </si>
  <si>
    <t>ТЕР24-02-041-01
Надземная прокладка стальных газопроводов на металлических опорах, условный диаметр газопровода: 50 мм
100 м газопровода</t>
  </si>
  <si>
    <t>0.01
1 / 100</t>
  </si>
  <si>
    <t>232.58
_____
200.73</t>
  </si>
  <si>
    <t>1591.9
_____
205.71</t>
  </si>
  <si>
    <t>2
_____
2</t>
  </si>
  <si>
    <t>16
_____
2</t>
  </si>
  <si>
    <t>33
_____
7</t>
  </si>
  <si>
    <t>94
_____
29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</si>
  <si>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</si>
  <si>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1.01
1*1,01</t>
  </si>
  <si>
    <t xml:space="preserve">
_____
17.6</t>
  </si>
  <si>
    <t xml:space="preserve">
_____
18</t>
  </si>
  <si>
    <t xml:space="preserve">
_____
84</t>
  </si>
  <si>
    <t>ТЕР13-03-002-04
Огрунтовка металлических поверхностей грунтовкой ГФ-021
100 м2 окрашиваемой поверхности</t>
  </si>
  <si>
    <t>0.00157
0.157 * 0.01</t>
  </si>
  <si>
    <t>71.47
_____
250.36</t>
  </si>
  <si>
    <t>10.15
_____
0.12</t>
  </si>
  <si>
    <t xml:space="preserve">
_____
1</t>
  </si>
  <si>
    <t>2
_____
1</t>
  </si>
  <si>
    <t>ТЕР13-03-004-26
Окраска металлических огрунтованных поверхностей: эмалью ПФ-115
100 м2 окрашиваемой поверхности</t>
  </si>
  <si>
    <t>43.93
_____
388.48</t>
  </si>
  <si>
    <t>6.8
_____
0.12</t>
  </si>
  <si>
    <t>1
_____
2</t>
  </si>
  <si>
    <t>ТЕРм12-10-001-01
Бобышки, штуцеры на условное давление: до 10 МПа
100 шт.</t>
  </si>
  <si>
    <t>795.26
_____
2433.91</t>
  </si>
  <si>
    <t>8
_____
25</t>
  </si>
  <si>
    <t>114
_____
254</t>
  </si>
  <si>
    <t>ТЕР22-03-001-05
Установка фасонных частей стальных сварных диаметром: 100-250 мм
1 т фасонных частей</t>
  </si>
  <si>
    <t>0.0002
0,2 * 0.001</t>
  </si>
  <si>
    <t>4960.28
_____
14919.4</t>
  </si>
  <si>
    <t>11806.75
_____
1684.6</t>
  </si>
  <si>
    <t>1
_____
3</t>
  </si>
  <si>
    <t>14
_____
26</t>
  </si>
  <si>
    <t>15
_____
5</t>
  </si>
  <si>
    <t>Раздел 3. Испытание трубопровода</t>
  </si>
  <si>
    <t>ТЕР24-02-121-01
Монтаж инвентарного узла для очистки и испытания газопровода, условный диаметр газопровода: до 50 мм
1 узел</t>
  </si>
  <si>
    <t>37.94
_____
18.52</t>
  </si>
  <si>
    <t>38
_____
19</t>
  </si>
  <si>
    <t>542
_____
71</t>
  </si>
  <si>
    <t>ТЕР24-02-120-01
Очистка полости трубопровода продувкой воздухом, условный диаметр газопровода: до 50 мм
100 м трубопровода</t>
  </si>
  <si>
    <t>0.2
20 / 100</t>
  </si>
  <si>
    <t>12.55
_____
2.43</t>
  </si>
  <si>
    <t>18
_____
7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</si>
  <si>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</si>
  <si>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5.07
_____
0.49</t>
  </si>
  <si>
    <t>7
_____
1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</si>
  <si>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</si>
  <si>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798.21
_____
85.12</t>
  </si>
  <si>
    <t>798
_____
85</t>
  </si>
  <si>
    <t>5573
_____
1217</t>
  </si>
  <si>
    <t>ТЕРм39-02-006-02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65 мм, толщина стенки до 8 мм
1 стык</t>
  </si>
  <si>
    <t>5.73
_____
2.45</t>
  </si>
  <si>
    <t>6
_____
2</t>
  </si>
  <si>
    <t>82
_____
8</t>
  </si>
  <si>
    <t>Проверка качества изоляции</t>
  </si>
  <si>
    <t>С999-8
Проверка качества нанесение изоляции прибором АНТПИ. До и
м.п.</t>
  </si>
  <si>
    <t>Итого прямые затраты по смете</t>
  </si>
  <si>
    <t>1626
_____
8361</t>
  </si>
  <si>
    <t>1955
_____
151</t>
  </si>
  <si>
    <t>22922
_____
36421</t>
  </si>
  <si>
    <t>11660
_____
2133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</si>
  <si>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</si>
  <si>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</si>
  <si>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3, 6-7, 2, 8, 12, 4, 15, 5, 17-26, 29-33, 39-40, 44-48, 9, 11, 36-38, 13-14, 16, 34-35, 50, 27, 43, 49)</t>
  </si>
  <si>
    <t>391
_____
30</t>
  </si>
  <si>
    <t xml:space="preserve">      МАТ=2%ОЗП  (Поз. 1, 3, 6-7, 2, 8, 10, 12, 5, 17-26, 29-33, 39-40, 44-48, 9, 11, 36-38, 16, 34-35, 50, 27, 43, 49)</t>
  </si>
  <si>
    <t xml:space="preserve">
_____
458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</si>
  <si>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3, 6-7, 2, 8, 10, 12, 4, 15, 5, 17-26, 29-33, 39-40, 44-48, 9, 11, 36-38, 13-14, 16, 34-35, 41-42, 50, 27, 43, 49)</t>
  </si>
  <si>
    <t>2332
_____
427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</si>
  <si>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</si>
  <si>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</si>
  <si>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</si>
  <si>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</si>
  <si>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</si>
  <si>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</si>
  <si>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</si>
  <si>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</si>
  <si>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</si>
  <si>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</si>
  <si>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</si>
  <si>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ЛОКАЛЬНАЯ СМЕТА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</si>
</sst>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9" fillId="0" borderId="0" xfId="23" applyFont="1" applyAlignment="1">
      <alignment horizontal="left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15"/>
  <sheetViews>
    <sheetView showGridLines="0" tabSelected="1" workbookViewId="0">
      <selection activeCell="D3" sqref="D3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3" t="s">
        <v>28</v>
      </c>
      <c r="H3" s="33" t="s">
        <v>28</v>
      </c>
    </row>
    <row r="4" spans="1:21" x14ac:dyDescent="0.2">
      <c r="A4" s="33" t="s">
        <v>29</v>
      </c>
      <c r="B4" s="4"/>
      <c r="C4" s="4"/>
      <c r="D4" s="4"/>
      <c r="E4" s="4"/>
      <c r="F4" s="4"/>
      <c r="G4" s="4"/>
      <c r="H4" s="33" t="s">
        <v>29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4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30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1</v>
      </c>
      <c r="B10" s="6"/>
      <c r="C10" s="6"/>
      <c r="D10" s="6"/>
    </row>
    <row r="11" spans="1:21" s="7" customFormat="1" ht="15" x14ac:dyDescent="0.25">
      <c r="A11" s="44" t="s">
        <v>281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s="7" customFormat="1" ht="12" x14ac:dyDescent="0.2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s="7" customFormat="1" ht="12" x14ac:dyDescent="0.2">
      <c r="A13" s="45" t="s">
        <v>31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s="7" customFormat="1" ht="12" x14ac:dyDescent="0.2">
      <c r="A14" s="46" t="s">
        <v>32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7" customFormat="1" ht="12" x14ac:dyDescent="0.2"/>
    <row r="16" spans="1:21" s="7" customFormat="1" ht="12" x14ac:dyDescent="0.2">
      <c r="G16" s="47" t="s">
        <v>17</v>
      </c>
      <c r="H16" s="48"/>
      <c r="I16" s="49"/>
      <c r="J16" s="47" t="s">
        <v>18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/>
    </row>
    <row r="17" spans="1:26" s="7" customFormat="1" x14ac:dyDescent="0.2">
      <c r="D17" s="5" t="s">
        <v>2</v>
      </c>
      <c r="G17" s="37">
        <f>15951/1000</f>
        <v>15.951000000000001</v>
      </c>
      <c r="H17" s="38"/>
      <c r="I17" s="9" t="s">
        <v>3</v>
      </c>
      <c r="J17" s="39">
        <f>117446/1000</f>
        <v>117.446</v>
      </c>
      <c r="K17" s="40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20</v>
      </c>
      <c r="F18" s="12"/>
      <c r="G18" s="37">
        <f>0/1000</f>
        <v>0</v>
      </c>
      <c r="H18" s="38"/>
      <c r="I18" s="9" t="s">
        <v>3</v>
      </c>
      <c r="J18" s="39">
        <f>0/1000</f>
        <v>0</v>
      </c>
      <c r="K18" s="40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21</v>
      </c>
      <c r="F19" s="12"/>
      <c r="G19" s="37">
        <f>98/1000</f>
        <v>9.8000000000000004E-2</v>
      </c>
      <c r="H19" s="38"/>
      <c r="I19" s="9" t="s">
        <v>3</v>
      </c>
      <c r="J19" s="39">
        <f>985/1000</f>
        <v>0.98499999999999999</v>
      </c>
      <c r="K19" s="40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37">
        <f>(V20+V21)/1000</f>
        <v>0.19803000000000001</v>
      </c>
      <c r="H20" s="38"/>
      <c r="I20" s="9" t="s">
        <v>5</v>
      </c>
      <c r="J20" s="39">
        <f>(W20+W21)/1000</f>
        <v>0.19803000000000001</v>
      </c>
      <c r="K20" s="40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183.76</v>
      </c>
      <c r="W20" s="14">
        <v>183.76</v>
      </c>
      <c r="X20" s="27">
        <v>2132</v>
      </c>
      <c r="Y20" s="27">
        <v>2039</v>
      </c>
      <c r="Z20" s="27">
        <v>1254</v>
      </c>
    </row>
    <row r="21" spans="1:26" s="7" customFormat="1" x14ac:dyDescent="0.2">
      <c r="D21" s="5" t="s">
        <v>6</v>
      </c>
      <c r="G21" s="37">
        <f>2132/1000</f>
        <v>2.1320000000000001</v>
      </c>
      <c r="H21" s="38"/>
      <c r="I21" s="9" t="s">
        <v>3</v>
      </c>
      <c r="J21" s="39">
        <f>30065/1000</f>
        <v>30.065000000000001</v>
      </c>
      <c r="K21" s="40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14.27</v>
      </c>
      <c r="W21" s="14">
        <v>14.27</v>
      </c>
      <c r="X21" s="28">
        <v>30065</v>
      </c>
      <c r="Y21" s="28">
        <v>24744</v>
      </c>
      <c r="Z21" s="28">
        <v>14324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36" t="s">
        <v>33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43" t="s">
        <v>7</v>
      </c>
      <c r="B26" s="43" t="s">
        <v>8</v>
      </c>
      <c r="C26" s="43" t="s">
        <v>9</v>
      </c>
      <c r="D26" s="41" t="s">
        <v>10</v>
      </c>
      <c r="E26" s="41"/>
      <c r="F26" s="41"/>
      <c r="G26" s="41" t="s">
        <v>11</v>
      </c>
      <c r="H26" s="41"/>
      <c r="I26" s="41"/>
      <c r="J26" s="41" t="s">
        <v>12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6" s="23" customFormat="1" ht="22.5" customHeight="1" thickBot="1" x14ac:dyDescent="0.25">
      <c r="A27" s="43"/>
      <c r="B27" s="43"/>
      <c r="C27" s="43"/>
      <c r="D27" s="42" t="s">
        <v>0</v>
      </c>
      <c r="E27" s="22" t="s">
        <v>13</v>
      </c>
      <c r="F27" s="22" t="s">
        <v>14</v>
      </c>
      <c r="G27" s="42" t="s">
        <v>0</v>
      </c>
      <c r="H27" s="22" t="s">
        <v>13</v>
      </c>
      <c r="I27" s="22" t="s">
        <v>14</v>
      </c>
      <c r="J27" s="42" t="s">
        <v>0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43"/>
      <c r="B28" s="43"/>
      <c r="C28" s="43"/>
      <c r="D28" s="42"/>
      <c r="E28" s="22" t="s">
        <v>15</v>
      </c>
      <c r="F28" s="22" t="s">
        <v>16</v>
      </c>
      <c r="G28" s="42"/>
      <c r="H28" s="22" t="s">
        <v>15</v>
      </c>
      <c r="I28" s="22" t="s">
        <v>16</v>
      </c>
      <c r="J28" s="42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50">
        <v>1</v>
      </c>
      <c r="B29" s="50">
        <v>2</v>
      </c>
      <c r="C29" s="50">
        <v>3</v>
      </c>
      <c r="D29" s="51">
        <v>4</v>
      </c>
      <c r="E29" s="50">
        <v>5</v>
      </c>
      <c r="F29" s="50">
        <v>6</v>
      </c>
      <c r="G29" s="51">
        <v>7</v>
      </c>
      <c r="H29" s="50">
        <v>8</v>
      </c>
      <c r="I29" s="50">
        <v>9</v>
      </c>
      <c r="J29" s="51">
        <v>10</v>
      </c>
      <c r="K29" s="50">
        <v>11</v>
      </c>
      <c r="L29" s="50"/>
      <c r="M29" s="50"/>
      <c r="N29" s="50"/>
      <c r="O29" s="50"/>
      <c r="P29" s="50"/>
      <c r="Q29" s="50"/>
      <c r="R29" s="50"/>
      <c r="S29" s="50"/>
      <c r="T29" s="50"/>
      <c r="U29" s="50">
        <v>12</v>
      </c>
    </row>
    <row r="30" spans="1:26" s="24" customFormat="1" ht="21" customHeight="1" x14ac:dyDescent="0.2">
      <c r="A30" s="52" t="s">
        <v>36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</row>
    <row r="31" spans="1:26" s="24" customFormat="1" ht="60" x14ac:dyDescent="0.2">
      <c r="A31" s="54">
        <v>1</v>
      </c>
      <c r="B31" s="55" t="s">
        <v>37</v>
      </c>
      <c r="C31" s="56" t="s">
        <v>38</v>
      </c>
      <c r="D31" s="57">
        <v>2445.2800000000002</v>
      </c>
      <c r="E31" s="58">
        <v>2445.2800000000002</v>
      </c>
      <c r="F31" s="57"/>
      <c r="G31" s="57">
        <v>504</v>
      </c>
      <c r="H31" s="57">
        <v>504</v>
      </c>
      <c r="I31" s="57"/>
      <c r="J31" s="57">
        <v>7203</v>
      </c>
      <c r="K31" s="58">
        <v>7203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6" s="24" customFormat="1" ht="72" x14ac:dyDescent="0.2">
      <c r="A32" s="54">
        <v>2</v>
      </c>
      <c r="B32" s="55" t="s">
        <v>39</v>
      </c>
      <c r="C32" s="56" t="s">
        <v>40</v>
      </c>
      <c r="D32" s="57">
        <v>7371</v>
      </c>
      <c r="E32" s="58"/>
      <c r="F32" s="57" t="s">
        <v>41</v>
      </c>
      <c r="G32" s="57">
        <v>223</v>
      </c>
      <c r="H32" s="57"/>
      <c r="I32" s="57" t="s">
        <v>42</v>
      </c>
      <c r="J32" s="57">
        <v>1394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 t="s">
        <v>43</v>
      </c>
    </row>
    <row r="33" spans="1:21" s="24" customFormat="1" ht="60" x14ac:dyDescent="0.2">
      <c r="A33" s="54">
        <v>3</v>
      </c>
      <c r="B33" s="55" t="s">
        <v>44</v>
      </c>
      <c r="C33" s="56" t="s">
        <v>45</v>
      </c>
      <c r="D33" s="57">
        <v>790.92</v>
      </c>
      <c r="E33" s="58">
        <v>790.92</v>
      </c>
      <c r="F33" s="57"/>
      <c r="G33" s="57">
        <v>79</v>
      </c>
      <c r="H33" s="57">
        <v>79</v>
      </c>
      <c r="I33" s="57"/>
      <c r="J33" s="57">
        <v>1131</v>
      </c>
      <c r="K33" s="58">
        <v>1131</v>
      </c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s="24" customFormat="1" ht="72" x14ac:dyDescent="0.2">
      <c r="A34" s="54">
        <v>4</v>
      </c>
      <c r="B34" s="55" t="s">
        <v>46</v>
      </c>
      <c r="C34" s="56" t="s">
        <v>47</v>
      </c>
      <c r="D34" s="57">
        <v>8.33</v>
      </c>
      <c r="E34" s="58"/>
      <c r="F34" s="57">
        <v>8.33</v>
      </c>
      <c r="G34" s="57">
        <v>590</v>
      </c>
      <c r="H34" s="57"/>
      <c r="I34" s="57">
        <v>590</v>
      </c>
      <c r="J34" s="57">
        <v>2773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>
        <v>2773</v>
      </c>
    </row>
    <row r="35" spans="1:21" s="24" customFormat="1" ht="48" x14ac:dyDescent="0.2">
      <c r="A35" s="54">
        <v>5</v>
      </c>
      <c r="B35" s="55" t="s">
        <v>48</v>
      </c>
      <c r="C35" s="56" t="s">
        <v>49</v>
      </c>
      <c r="D35" s="57">
        <v>1431.41</v>
      </c>
      <c r="E35" s="58" t="s">
        <v>50</v>
      </c>
      <c r="F35" s="57" t="s">
        <v>51</v>
      </c>
      <c r="G35" s="57">
        <v>172</v>
      </c>
      <c r="H35" s="57" t="s">
        <v>52</v>
      </c>
      <c r="I35" s="57" t="s">
        <v>53</v>
      </c>
      <c r="J35" s="57">
        <v>688</v>
      </c>
      <c r="K35" s="58" t="s">
        <v>54</v>
      </c>
      <c r="L35" s="58"/>
      <c r="M35" s="58"/>
      <c r="N35" s="58"/>
      <c r="O35" s="58"/>
      <c r="P35" s="58"/>
      <c r="Q35" s="58"/>
      <c r="R35" s="58"/>
      <c r="S35" s="58"/>
      <c r="T35" s="58"/>
      <c r="U35" s="58" t="s">
        <v>55</v>
      </c>
    </row>
    <row r="36" spans="1:21" s="24" customFormat="1" ht="48" x14ac:dyDescent="0.2">
      <c r="A36" s="54">
        <v>6</v>
      </c>
      <c r="B36" s="55" t="s">
        <v>56</v>
      </c>
      <c r="C36" s="56" t="s">
        <v>57</v>
      </c>
      <c r="D36" s="57">
        <v>921.46</v>
      </c>
      <c r="E36" s="58">
        <v>921.46</v>
      </c>
      <c r="F36" s="57"/>
      <c r="G36" s="57">
        <v>428</v>
      </c>
      <c r="H36" s="57">
        <v>428</v>
      </c>
      <c r="I36" s="57"/>
      <c r="J36" s="57">
        <v>6116</v>
      </c>
      <c r="K36" s="58">
        <v>6116</v>
      </c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1:21" s="24" customFormat="1" ht="48" x14ac:dyDescent="0.2">
      <c r="A37" s="54">
        <v>7</v>
      </c>
      <c r="B37" s="55" t="s">
        <v>58</v>
      </c>
      <c r="C37" s="56">
        <v>36.1</v>
      </c>
      <c r="D37" s="57">
        <v>117</v>
      </c>
      <c r="E37" s="58" t="s">
        <v>59</v>
      </c>
      <c r="F37" s="57"/>
      <c r="G37" s="57">
        <v>4224</v>
      </c>
      <c r="H37" s="57" t="s">
        <v>60</v>
      </c>
      <c r="I37" s="57"/>
      <c r="J37" s="57">
        <v>13252</v>
      </c>
      <c r="K37" s="58" t="s">
        <v>61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spans="1:21" s="24" customFormat="1" ht="48" x14ac:dyDescent="0.2">
      <c r="A38" s="54">
        <v>8</v>
      </c>
      <c r="B38" s="55" t="s">
        <v>62</v>
      </c>
      <c r="C38" s="56" t="s">
        <v>57</v>
      </c>
      <c r="D38" s="57">
        <v>334.97</v>
      </c>
      <c r="E38" s="58">
        <v>135.07</v>
      </c>
      <c r="F38" s="57" t="s">
        <v>63</v>
      </c>
      <c r="G38" s="57">
        <v>155</v>
      </c>
      <c r="H38" s="57">
        <v>63</v>
      </c>
      <c r="I38" s="57" t="s">
        <v>64</v>
      </c>
      <c r="J38" s="57">
        <v>1555</v>
      </c>
      <c r="K38" s="58">
        <v>897</v>
      </c>
      <c r="L38" s="58"/>
      <c r="M38" s="58"/>
      <c r="N38" s="58"/>
      <c r="O38" s="58"/>
      <c r="P38" s="58"/>
      <c r="Q38" s="58"/>
      <c r="R38" s="58"/>
      <c r="S38" s="58"/>
      <c r="T38" s="58"/>
      <c r="U38" s="58" t="s">
        <v>65</v>
      </c>
    </row>
    <row r="39" spans="1:21" s="24" customFormat="1" ht="17.850000000000001" customHeight="1" x14ac:dyDescent="0.2">
      <c r="A39" s="59" t="s">
        <v>66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 s="24" customFormat="1" ht="48" x14ac:dyDescent="0.2">
      <c r="A40" s="54">
        <v>9</v>
      </c>
      <c r="B40" s="55" t="s">
        <v>67</v>
      </c>
      <c r="C40" s="56" t="s">
        <v>68</v>
      </c>
      <c r="D40" s="57">
        <v>601.35</v>
      </c>
      <c r="E40" s="58">
        <v>130.35</v>
      </c>
      <c r="F40" s="57" t="s">
        <v>69</v>
      </c>
      <c r="G40" s="57">
        <v>7</v>
      </c>
      <c r="H40" s="57">
        <v>1</v>
      </c>
      <c r="I40" s="57" t="s">
        <v>70</v>
      </c>
      <c r="J40" s="57">
        <v>58</v>
      </c>
      <c r="K40" s="58">
        <v>21</v>
      </c>
      <c r="L40" s="58"/>
      <c r="M40" s="58"/>
      <c r="N40" s="58"/>
      <c r="O40" s="58"/>
      <c r="P40" s="58"/>
      <c r="Q40" s="58"/>
      <c r="R40" s="58"/>
      <c r="S40" s="58"/>
      <c r="T40" s="58"/>
      <c r="U40" s="58" t="s">
        <v>71</v>
      </c>
    </row>
    <row r="41" spans="1:21" s="24" customFormat="1" ht="60" x14ac:dyDescent="0.2">
      <c r="A41" s="54">
        <v>10</v>
      </c>
      <c r="B41" s="55" t="s">
        <v>72</v>
      </c>
      <c r="C41" s="56" t="s">
        <v>73</v>
      </c>
      <c r="D41" s="57">
        <v>27.14</v>
      </c>
      <c r="E41" s="58"/>
      <c r="F41" s="57" t="s">
        <v>74</v>
      </c>
      <c r="G41" s="57"/>
      <c r="H41" s="57"/>
      <c r="I41" s="57"/>
      <c r="J41" s="57">
        <v>1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>
        <v>1</v>
      </c>
    </row>
    <row r="42" spans="1:21" s="24" customFormat="1" ht="72" x14ac:dyDescent="0.2">
      <c r="A42" s="54">
        <v>11</v>
      </c>
      <c r="B42" s="55" t="s">
        <v>75</v>
      </c>
      <c r="C42" s="56" t="s">
        <v>76</v>
      </c>
      <c r="D42" s="57">
        <v>3905.55</v>
      </c>
      <c r="E42" s="58" t="s">
        <v>77</v>
      </c>
      <c r="F42" s="57" t="s">
        <v>78</v>
      </c>
      <c r="G42" s="57">
        <v>43</v>
      </c>
      <c r="H42" s="57">
        <v>3</v>
      </c>
      <c r="I42" s="57" t="s">
        <v>79</v>
      </c>
      <c r="J42" s="57">
        <v>270</v>
      </c>
      <c r="K42" s="58" t="s">
        <v>80</v>
      </c>
      <c r="L42" s="58"/>
      <c r="M42" s="58"/>
      <c r="N42" s="58"/>
      <c r="O42" s="58"/>
      <c r="P42" s="58"/>
      <c r="Q42" s="58"/>
      <c r="R42" s="58"/>
      <c r="S42" s="58"/>
      <c r="T42" s="58"/>
      <c r="U42" s="58" t="s">
        <v>81</v>
      </c>
    </row>
    <row r="43" spans="1:21" s="24" customFormat="1" ht="60" x14ac:dyDescent="0.2">
      <c r="A43" s="54">
        <v>12</v>
      </c>
      <c r="B43" s="55" t="s">
        <v>82</v>
      </c>
      <c r="C43" s="56" t="s">
        <v>83</v>
      </c>
      <c r="D43" s="57">
        <v>122</v>
      </c>
      <c r="E43" s="58" t="s">
        <v>84</v>
      </c>
      <c r="F43" s="57"/>
      <c r="G43" s="57">
        <v>134</v>
      </c>
      <c r="H43" s="57" t="s">
        <v>85</v>
      </c>
      <c r="I43" s="57"/>
      <c r="J43" s="57">
        <v>608</v>
      </c>
      <c r="K43" s="58" t="s">
        <v>86</v>
      </c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1" s="24" customFormat="1" ht="72" x14ac:dyDescent="0.2">
      <c r="A44" s="54">
        <v>13</v>
      </c>
      <c r="B44" s="55" t="s">
        <v>87</v>
      </c>
      <c r="C44" s="56" t="s">
        <v>88</v>
      </c>
      <c r="D44" s="57">
        <v>4.12</v>
      </c>
      <c r="E44" s="58"/>
      <c r="F44" s="57">
        <v>4.12</v>
      </c>
      <c r="G44" s="57">
        <v>8</v>
      </c>
      <c r="H44" s="57"/>
      <c r="I44" s="57">
        <v>8</v>
      </c>
      <c r="J44" s="57">
        <v>62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>
        <v>62</v>
      </c>
    </row>
    <row r="45" spans="1:21" s="24" customFormat="1" ht="72" x14ac:dyDescent="0.2">
      <c r="A45" s="54">
        <v>14</v>
      </c>
      <c r="B45" s="55" t="s">
        <v>89</v>
      </c>
      <c r="C45" s="56" t="s">
        <v>88</v>
      </c>
      <c r="D45" s="57">
        <v>5.75</v>
      </c>
      <c r="E45" s="58"/>
      <c r="F45" s="57">
        <v>5.75</v>
      </c>
      <c r="G45" s="57">
        <v>11</v>
      </c>
      <c r="H45" s="57"/>
      <c r="I45" s="57">
        <v>11</v>
      </c>
      <c r="J45" s="57">
        <v>105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>
        <v>105</v>
      </c>
    </row>
    <row r="46" spans="1:21" s="24" customFormat="1" ht="72" x14ac:dyDescent="0.2">
      <c r="A46" s="61">
        <v>15</v>
      </c>
      <c r="B46" s="62" t="s">
        <v>90</v>
      </c>
      <c r="C46" s="63" t="s">
        <v>88</v>
      </c>
      <c r="D46" s="64">
        <v>5.98</v>
      </c>
      <c r="E46" s="65"/>
      <c r="F46" s="64">
        <v>5.98</v>
      </c>
      <c r="G46" s="64">
        <v>12</v>
      </c>
      <c r="H46" s="64"/>
      <c r="I46" s="64">
        <v>12</v>
      </c>
      <c r="J46" s="64">
        <v>56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>
        <v>56</v>
      </c>
    </row>
    <row r="47" spans="1:21" s="24" customFormat="1" ht="21" customHeight="1" x14ac:dyDescent="0.2">
      <c r="A47" s="52" t="s">
        <v>91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</row>
    <row r="48" spans="1:21" s="24" customFormat="1" ht="17.850000000000001" customHeight="1" x14ac:dyDescent="0.2">
      <c r="A48" s="59" t="s">
        <v>92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</row>
    <row r="49" spans="1:21" s="24" customFormat="1" ht="60" x14ac:dyDescent="0.2">
      <c r="A49" s="54">
        <v>16</v>
      </c>
      <c r="B49" s="55" t="s">
        <v>93</v>
      </c>
      <c r="C49" s="56" t="s">
        <v>94</v>
      </c>
      <c r="D49" s="57">
        <v>1472.03</v>
      </c>
      <c r="E49" s="58" t="s">
        <v>95</v>
      </c>
      <c r="F49" s="57"/>
      <c r="G49" s="57">
        <v>10</v>
      </c>
      <c r="H49" s="57">
        <v>10</v>
      </c>
      <c r="I49" s="57"/>
      <c r="J49" s="57">
        <v>147</v>
      </c>
      <c r="K49" s="58" t="s">
        <v>96</v>
      </c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pans="1:21" s="24" customFormat="1" ht="48" x14ac:dyDescent="0.2">
      <c r="A50" s="54">
        <v>17</v>
      </c>
      <c r="B50" s="55" t="s">
        <v>97</v>
      </c>
      <c r="C50" s="56" t="s">
        <v>98</v>
      </c>
      <c r="D50" s="57">
        <v>2560.37</v>
      </c>
      <c r="E50" s="58" t="s">
        <v>99</v>
      </c>
      <c r="F50" s="57">
        <v>47.25</v>
      </c>
      <c r="G50" s="57">
        <v>182</v>
      </c>
      <c r="H50" s="57" t="s">
        <v>100</v>
      </c>
      <c r="I50" s="57">
        <v>3</v>
      </c>
      <c r="J50" s="57">
        <v>1705</v>
      </c>
      <c r="K50" s="58" t="s">
        <v>101</v>
      </c>
      <c r="L50" s="58"/>
      <c r="M50" s="58"/>
      <c r="N50" s="58"/>
      <c r="O50" s="58"/>
      <c r="P50" s="58"/>
      <c r="Q50" s="58"/>
      <c r="R50" s="58"/>
      <c r="S50" s="58"/>
      <c r="T50" s="58"/>
      <c r="U50" s="58">
        <v>18</v>
      </c>
    </row>
    <row r="51" spans="1:21" s="24" customFormat="1" ht="36" x14ac:dyDescent="0.2">
      <c r="A51" s="54">
        <v>18</v>
      </c>
      <c r="B51" s="55" t="s">
        <v>102</v>
      </c>
      <c r="C51" s="56">
        <v>7.1</v>
      </c>
      <c r="D51" s="57">
        <v>119.11</v>
      </c>
      <c r="E51" s="58" t="s">
        <v>103</v>
      </c>
      <c r="F51" s="57"/>
      <c r="G51" s="57">
        <v>846</v>
      </c>
      <c r="H51" s="57" t="s">
        <v>104</v>
      </c>
      <c r="I51" s="57"/>
      <c r="J51" s="57">
        <v>5539</v>
      </c>
      <c r="K51" s="58" t="s">
        <v>105</v>
      </c>
      <c r="L51" s="58"/>
      <c r="M51" s="58"/>
      <c r="N51" s="58"/>
      <c r="O51" s="58"/>
      <c r="P51" s="58"/>
      <c r="Q51" s="58"/>
      <c r="R51" s="58"/>
      <c r="S51" s="58"/>
      <c r="T51" s="58"/>
      <c r="U51" s="58"/>
    </row>
    <row r="52" spans="1:21" s="24" customFormat="1" ht="48" x14ac:dyDescent="0.2">
      <c r="A52" s="54">
        <v>19</v>
      </c>
      <c r="B52" s="55" t="s">
        <v>106</v>
      </c>
      <c r="C52" s="56">
        <v>1</v>
      </c>
      <c r="D52" s="57">
        <v>68.7</v>
      </c>
      <c r="E52" s="58" t="s">
        <v>107</v>
      </c>
      <c r="F52" s="57">
        <v>15.81</v>
      </c>
      <c r="G52" s="57">
        <v>69</v>
      </c>
      <c r="H52" s="57" t="s">
        <v>108</v>
      </c>
      <c r="I52" s="57">
        <v>16</v>
      </c>
      <c r="J52" s="57">
        <v>399</v>
      </c>
      <c r="K52" s="58" t="s">
        <v>109</v>
      </c>
      <c r="L52" s="58"/>
      <c r="M52" s="58"/>
      <c r="N52" s="58"/>
      <c r="O52" s="58"/>
      <c r="P52" s="58"/>
      <c r="Q52" s="58"/>
      <c r="R52" s="58"/>
      <c r="S52" s="58"/>
      <c r="T52" s="58"/>
      <c r="U52" s="58">
        <v>57</v>
      </c>
    </row>
    <row r="53" spans="1:21" s="24" customFormat="1" ht="17.850000000000001" customHeight="1" x14ac:dyDescent="0.2">
      <c r="A53" s="59" t="s">
        <v>110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</row>
    <row r="54" spans="1:21" s="24" customFormat="1" ht="72" x14ac:dyDescent="0.2">
      <c r="A54" s="54">
        <v>20</v>
      </c>
      <c r="B54" s="55" t="s">
        <v>111</v>
      </c>
      <c r="C54" s="56" t="s">
        <v>112</v>
      </c>
      <c r="D54" s="57">
        <v>152.57</v>
      </c>
      <c r="E54" s="58" t="s">
        <v>113</v>
      </c>
      <c r="F54" s="57">
        <v>70.58</v>
      </c>
      <c r="G54" s="57">
        <v>20</v>
      </c>
      <c r="H54" s="57" t="s">
        <v>114</v>
      </c>
      <c r="I54" s="57">
        <v>9</v>
      </c>
      <c r="J54" s="57">
        <v>158</v>
      </c>
      <c r="K54" s="58" t="s">
        <v>115</v>
      </c>
      <c r="L54" s="58"/>
      <c r="M54" s="58"/>
      <c r="N54" s="58"/>
      <c r="O54" s="58"/>
      <c r="P54" s="58"/>
      <c r="Q54" s="58"/>
      <c r="R54" s="58"/>
      <c r="S54" s="58"/>
      <c r="T54" s="58"/>
      <c r="U54" s="58">
        <v>15</v>
      </c>
    </row>
    <row r="55" spans="1:21" s="24" customFormat="1" ht="36" x14ac:dyDescent="0.2">
      <c r="A55" s="54">
        <v>21</v>
      </c>
      <c r="B55" s="55" t="s">
        <v>102</v>
      </c>
      <c r="C55" s="56">
        <v>20</v>
      </c>
      <c r="D55" s="57">
        <v>40.19</v>
      </c>
      <c r="E55" s="58" t="s">
        <v>116</v>
      </c>
      <c r="F55" s="57"/>
      <c r="G55" s="57">
        <v>804</v>
      </c>
      <c r="H55" s="57" t="s">
        <v>117</v>
      </c>
      <c r="I55" s="57"/>
      <c r="J55" s="57">
        <v>5265</v>
      </c>
      <c r="K55" s="58" t="s">
        <v>118</v>
      </c>
      <c r="L55" s="58"/>
      <c r="M55" s="58"/>
      <c r="N55" s="58"/>
      <c r="O55" s="58"/>
      <c r="P55" s="58"/>
      <c r="Q55" s="58"/>
      <c r="R55" s="58"/>
      <c r="S55" s="58"/>
      <c r="T55" s="58"/>
      <c r="U55" s="58"/>
    </row>
    <row r="56" spans="1:21" s="24" customFormat="1" ht="204" x14ac:dyDescent="0.2">
      <c r="A56" s="54">
        <v>22</v>
      </c>
      <c r="B56" s="55" t="s">
        <v>119</v>
      </c>
      <c r="C56" s="56" t="s">
        <v>120</v>
      </c>
      <c r="D56" s="57">
        <v>1039.23</v>
      </c>
      <c r="E56" s="58">
        <v>1039.22</v>
      </c>
      <c r="F56" s="57">
        <v>0.01</v>
      </c>
      <c r="G56" s="57">
        <v>104</v>
      </c>
      <c r="H56" s="57">
        <v>104</v>
      </c>
      <c r="I56" s="57"/>
      <c r="J56" s="57">
        <v>1485</v>
      </c>
      <c r="K56" s="58">
        <v>1485</v>
      </c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 s="24" customFormat="1" ht="60" x14ac:dyDescent="0.2">
      <c r="A57" s="54">
        <v>23</v>
      </c>
      <c r="B57" s="55" t="s">
        <v>121</v>
      </c>
      <c r="C57" s="56">
        <v>1</v>
      </c>
      <c r="D57" s="57">
        <v>701.87</v>
      </c>
      <c r="E57" s="58" t="s">
        <v>122</v>
      </c>
      <c r="F57" s="57"/>
      <c r="G57" s="57">
        <v>702</v>
      </c>
      <c r="H57" s="57" t="s">
        <v>123</v>
      </c>
      <c r="I57" s="57"/>
      <c r="J57" s="57">
        <v>4597</v>
      </c>
      <c r="K57" s="58" t="s">
        <v>124</v>
      </c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pans="1:21" s="24" customFormat="1" ht="60" x14ac:dyDescent="0.2">
      <c r="A58" s="54">
        <v>24</v>
      </c>
      <c r="B58" s="55" t="s">
        <v>125</v>
      </c>
      <c r="C58" s="56">
        <v>1</v>
      </c>
      <c r="D58" s="57">
        <v>173</v>
      </c>
      <c r="E58" s="58" t="s">
        <v>126</v>
      </c>
      <c r="F58" s="57"/>
      <c r="G58" s="57">
        <v>173</v>
      </c>
      <c r="H58" s="57" t="s">
        <v>126</v>
      </c>
      <c r="I58" s="57"/>
      <c r="J58" s="57">
        <v>326</v>
      </c>
      <c r="K58" s="58" t="s">
        <v>127</v>
      </c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 s="24" customFormat="1" ht="72" x14ac:dyDescent="0.2">
      <c r="A59" s="54">
        <v>25</v>
      </c>
      <c r="B59" s="55" t="s">
        <v>128</v>
      </c>
      <c r="C59" s="56">
        <v>1</v>
      </c>
      <c r="D59" s="57">
        <v>212.27</v>
      </c>
      <c r="E59" s="58" t="s">
        <v>129</v>
      </c>
      <c r="F59" s="57">
        <v>16.07</v>
      </c>
      <c r="G59" s="57">
        <v>212</v>
      </c>
      <c r="H59" s="57" t="s">
        <v>130</v>
      </c>
      <c r="I59" s="57">
        <v>16</v>
      </c>
      <c r="J59" s="57">
        <v>656</v>
      </c>
      <c r="K59" s="58" t="s">
        <v>131</v>
      </c>
      <c r="L59" s="58"/>
      <c r="M59" s="58"/>
      <c r="N59" s="58"/>
      <c r="O59" s="58"/>
      <c r="P59" s="58"/>
      <c r="Q59" s="58"/>
      <c r="R59" s="58"/>
      <c r="S59" s="58"/>
      <c r="T59" s="58"/>
      <c r="U59" s="58">
        <v>51</v>
      </c>
    </row>
    <row r="60" spans="1:21" s="24" customFormat="1" ht="60" x14ac:dyDescent="0.2">
      <c r="A60" s="54">
        <v>26</v>
      </c>
      <c r="B60" s="55" t="s">
        <v>132</v>
      </c>
      <c r="C60" s="56">
        <v>1</v>
      </c>
      <c r="D60" s="57">
        <v>170</v>
      </c>
      <c r="E60" s="58" t="s">
        <v>133</v>
      </c>
      <c r="F60" s="57"/>
      <c r="G60" s="57">
        <v>170</v>
      </c>
      <c r="H60" s="57" t="s">
        <v>133</v>
      </c>
      <c r="I60" s="57"/>
      <c r="J60" s="57">
        <v>800</v>
      </c>
      <c r="K60" s="58" t="s">
        <v>134</v>
      </c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 s="24" customFormat="1" ht="72" x14ac:dyDescent="0.2">
      <c r="A61" s="54">
        <v>27</v>
      </c>
      <c r="B61" s="55" t="s">
        <v>135</v>
      </c>
      <c r="C61" s="56" t="s">
        <v>136</v>
      </c>
      <c r="D61" s="57">
        <v>504.31</v>
      </c>
      <c r="E61" s="58" t="s">
        <v>137</v>
      </c>
      <c r="F61" s="57" t="s">
        <v>138</v>
      </c>
      <c r="G61" s="57">
        <v>10</v>
      </c>
      <c r="H61" s="57">
        <v>2</v>
      </c>
      <c r="I61" s="57" t="s">
        <v>139</v>
      </c>
      <c r="J61" s="57">
        <v>71</v>
      </c>
      <c r="K61" s="58">
        <v>25</v>
      </c>
      <c r="L61" s="58"/>
      <c r="M61" s="58"/>
      <c r="N61" s="58"/>
      <c r="O61" s="58"/>
      <c r="P61" s="58"/>
      <c r="Q61" s="58"/>
      <c r="R61" s="58"/>
      <c r="S61" s="58"/>
      <c r="T61" s="58"/>
      <c r="U61" s="58" t="s">
        <v>140</v>
      </c>
    </row>
    <row r="62" spans="1:21" s="24" customFormat="1" ht="36" x14ac:dyDescent="0.2">
      <c r="A62" s="54">
        <v>28</v>
      </c>
      <c r="B62" s="55" t="s">
        <v>141</v>
      </c>
      <c r="C62" s="56">
        <v>20</v>
      </c>
      <c r="D62" s="57">
        <v>0.3</v>
      </c>
      <c r="E62" s="58" t="s">
        <v>142</v>
      </c>
      <c r="F62" s="57"/>
      <c r="G62" s="57">
        <v>6</v>
      </c>
      <c r="H62" s="57" t="s">
        <v>143</v>
      </c>
      <c r="I62" s="57"/>
      <c r="J62" s="57">
        <v>28</v>
      </c>
      <c r="K62" s="58" t="s">
        <v>144</v>
      </c>
      <c r="L62" s="58"/>
      <c r="M62" s="58"/>
      <c r="N62" s="58"/>
      <c r="O62" s="58"/>
      <c r="P62" s="58"/>
      <c r="Q62" s="58"/>
      <c r="R62" s="58"/>
      <c r="S62" s="58"/>
      <c r="T62" s="58"/>
      <c r="U62" s="58"/>
    </row>
    <row r="63" spans="1:21" s="24" customFormat="1" ht="17.850000000000001" customHeight="1" x14ac:dyDescent="0.2">
      <c r="A63" s="59" t="s">
        <v>145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</row>
    <row r="64" spans="1:21" s="24" customFormat="1" ht="60" x14ac:dyDescent="0.2">
      <c r="A64" s="54">
        <v>29</v>
      </c>
      <c r="B64" s="55" t="s">
        <v>146</v>
      </c>
      <c r="C64" s="56" t="s">
        <v>147</v>
      </c>
      <c r="D64" s="57">
        <v>9108.2800000000007</v>
      </c>
      <c r="E64" s="58" t="s">
        <v>148</v>
      </c>
      <c r="F64" s="57" t="s">
        <v>149</v>
      </c>
      <c r="G64" s="57">
        <v>5</v>
      </c>
      <c r="H64" s="57">
        <v>3</v>
      </c>
      <c r="I64" s="57">
        <v>2</v>
      </c>
      <c r="J64" s="57">
        <v>57</v>
      </c>
      <c r="K64" s="58" t="s">
        <v>150</v>
      </c>
      <c r="L64" s="58"/>
      <c r="M64" s="58"/>
      <c r="N64" s="58"/>
      <c r="O64" s="58"/>
      <c r="P64" s="58"/>
      <c r="Q64" s="58"/>
      <c r="R64" s="58"/>
      <c r="S64" s="58"/>
      <c r="T64" s="58"/>
      <c r="U64" s="58" t="s">
        <v>151</v>
      </c>
    </row>
    <row r="65" spans="1:21" s="24" customFormat="1" ht="48" x14ac:dyDescent="0.2">
      <c r="A65" s="54">
        <v>30</v>
      </c>
      <c r="B65" s="55" t="s">
        <v>152</v>
      </c>
      <c r="C65" s="56" t="s">
        <v>153</v>
      </c>
      <c r="D65" s="57">
        <v>2182.5500000000002</v>
      </c>
      <c r="E65" s="58" t="s">
        <v>154</v>
      </c>
      <c r="F65" s="57">
        <v>45.19</v>
      </c>
      <c r="G65" s="57">
        <v>14</v>
      </c>
      <c r="H65" s="57" t="s">
        <v>155</v>
      </c>
      <c r="I65" s="57"/>
      <c r="J65" s="57">
        <v>142</v>
      </c>
      <c r="K65" s="58" t="s">
        <v>156</v>
      </c>
      <c r="L65" s="58"/>
      <c r="M65" s="58"/>
      <c r="N65" s="58"/>
      <c r="O65" s="58"/>
      <c r="P65" s="58"/>
      <c r="Q65" s="58"/>
      <c r="R65" s="58"/>
      <c r="S65" s="58"/>
      <c r="T65" s="58"/>
      <c r="U65" s="58">
        <v>2</v>
      </c>
    </row>
    <row r="66" spans="1:21" s="24" customFormat="1" ht="84" x14ac:dyDescent="0.2">
      <c r="A66" s="54">
        <v>31</v>
      </c>
      <c r="B66" s="55" t="s">
        <v>157</v>
      </c>
      <c r="C66" s="56">
        <v>0.6</v>
      </c>
      <c r="D66" s="57">
        <v>67.3</v>
      </c>
      <c r="E66" s="58" t="s">
        <v>158</v>
      </c>
      <c r="F66" s="57"/>
      <c r="G66" s="57">
        <v>40</v>
      </c>
      <c r="H66" s="57" t="s">
        <v>159</v>
      </c>
      <c r="I66" s="57"/>
      <c r="J66" s="57">
        <v>256</v>
      </c>
      <c r="K66" s="58" t="s">
        <v>160</v>
      </c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 s="24" customFormat="1" ht="72" x14ac:dyDescent="0.2">
      <c r="A67" s="54">
        <v>32</v>
      </c>
      <c r="B67" s="55" t="s">
        <v>161</v>
      </c>
      <c r="C67" s="56" t="s">
        <v>162</v>
      </c>
      <c r="D67" s="57">
        <v>292.24</v>
      </c>
      <c r="E67" s="58" t="s">
        <v>163</v>
      </c>
      <c r="F67" s="57" t="s">
        <v>164</v>
      </c>
      <c r="G67" s="57">
        <v>59</v>
      </c>
      <c r="H67" s="57" t="s">
        <v>165</v>
      </c>
      <c r="I67" s="57" t="s">
        <v>166</v>
      </c>
      <c r="J67" s="57">
        <v>295</v>
      </c>
      <c r="K67" s="58" t="s">
        <v>167</v>
      </c>
      <c r="L67" s="58"/>
      <c r="M67" s="58"/>
      <c r="N67" s="58"/>
      <c r="O67" s="58"/>
      <c r="P67" s="58"/>
      <c r="Q67" s="58"/>
      <c r="R67" s="58"/>
      <c r="S67" s="58"/>
      <c r="T67" s="58"/>
      <c r="U67" s="58" t="s">
        <v>168</v>
      </c>
    </row>
    <row r="68" spans="1:21" s="24" customFormat="1" ht="48" x14ac:dyDescent="0.2">
      <c r="A68" s="54">
        <v>33</v>
      </c>
      <c r="B68" s="55" t="s">
        <v>169</v>
      </c>
      <c r="C68" s="56">
        <v>1</v>
      </c>
      <c r="D68" s="57">
        <v>62.45</v>
      </c>
      <c r="E68" s="58" t="s">
        <v>170</v>
      </c>
      <c r="F68" s="57">
        <v>14.37</v>
      </c>
      <c r="G68" s="57">
        <v>62</v>
      </c>
      <c r="H68" s="57" t="s">
        <v>171</v>
      </c>
      <c r="I68" s="57">
        <v>14</v>
      </c>
      <c r="J68" s="57">
        <v>363</v>
      </c>
      <c r="K68" s="58" t="s">
        <v>172</v>
      </c>
      <c r="L68" s="58"/>
      <c r="M68" s="58"/>
      <c r="N68" s="58"/>
      <c r="O68" s="58"/>
      <c r="P68" s="58"/>
      <c r="Q68" s="58"/>
      <c r="R68" s="58"/>
      <c r="S68" s="58"/>
      <c r="T68" s="58"/>
      <c r="U68" s="58">
        <v>52</v>
      </c>
    </row>
    <row r="69" spans="1:21" s="24" customFormat="1" ht="17.850000000000001" customHeight="1" x14ac:dyDescent="0.2">
      <c r="A69" s="59" t="s">
        <v>173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21" s="24" customFormat="1" ht="36" x14ac:dyDescent="0.2">
      <c r="A70" s="54">
        <v>34</v>
      </c>
      <c r="B70" s="55" t="s">
        <v>174</v>
      </c>
      <c r="C70" s="56" t="s">
        <v>175</v>
      </c>
      <c r="D70" s="57">
        <v>1203.2</v>
      </c>
      <c r="E70" s="58" t="s">
        <v>176</v>
      </c>
      <c r="F70" s="57" t="s">
        <v>177</v>
      </c>
      <c r="G70" s="57">
        <v>24</v>
      </c>
      <c r="H70" s="57" t="s">
        <v>178</v>
      </c>
      <c r="I70" s="57" t="s">
        <v>179</v>
      </c>
      <c r="J70" s="57">
        <v>276</v>
      </c>
      <c r="K70" s="58" t="s">
        <v>180</v>
      </c>
      <c r="L70" s="58"/>
      <c r="M70" s="58"/>
      <c r="N70" s="58"/>
      <c r="O70" s="58"/>
      <c r="P70" s="58"/>
      <c r="Q70" s="58"/>
      <c r="R70" s="58"/>
      <c r="S70" s="58"/>
      <c r="T70" s="58"/>
      <c r="U70" s="58" t="s">
        <v>181</v>
      </c>
    </row>
    <row r="71" spans="1:21" s="24" customFormat="1" ht="48" x14ac:dyDescent="0.2">
      <c r="A71" s="54">
        <v>35</v>
      </c>
      <c r="B71" s="55" t="s">
        <v>182</v>
      </c>
      <c r="C71" s="56" t="s">
        <v>183</v>
      </c>
      <c r="D71" s="57">
        <v>578</v>
      </c>
      <c r="E71" s="58" t="s">
        <v>184</v>
      </c>
      <c r="F71" s="57"/>
      <c r="G71" s="57">
        <v>81</v>
      </c>
      <c r="H71" s="57" t="s">
        <v>185</v>
      </c>
      <c r="I71" s="57"/>
      <c r="J71" s="57">
        <v>413</v>
      </c>
      <c r="K71" s="58" t="s">
        <v>186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</row>
    <row r="72" spans="1:21" s="24" customFormat="1" ht="60" x14ac:dyDescent="0.2">
      <c r="A72" s="54">
        <v>36</v>
      </c>
      <c r="B72" s="55" t="s">
        <v>187</v>
      </c>
      <c r="C72" s="56">
        <v>2</v>
      </c>
      <c r="D72" s="57">
        <v>169.39</v>
      </c>
      <c r="E72" s="58" t="s">
        <v>188</v>
      </c>
      <c r="F72" s="57"/>
      <c r="G72" s="57">
        <v>339</v>
      </c>
      <c r="H72" s="57" t="s">
        <v>189</v>
      </c>
      <c r="I72" s="57"/>
      <c r="J72" s="57">
        <v>2199</v>
      </c>
      <c r="K72" s="58" t="s">
        <v>190</v>
      </c>
      <c r="L72" s="58"/>
      <c r="M72" s="58"/>
      <c r="N72" s="58"/>
      <c r="O72" s="58"/>
      <c r="P72" s="58"/>
      <c r="Q72" s="58"/>
      <c r="R72" s="58"/>
      <c r="S72" s="58"/>
      <c r="T72" s="58"/>
      <c r="U72" s="58"/>
    </row>
    <row r="73" spans="1:21" s="24" customFormat="1" ht="36" x14ac:dyDescent="0.2">
      <c r="A73" s="54">
        <v>37</v>
      </c>
      <c r="B73" s="55" t="s">
        <v>191</v>
      </c>
      <c r="C73" s="56">
        <v>2</v>
      </c>
      <c r="D73" s="57">
        <v>99.9</v>
      </c>
      <c r="E73" s="58" t="s">
        <v>192</v>
      </c>
      <c r="F73" s="57"/>
      <c r="G73" s="57">
        <v>200</v>
      </c>
      <c r="H73" s="57" t="s">
        <v>193</v>
      </c>
      <c r="I73" s="57"/>
      <c r="J73" s="57">
        <v>637</v>
      </c>
      <c r="K73" s="58" t="s">
        <v>194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</row>
    <row r="74" spans="1:21" s="24" customFormat="1" ht="36" x14ac:dyDescent="0.2">
      <c r="A74" s="54">
        <v>38</v>
      </c>
      <c r="B74" s="55" t="s">
        <v>195</v>
      </c>
      <c r="C74" s="56" t="s">
        <v>196</v>
      </c>
      <c r="D74" s="57">
        <v>6.74</v>
      </c>
      <c r="E74" s="58" t="s">
        <v>197</v>
      </c>
      <c r="F74" s="57"/>
      <c r="G74" s="57">
        <v>5</v>
      </c>
      <c r="H74" s="57" t="s">
        <v>198</v>
      </c>
      <c r="I74" s="57"/>
      <c r="J74" s="57">
        <v>24</v>
      </c>
      <c r="K74" s="58" t="s">
        <v>199</v>
      </c>
      <c r="L74" s="58"/>
      <c r="M74" s="58"/>
      <c r="N74" s="58"/>
      <c r="O74" s="58"/>
      <c r="P74" s="58"/>
      <c r="Q74" s="58"/>
      <c r="R74" s="58"/>
      <c r="S74" s="58"/>
      <c r="T74" s="58"/>
      <c r="U74" s="58"/>
    </row>
    <row r="75" spans="1:21" s="24" customFormat="1" ht="17.850000000000001" customHeight="1" x14ac:dyDescent="0.2">
      <c r="A75" s="59" t="s">
        <v>200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21" s="24" customFormat="1" ht="60" x14ac:dyDescent="0.2">
      <c r="A76" s="54">
        <v>39</v>
      </c>
      <c r="B76" s="55" t="s">
        <v>201</v>
      </c>
      <c r="C76" s="56" t="s">
        <v>202</v>
      </c>
      <c r="D76" s="57">
        <v>2025.21</v>
      </c>
      <c r="E76" s="58" t="s">
        <v>203</v>
      </c>
      <c r="F76" s="57" t="s">
        <v>204</v>
      </c>
      <c r="G76" s="57">
        <v>20</v>
      </c>
      <c r="H76" s="57" t="s">
        <v>205</v>
      </c>
      <c r="I76" s="57" t="s">
        <v>206</v>
      </c>
      <c r="J76" s="57">
        <v>134</v>
      </c>
      <c r="K76" s="58" t="s">
        <v>207</v>
      </c>
      <c r="L76" s="58"/>
      <c r="M76" s="58"/>
      <c r="N76" s="58"/>
      <c r="O76" s="58"/>
      <c r="P76" s="58"/>
      <c r="Q76" s="58"/>
      <c r="R76" s="58"/>
      <c r="S76" s="58"/>
      <c r="T76" s="58"/>
      <c r="U76" s="58" t="s">
        <v>208</v>
      </c>
    </row>
    <row r="77" spans="1:21" s="24" customFormat="1" ht="84" x14ac:dyDescent="0.2">
      <c r="A77" s="54">
        <v>40</v>
      </c>
      <c r="B77" s="55" t="s">
        <v>209</v>
      </c>
      <c r="C77" s="56" t="s">
        <v>210</v>
      </c>
      <c r="D77" s="57">
        <v>17.600000000000001</v>
      </c>
      <c r="E77" s="58" t="s">
        <v>211</v>
      </c>
      <c r="F77" s="57"/>
      <c r="G77" s="57">
        <v>18</v>
      </c>
      <c r="H77" s="57" t="s">
        <v>212</v>
      </c>
      <c r="I77" s="57"/>
      <c r="J77" s="57">
        <v>84</v>
      </c>
      <c r="K77" s="58" t="s">
        <v>213</v>
      </c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spans="1:21" s="24" customFormat="1" ht="48" x14ac:dyDescent="0.2">
      <c r="A78" s="54">
        <v>41</v>
      </c>
      <c r="B78" s="55" t="s">
        <v>214</v>
      </c>
      <c r="C78" s="56" t="s">
        <v>215</v>
      </c>
      <c r="D78" s="57">
        <v>331.98</v>
      </c>
      <c r="E78" s="58" t="s">
        <v>216</v>
      </c>
      <c r="F78" s="57" t="s">
        <v>217</v>
      </c>
      <c r="G78" s="57">
        <v>1</v>
      </c>
      <c r="H78" s="57" t="s">
        <v>218</v>
      </c>
      <c r="I78" s="57"/>
      <c r="J78" s="57">
        <v>3</v>
      </c>
      <c r="K78" s="58" t="s">
        <v>219</v>
      </c>
      <c r="L78" s="58"/>
      <c r="M78" s="58"/>
      <c r="N78" s="58"/>
      <c r="O78" s="58"/>
      <c r="P78" s="58"/>
      <c r="Q78" s="58"/>
      <c r="R78" s="58"/>
      <c r="S78" s="58"/>
      <c r="T78" s="58"/>
      <c r="U78" s="58"/>
    </row>
    <row r="79" spans="1:21" s="24" customFormat="1" ht="48" x14ac:dyDescent="0.2">
      <c r="A79" s="54">
        <v>42</v>
      </c>
      <c r="B79" s="55" t="s">
        <v>220</v>
      </c>
      <c r="C79" s="56" t="s">
        <v>215</v>
      </c>
      <c r="D79" s="57">
        <v>439.21</v>
      </c>
      <c r="E79" s="58" t="s">
        <v>221</v>
      </c>
      <c r="F79" s="57" t="s">
        <v>222</v>
      </c>
      <c r="G79" s="57">
        <v>1</v>
      </c>
      <c r="H79" s="57" t="s">
        <v>218</v>
      </c>
      <c r="I79" s="57"/>
      <c r="J79" s="57">
        <v>3</v>
      </c>
      <c r="K79" s="58" t="s">
        <v>223</v>
      </c>
      <c r="L79" s="58"/>
      <c r="M79" s="58"/>
      <c r="N79" s="58"/>
      <c r="O79" s="58"/>
      <c r="P79" s="58"/>
      <c r="Q79" s="58"/>
      <c r="R79" s="58"/>
      <c r="S79" s="58"/>
      <c r="T79" s="58"/>
      <c r="U79" s="58"/>
    </row>
    <row r="80" spans="1:21" s="24" customFormat="1" ht="48" x14ac:dyDescent="0.2">
      <c r="A80" s="54">
        <v>43</v>
      </c>
      <c r="B80" s="55" t="s">
        <v>224</v>
      </c>
      <c r="C80" s="56" t="s">
        <v>202</v>
      </c>
      <c r="D80" s="57">
        <v>3659.44</v>
      </c>
      <c r="E80" s="58" t="s">
        <v>225</v>
      </c>
      <c r="F80" s="57">
        <v>430.27</v>
      </c>
      <c r="G80" s="57">
        <v>37</v>
      </c>
      <c r="H80" s="57" t="s">
        <v>226</v>
      </c>
      <c r="I80" s="57">
        <v>4</v>
      </c>
      <c r="J80" s="57">
        <v>393</v>
      </c>
      <c r="K80" s="58" t="s">
        <v>227</v>
      </c>
      <c r="L80" s="58"/>
      <c r="M80" s="58"/>
      <c r="N80" s="58"/>
      <c r="O80" s="58"/>
      <c r="P80" s="58"/>
      <c r="Q80" s="58"/>
      <c r="R80" s="58"/>
      <c r="S80" s="58"/>
      <c r="T80" s="58"/>
      <c r="U80" s="58">
        <v>25</v>
      </c>
    </row>
    <row r="81" spans="1:21" s="24" customFormat="1" ht="48" x14ac:dyDescent="0.2">
      <c r="A81" s="61">
        <v>44</v>
      </c>
      <c r="B81" s="62" t="s">
        <v>228</v>
      </c>
      <c r="C81" s="63" t="s">
        <v>229</v>
      </c>
      <c r="D81" s="64">
        <v>31686.43</v>
      </c>
      <c r="E81" s="65" t="s">
        <v>230</v>
      </c>
      <c r="F81" s="64" t="s">
        <v>231</v>
      </c>
      <c r="G81" s="64">
        <v>6</v>
      </c>
      <c r="H81" s="64" t="s">
        <v>232</v>
      </c>
      <c r="I81" s="64">
        <v>2</v>
      </c>
      <c r="J81" s="64">
        <v>55</v>
      </c>
      <c r="K81" s="65" t="s">
        <v>233</v>
      </c>
      <c r="L81" s="65"/>
      <c r="M81" s="65"/>
      <c r="N81" s="65"/>
      <c r="O81" s="65"/>
      <c r="P81" s="65"/>
      <c r="Q81" s="65"/>
      <c r="R81" s="65"/>
      <c r="S81" s="65"/>
      <c r="T81" s="65"/>
      <c r="U81" s="65" t="s">
        <v>234</v>
      </c>
    </row>
    <row r="82" spans="1:21" s="24" customFormat="1" ht="21" customHeight="1" x14ac:dyDescent="0.2">
      <c r="A82" s="52" t="s">
        <v>235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</row>
    <row r="83" spans="1:21" s="24" customFormat="1" ht="60" x14ac:dyDescent="0.2">
      <c r="A83" s="54">
        <v>45</v>
      </c>
      <c r="B83" s="55" t="s">
        <v>236</v>
      </c>
      <c r="C83" s="56">
        <v>1</v>
      </c>
      <c r="D83" s="57">
        <v>108.63</v>
      </c>
      <c r="E83" s="58" t="s">
        <v>237</v>
      </c>
      <c r="F83" s="57">
        <v>52.17</v>
      </c>
      <c r="G83" s="57">
        <v>109</v>
      </c>
      <c r="H83" s="57" t="s">
        <v>238</v>
      </c>
      <c r="I83" s="57">
        <v>52</v>
      </c>
      <c r="J83" s="57">
        <v>815</v>
      </c>
      <c r="K83" s="58" t="s">
        <v>239</v>
      </c>
      <c r="L83" s="58"/>
      <c r="M83" s="58"/>
      <c r="N83" s="58"/>
      <c r="O83" s="58"/>
      <c r="P83" s="58"/>
      <c r="Q83" s="58"/>
      <c r="R83" s="58"/>
      <c r="S83" s="58"/>
      <c r="T83" s="58"/>
      <c r="U83" s="58">
        <v>202</v>
      </c>
    </row>
    <row r="84" spans="1:21" s="24" customFormat="1" ht="60" x14ac:dyDescent="0.2">
      <c r="A84" s="54">
        <v>46</v>
      </c>
      <c r="B84" s="55" t="s">
        <v>240</v>
      </c>
      <c r="C84" s="56" t="s">
        <v>241</v>
      </c>
      <c r="D84" s="57">
        <v>17.54</v>
      </c>
      <c r="E84" s="58">
        <v>4.99</v>
      </c>
      <c r="F84" s="57" t="s">
        <v>242</v>
      </c>
      <c r="G84" s="57">
        <v>4</v>
      </c>
      <c r="H84" s="57">
        <v>1</v>
      </c>
      <c r="I84" s="57">
        <v>3</v>
      </c>
      <c r="J84" s="57">
        <v>32</v>
      </c>
      <c r="K84" s="58">
        <v>14</v>
      </c>
      <c r="L84" s="58"/>
      <c r="M84" s="58"/>
      <c r="N84" s="58"/>
      <c r="O84" s="58"/>
      <c r="P84" s="58"/>
      <c r="Q84" s="58"/>
      <c r="R84" s="58"/>
      <c r="S84" s="58"/>
      <c r="T84" s="58"/>
      <c r="U84" s="58" t="s">
        <v>243</v>
      </c>
    </row>
    <row r="85" spans="1:21" s="24" customFormat="1" ht="72" x14ac:dyDescent="0.2">
      <c r="A85" s="54">
        <v>47</v>
      </c>
      <c r="B85" s="55" t="s">
        <v>244</v>
      </c>
      <c r="C85" s="56" t="s">
        <v>241</v>
      </c>
      <c r="D85" s="57">
        <v>6.04</v>
      </c>
      <c r="E85" s="58">
        <v>0.97</v>
      </c>
      <c r="F85" s="57" t="s">
        <v>245</v>
      </c>
      <c r="G85" s="57">
        <v>1</v>
      </c>
      <c r="H85" s="57"/>
      <c r="I85" s="57">
        <v>1</v>
      </c>
      <c r="J85" s="57">
        <v>10</v>
      </c>
      <c r="K85" s="58">
        <v>3</v>
      </c>
      <c r="L85" s="58"/>
      <c r="M85" s="58"/>
      <c r="N85" s="58"/>
      <c r="O85" s="58"/>
      <c r="P85" s="58"/>
      <c r="Q85" s="58"/>
      <c r="R85" s="58"/>
      <c r="S85" s="58"/>
      <c r="T85" s="58"/>
      <c r="U85" s="58" t="s">
        <v>246</v>
      </c>
    </row>
    <row r="86" spans="1:21" s="24" customFormat="1" ht="72" x14ac:dyDescent="0.2">
      <c r="A86" s="54">
        <v>48</v>
      </c>
      <c r="B86" s="55" t="s">
        <v>247</v>
      </c>
      <c r="C86" s="56">
        <v>1</v>
      </c>
      <c r="D86" s="57">
        <v>968.45</v>
      </c>
      <c r="E86" s="58">
        <v>170.24</v>
      </c>
      <c r="F86" s="57" t="s">
        <v>248</v>
      </c>
      <c r="G86" s="57">
        <v>968</v>
      </c>
      <c r="H86" s="57">
        <v>170</v>
      </c>
      <c r="I86" s="57" t="s">
        <v>249</v>
      </c>
      <c r="J86" s="57">
        <v>8007</v>
      </c>
      <c r="K86" s="58">
        <v>2434</v>
      </c>
      <c r="L86" s="58"/>
      <c r="M86" s="58"/>
      <c r="N86" s="58"/>
      <c r="O86" s="58"/>
      <c r="P86" s="58"/>
      <c r="Q86" s="58"/>
      <c r="R86" s="58"/>
      <c r="S86" s="58"/>
      <c r="T86" s="58"/>
      <c r="U86" s="58" t="s">
        <v>250</v>
      </c>
    </row>
    <row r="87" spans="1:21" s="24" customFormat="1" ht="96" x14ac:dyDescent="0.2">
      <c r="A87" s="54">
        <v>49</v>
      </c>
      <c r="B87" s="55" t="s">
        <v>251</v>
      </c>
      <c r="C87" s="56">
        <v>1</v>
      </c>
      <c r="D87" s="57">
        <v>9.81</v>
      </c>
      <c r="E87" s="58" t="s">
        <v>252</v>
      </c>
      <c r="F87" s="57">
        <v>1.63</v>
      </c>
      <c r="G87" s="57">
        <v>10</v>
      </c>
      <c r="H87" s="57" t="s">
        <v>253</v>
      </c>
      <c r="I87" s="57">
        <v>2</v>
      </c>
      <c r="J87" s="57">
        <v>96</v>
      </c>
      <c r="K87" s="58" t="s">
        <v>254</v>
      </c>
      <c r="L87" s="58"/>
      <c r="M87" s="58"/>
      <c r="N87" s="58"/>
      <c r="O87" s="58"/>
      <c r="P87" s="58"/>
      <c r="Q87" s="58"/>
      <c r="R87" s="58"/>
      <c r="S87" s="58"/>
      <c r="T87" s="58"/>
      <c r="U87" s="58">
        <v>6</v>
      </c>
    </row>
    <row r="88" spans="1:21" s="24" customFormat="1" ht="17.850000000000001" customHeight="1" x14ac:dyDescent="0.2">
      <c r="A88" s="59" t="s">
        <v>255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</row>
    <row r="89" spans="1:21" s="24" customFormat="1" ht="48" x14ac:dyDescent="0.2">
      <c r="A89" s="61">
        <v>50</v>
      </c>
      <c r="B89" s="62" t="s">
        <v>256</v>
      </c>
      <c r="C89" s="63">
        <v>2.7</v>
      </c>
      <c r="D89" s="64">
        <v>14.74</v>
      </c>
      <c r="E89" s="65">
        <v>14.74</v>
      </c>
      <c r="F89" s="64"/>
      <c r="G89" s="64">
        <v>40</v>
      </c>
      <c r="H89" s="64">
        <v>40</v>
      </c>
      <c r="I89" s="64"/>
      <c r="J89" s="64">
        <v>261</v>
      </c>
      <c r="K89" s="65">
        <v>261</v>
      </c>
      <c r="L89" s="65"/>
      <c r="M89" s="65"/>
      <c r="N89" s="65"/>
      <c r="O89" s="65"/>
      <c r="P89" s="65"/>
      <c r="Q89" s="65"/>
      <c r="R89" s="65"/>
      <c r="S89" s="65"/>
      <c r="T89" s="65"/>
      <c r="U89" s="65"/>
    </row>
    <row r="90" spans="1:21" s="24" customFormat="1" ht="36" x14ac:dyDescent="0.2">
      <c r="A90" s="66" t="s">
        <v>257</v>
      </c>
      <c r="B90" s="67"/>
      <c r="C90" s="67"/>
      <c r="D90" s="67"/>
      <c r="E90" s="67"/>
      <c r="F90" s="67"/>
      <c r="G90" s="68">
        <v>11942</v>
      </c>
      <c r="H90" s="68" t="s">
        <v>258</v>
      </c>
      <c r="I90" s="68" t="s">
        <v>259</v>
      </c>
      <c r="J90" s="68">
        <v>71003</v>
      </c>
      <c r="K90" s="68" t="s">
        <v>260</v>
      </c>
      <c r="L90" s="68"/>
      <c r="M90" s="68"/>
      <c r="N90" s="68"/>
      <c r="O90" s="68"/>
      <c r="P90" s="68"/>
      <c r="Q90" s="68"/>
      <c r="R90" s="68"/>
      <c r="S90" s="68"/>
      <c r="T90" s="68"/>
      <c r="U90" s="68" t="s">
        <v>261</v>
      </c>
    </row>
    <row r="91" spans="1:21" s="24" customFormat="1" x14ac:dyDescent="0.2">
      <c r="A91" s="66" t="s">
        <v>262</v>
      </c>
      <c r="B91" s="67"/>
      <c r="C91" s="67"/>
      <c r="D91" s="67"/>
      <c r="E91" s="67"/>
      <c r="F91" s="67"/>
      <c r="G91" s="68">
        <v>12658</v>
      </c>
      <c r="H91" s="68"/>
      <c r="I91" s="68"/>
      <c r="J91" s="68">
        <v>78378</v>
      </c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</row>
    <row r="92" spans="1:21" s="24" customFormat="1" x14ac:dyDescent="0.2">
      <c r="A92" s="66" t="s">
        <v>263</v>
      </c>
      <c r="B92" s="67"/>
      <c r="C92" s="67"/>
      <c r="D92" s="67"/>
      <c r="E92" s="67"/>
      <c r="F92" s="67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</row>
    <row r="93" spans="1:21" s="24" customFormat="1" ht="51.95" customHeight="1" x14ac:dyDescent="0.2">
      <c r="A93" s="66" t="s">
        <v>264</v>
      </c>
      <c r="B93" s="67"/>
      <c r="C93" s="67"/>
      <c r="D93" s="67"/>
      <c r="E93" s="67"/>
      <c r="F93" s="67"/>
      <c r="G93" s="68">
        <v>716</v>
      </c>
      <c r="H93" s="68">
        <v>325</v>
      </c>
      <c r="I93" s="68" t="s">
        <v>265</v>
      </c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</row>
    <row r="94" spans="1:21" s="24" customFormat="1" ht="36" x14ac:dyDescent="0.2">
      <c r="A94" s="66" t="s">
        <v>266</v>
      </c>
      <c r="B94" s="67"/>
      <c r="C94" s="67"/>
      <c r="D94" s="67"/>
      <c r="E94" s="67"/>
      <c r="F94" s="67"/>
      <c r="G94" s="68"/>
      <c r="H94" s="68"/>
      <c r="I94" s="68"/>
      <c r="J94" s="68">
        <v>459</v>
      </c>
      <c r="K94" s="68" t="s">
        <v>267</v>
      </c>
      <c r="L94" s="68"/>
      <c r="M94" s="68"/>
      <c r="N94" s="68"/>
      <c r="O94" s="68"/>
      <c r="P94" s="68"/>
      <c r="Q94" s="68"/>
      <c r="R94" s="68"/>
      <c r="S94" s="68"/>
      <c r="T94" s="68"/>
      <c r="U94" s="68"/>
    </row>
    <row r="95" spans="1:21" s="24" customFormat="1" ht="51.95" customHeight="1" x14ac:dyDescent="0.2">
      <c r="A95" s="66" t="s">
        <v>268</v>
      </c>
      <c r="B95" s="67"/>
      <c r="C95" s="67"/>
      <c r="D95" s="67"/>
      <c r="E95" s="67"/>
      <c r="F95" s="67"/>
      <c r="G95" s="68"/>
      <c r="H95" s="68"/>
      <c r="I95" s="68"/>
      <c r="J95" s="68">
        <v>6916</v>
      </c>
      <c r="K95" s="68">
        <v>4584</v>
      </c>
      <c r="L95" s="68"/>
      <c r="M95" s="68"/>
      <c r="N95" s="68"/>
      <c r="O95" s="68"/>
      <c r="P95" s="68"/>
      <c r="Q95" s="68"/>
      <c r="R95" s="68"/>
      <c r="S95" s="68"/>
      <c r="T95" s="68"/>
      <c r="U95" s="68" t="s">
        <v>269</v>
      </c>
    </row>
    <row r="96" spans="1:21" s="24" customFormat="1" x14ac:dyDescent="0.2">
      <c r="A96" s="66" t="s">
        <v>270</v>
      </c>
      <c r="B96" s="67"/>
      <c r="C96" s="67"/>
      <c r="D96" s="67"/>
      <c r="E96" s="67"/>
      <c r="F96" s="67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1:21" s="24" customFormat="1" x14ac:dyDescent="0.2">
      <c r="A97" s="66" t="s">
        <v>271</v>
      </c>
      <c r="B97" s="67"/>
      <c r="C97" s="67"/>
      <c r="D97" s="67"/>
      <c r="E97" s="67"/>
      <c r="F97" s="67"/>
      <c r="G97" s="68">
        <v>2132</v>
      </c>
      <c r="H97" s="68"/>
      <c r="I97" s="68"/>
      <c r="J97" s="68">
        <v>30065</v>
      </c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1:21" s="24" customFormat="1" x14ac:dyDescent="0.2">
      <c r="A98" s="66" t="s">
        <v>272</v>
      </c>
      <c r="B98" s="67"/>
      <c r="C98" s="67"/>
      <c r="D98" s="67"/>
      <c r="E98" s="67"/>
      <c r="F98" s="67"/>
      <c r="G98" s="68">
        <v>8361</v>
      </c>
      <c r="H98" s="68"/>
      <c r="I98" s="68"/>
      <c r="J98" s="68">
        <v>36880</v>
      </c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</row>
    <row r="99" spans="1:21" s="24" customFormat="1" x14ac:dyDescent="0.2">
      <c r="A99" s="66" t="s">
        <v>273</v>
      </c>
      <c r="B99" s="67"/>
      <c r="C99" s="67"/>
      <c r="D99" s="67"/>
      <c r="E99" s="67"/>
      <c r="F99" s="67"/>
      <c r="G99" s="68">
        <v>2346</v>
      </c>
      <c r="H99" s="68"/>
      <c r="I99" s="68"/>
      <c r="J99" s="68">
        <v>13992</v>
      </c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</row>
    <row r="100" spans="1:21" s="24" customFormat="1" x14ac:dyDescent="0.2">
      <c r="A100" s="69" t="s">
        <v>274</v>
      </c>
      <c r="B100" s="70"/>
      <c r="C100" s="70"/>
      <c r="D100" s="70"/>
      <c r="E100" s="70"/>
      <c r="F100" s="70"/>
      <c r="G100" s="71">
        <v>2039</v>
      </c>
      <c r="H100" s="71"/>
      <c r="I100" s="71"/>
      <c r="J100" s="71">
        <v>24744</v>
      </c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</row>
    <row r="101" spans="1:21" s="24" customFormat="1" x14ac:dyDescent="0.2">
      <c r="A101" s="69" t="s">
        <v>275</v>
      </c>
      <c r="B101" s="70"/>
      <c r="C101" s="70"/>
      <c r="D101" s="70"/>
      <c r="E101" s="70"/>
      <c r="F101" s="70"/>
      <c r="G101" s="71">
        <v>1254</v>
      </c>
      <c r="H101" s="71"/>
      <c r="I101" s="71"/>
      <c r="J101" s="71">
        <v>14324</v>
      </c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</row>
    <row r="102" spans="1:21" s="24" customFormat="1" x14ac:dyDescent="0.2">
      <c r="A102" s="69" t="s">
        <v>276</v>
      </c>
      <c r="B102" s="70"/>
      <c r="C102" s="70"/>
      <c r="D102" s="70"/>
      <c r="E102" s="70"/>
      <c r="F102" s="70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</row>
    <row r="103" spans="1:21" s="24" customFormat="1" x14ac:dyDescent="0.2">
      <c r="A103" s="66" t="s">
        <v>277</v>
      </c>
      <c r="B103" s="67"/>
      <c r="C103" s="67"/>
      <c r="D103" s="67"/>
      <c r="E103" s="67"/>
      <c r="F103" s="67"/>
      <c r="G103" s="68">
        <v>15853</v>
      </c>
      <c r="H103" s="68"/>
      <c r="I103" s="68"/>
      <c r="J103" s="68">
        <v>116461</v>
      </c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</row>
    <row r="104" spans="1:21" s="24" customFormat="1" x14ac:dyDescent="0.2">
      <c r="A104" s="66" t="s">
        <v>278</v>
      </c>
      <c r="B104" s="67"/>
      <c r="C104" s="67"/>
      <c r="D104" s="67"/>
      <c r="E104" s="67"/>
      <c r="F104" s="67"/>
      <c r="G104" s="68">
        <v>98</v>
      </c>
      <c r="H104" s="68"/>
      <c r="I104" s="68"/>
      <c r="J104" s="68">
        <v>985</v>
      </c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1:21" s="24" customFormat="1" x14ac:dyDescent="0.2">
      <c r="A105" s="66" t="s">
        <v>279</v>
      </c>
      <c r="B105" s="67"/>
      <c r="C105" s="67"/>
      <c r="D105" s="67"/>
      <c r="E105" s="67"/>
      <c r="F105" s="67"/>
      <c r="G105" s="68">
        <v>15951</v>
      </c>
      <c r="H105" s="68"/>
      <c r="I105" s="68"/>
      <c r="J105" s="68">
        <v>117446</v>
      </c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</row>
    <row r="106" spans="1:21" s="24" customFormat="1" x14ac:dyDescent="0.2">
      <c r="A106" s="69" t="s">
        <v>280</v>
      </c>
      <c r="B106" s="70"/>
      <c r="C106" s="70"/>
      <c r="D106" s="70"/>
      <c r="E106" s="70"/>
      <c r="F106" s="70"/>
      <c r="G106" s="71">
        <v>15951</v>
      </c>
      <c r="H106" s="71"/>
      <c r="I106" s="71"/>
      <c r="J106" s="71">
        <v>117446</v>
      </c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</row>
    <row r="107" spans="1:21" s="24" customFormat="1" ht="12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:21" s="24" customFormat="1" x14ac:dyDescent="0.2">
      <c r="A108" s="25"/>
      <c r="B108" s="29" t="s">
        <v>24</v>
      </c>
      <c r="C108" s="30"/>
      <c r="D108" s="31"/>
      <c r="E108" s="31"/>
      <c r="F108" s="30"/>
      <c r="G108" s="32">
        <f>IF(ISBLANK(X20),"",ROUND(Y20/X20,2)*100)</f>
        <v>96</v>
      </c>
      <c r="H108" s="4"/>
      <c r="I108" s="4"/>
      <c r="J108" s="32">
        <f>IF(ISBLANK(X21),"",ROUND(Y21/X21,2)*100)</f>
        <v>82</v>
      </c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1" s="24" customFormat="1" x14ac:dyDescent="0.2">
      <c r="A109" s="25"/>
      <c r="B109" s="29" t="s">
        <v>25</v>
      </c>
      <c r="C109" s="30"/>
      <c r="D109" s="31"/>
      <c r="E109" s="31"/>
      <c r="F109" s="30"/>
      <c r="G109" s="20">
        <f>IF(ISBLANK(X20),"",ROUND(Z20/X20,2)*100)</f>
        <v>59</v>
      </c>
      <c r="H109" s="6"/>
      <c r="I109" s="6"/>
      <c r="J109" s="20">
        <f>IF(ISBLANK(X21),"",ROUND(Z21/X21,2)*100)</f>
        <v>48</v>
      </c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1" s="24" customFormat="1" ht="12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s="6" customFormat="1" ht="12" x14ac:dyDescent="0.2">
      <c r="A111" s="35" t="s">
        <v>34</v>
      </c>
    </row>
    <row r="112" spans="1:21" s="6" customFormat="1" ht="12" x14ac:dyDescent="0.2">
      <c r="A112" s="26"/>
    </row>
    <row r="113" spans="1:21" s="6" customFormat="1" ht="12" x14ac:dyDescent="0.2">
      <c r="A113" s="35" t="s">
        <v>35</v>
      </c>
    </row>
    <row r="114" spans="1:21" s="6" customFormat="1" ht="12" x14ac:dyDescent="0.2">
      <c r="A114" s="21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1:21" s="26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</sheetData>
  <mergeCells count="52">
    <mergeCell ref="A105:F105"/>
    <mergeCell ref="A106:F106"/>
    <mergeCell ref="A100:F100"/>
    <mergeCell ref="A101:F101"/>
    <mergeCell ref="A102:F102"/>
    <mergeCell ref="A103:F103"/>
    <mergeCell ref="A104:F104"/>
    <mergeCell ref="A95:F95"/>
    <mergeCell ref="A96:F96"/>
    <mergeCell ref="A97:F97"/>
    <mergeCell ref="A98:F98"/>
    <mergeCell ref="A99:F99"/>
    <mergeCell ref="A90:F90"/>
    <mergeCell ref="A91:F91"/>
    <mergeCell ref="A92:F92"/>
    <mergeCell ref="A93:F93"/>
    <mergeCell ref="A94:F94"/>
    <mergeCell ref="A63:U63"/>
    <mergeCell ref="A69:U69"/>
    <mergeCell ref="A75:U75"/>
    <mergeCell ref="A82:U82"/>
    <mergeCell ref="A88:U88"/>
    <mergeCell ref="A30:U30"/>
    <mergeCell ref="A39:U39"/>
    <mergeCell ref="A47:U47"/>
    <mergeCell ref="A48:U48"/>
    <mergeCell ref="A53:U53"/>
    <mergeCell ref="A11:U11"/>
    <mergeCell ref="A12:U12"/>
    <mergeCell ref="A13:U13"/>
    <mergeCell ref="A14:U14"/>
    <mergeCell ref="J16:U16"/>
    <mergeCell ref="G16:I16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G20:H20"/>
    <mergeCell ref="J17:K17"/>
    <mergeCell ref="J20:K20"/>
    <mergeCell ref="G18:H18"/>
    <mergeCell ref="G19:H19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Копылова Екатерина Владимировна</dc:creator>
  <cp:lastModifiedBy>Копылова Екатерина Владимировна</cp:lastModifiedBy>
  <cp:lastPrinted>2011-09-08T07:56:05Z</cp:lastPrinted>
  <dcterms:created xsi:type="dcterms:W3CDTF">2003-01-28T12:33:10Z</dcterms:created>
  <dcterms:modified xsi:type="dcterms:W3CDTF">2020-10-12T07:43:14Z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