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'1.1.'!$D$148:$D$1267</definedName>
    <definedName name="Nomenclatura" localSheetId="2">'1.2. '!$D$5:$D$1134</definedName>
    <definedName name="Print_Area" localSheetId="0">'1.1.'!$A$1:$X$157</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'1.1.'!$L$148:$L$65675</definedName>
    <definedName name="НаименованиеПредметаЗакупки">'1.1.'!$D$9</definedName>
    <definedName name="НомерСертификатаИмя">'1.1.'!$J$148:$J$65675</definedName>
    <definedName name="Период" localSheetId="2">'1.2. '!$L$5:$L$20</definedName>
    <definedName name="Период" localSheetId="5">'[1]Коммерческое предложение'!$Q$54:$Q$55</definedName>
    <definedName name="Период">'1.1.'!$Z$152:$Z$153</definedName>
    <definedName name="ТехническиеХарактеристики">'1.1.'!$H$9</definedName>
  </definedNames>
  <calcPr calcId="145621" refMode="R1C1"/>
</workbook>
</file>

<file path=xl/calcChain.xml><?xml version="1.0" encoding="utf-8"?>
<calcChain xmlns="http://schemas.openxmlformats.org/spreadsheetml/2006/main">
  <c r="AG147" i="1" l="1"/>
  <c r="AF147" i="1"/>
  <c r="AE147" i="1"/>
  <c r="AD147" i="1"/>
  <c r="AC147" i="1"/>
  <c r="AB147" i="1"/>
  <c r="Y147" i="1"/>
  <c r="V147" i="1"/>
  <c r="W147" i="1" s="1"/>
  <c r="AG146" i="1"/>
  <c r="AF146" i="1"/>
  <c r="AE146" i="1"/>
  <c r="AD146" i="1"/>
  <c r="AC146" i="1"/>
  <c r="Y146" i="1"/>
  <c r="W146" i="1"/>
  <c r="AA146" i="1" s="1"/>
  <c r="V146" i="1"/>
  <c r="AB146" i="1" s="1"/>
  <c r="AG145" i="1"/>
  <c r="AF145" i="1"/>
  <c r="AE145" i="1"/>
  <c r="AD145" i="1"/>
  <c r="AC145" i="1"/>
  <c r="Y145" i="1"/>
  <c r="V145" i="1"/>
  <c r="AG144" i="1"/>
  <c r="AF144" i="1"/>
  <c r="AE144" i="1"/>
  <c r="AD144" i="1"/>
  <c r="AC144" i="1"/>
  <c r="Y144" i="1"/>
  <c r="V144" i="1"/>
  <c r="W144" i="1" s="1"/>
  <c r="X144" i="1" s="1"/>
  <c r="Z144" i="1" s="1"/>
  <c r="AH144" i="1" s="1"/>
  <c r="AG143" i="1"/>
  <c r="AF143" i="1"/>
  <c r="AE143" i="1"/>
  <c r="AD143" i="1"/>
  <c r="AC143" i="1"/>
  <c r="Y143" i="1"/>
  <c r="V143" i="1"/>
  <c r="AB143" i="1" s="1"/>
  <c r="AG142" i="1"/>
  <c r="AF142" i="1"/>
  <c r="AE142" i="1"/>
  <c r="AD142" i="1"/>
  <c r="AC142" i="1"/>
  <c r="Y142" i="1"/>
  <c r="V142" i="1"/>
  <c r="AB142" i="1" s="1"/>
  <c r="AG141" i="1"/>
  <c r="AF141" i="1"/>
  <c r="AE141" i="1"/>
  <c r="AD141" i="1"/>
  <c r="AC141" i="1"/>
  <c r="Y141" i="1"/>
  <c r="V141" i="1"/>
  <c r="W141" i="1" s="1"/>
  <c r="AG140" i="1"/>
  <c r="AF140" i="1"/>
  <c r="AE140" i="1"/>
  <c r="AD140" i="1"/>
  <c r="AC140" i="1"/>
  <c r="Y140" i="1"/>
  <c r="V140" i="1"/>
  <c r="AB140" i="1" s="1"/>
  <c r="AG139" i="1"/>
  <c r="AF139" i="1"/>
  <c r="AE139" i="1"/>
  <c r="AD139" i="1"/>
  <c r="AC139" i="1"/>
  <c r="Y139" i="1"/>
  <c r="V139" i="1"/>
  <c r="W139" i="1" s="1"/>
  <c r="AG138" i="1"/>
  <c r="AF138" i="1"/>
  <c r="AE138" i="1"/>
  <c r="AD138" i="1"/>
  <c r="AC138" i="1"/>
  <c r="Y138" i="1"/>
  <c r="V138" i="1"/>
  <c r="AB138" i="1" s="1"/>
  <c r="AG137" i="1"/>
  <c r="AF137" i="1"/>
  <c r="AE137" i="1"/>
  <c r="AD137" i="1"/>
  <c r="AC137" i="1"/>
  <c r="Y137" i="1"/>
  <c r="V137" i="1"/>
  <c r="AG136" i="1"/>
  <c r="AF136" i="1"/>
  <c r="AE136" i="1"/>
  <c r="AD136" i="1"/>
  <c r="AC136" i="1"/>
  <c r="Y136" i="1"/>
  <c r="V136" i="1"/>
  <c r="AB136" i="1" s="1"/>
  <c r="AG135" i="1"/>
  <c r="AF135" i="1"/>
  <c r="AE135" i="1"/>
  <c r="AD135" i="1"/>
  <c r="AC135" i="1"/>
  <c r="Y135" i="1"/>
  <c r="V135" i="1"/>
  <c r="AB135" i="1" s="1"/>
  <c r="AG134" i="1"/>
  <c r="AF134" i="1"/>
  <c r="AE134" i="1"/>
  <c r="AD134" i="1"/>
  <c r="AC134" i="1"/>
  <c r="Y134" i="1"/>
  <c r="V134" i="1"/>
  <c r="AB134" i="1" s="1"/>
  <c r="AG133" i="1"/>
  <c r="AF133" i="1"/>
  <c r="AE133" i="1"/>
  <c r="AD133" i="1"/>
  <c r="AC133" i="1"/>
  <c r="Y133" i="1"/>
  <c r="V133" i="1"/>
  <c r="W133" i="1" s="1"/>
  <c r="AG132" i="1"/>
  <c r="AF132" i="1"/>
  <c r="AE132" i="1"/>
  <c r="AD132" i="1"/>
  <c r="AC132" i="1"/>
  <c r="Y132" i="1"/>
  <c r="W132" i="1"/>
  <c r="V132" i="1"/>
  <c r="AB132" i="1" s="1"/>
  <c r="AG131" i="1"/>
  <c r="AF131" i="1"/>
  <c r="AE131" i="1"/>
  <c r="AD131" i="1"/>
  <c r="AC131" i="1"/>
  <c r="AB131" i="1"/>
  <c r="Y131" i="1"/>
  <c r="V131" i="1"/>
  <c r="W131" i="1" s="1"/>
  <c r="AG130" i="1"/>
  <c r="AF130" i="1"/>
  <c r="AE130" i="1"/>
  <c r="AD130" i="1"/>
  <c r="AC130" i="1"/>
  <c r="Y130" i="1"/>
  <c r="W130" i="1"/>
  <c r="AA130" i="1" s="1"/>
  <c r="V130" i="1"/>
  <c r="AB130" i="1" s="1"/>
  <c r="AG129" i="1"/>
  <c r="AF129" i="1"/>
  <c r="AE129" i="1"/>
  <c r="AD129" i="1"/>
  <c r="AC129" i="1"/>
  <c r="Y129" i="1"/>
  <c r="V129" i="1"/>
  <c r="AG128" i="1"/>
  <c r="AF128" i="1"/>
  <c r="AE128" i="1"/>
  <c r="AD128" i="1"/>
  <c r="AC128" i="1"/>
  <c r="Y128" i="1"/>
  <c r="W128" i="1"/>
  <c r="X128" i="1" s="1"/>
  <c r="Z128" i="1" s="1"/>
  <c r="AH128" i="1" s="1"/>
  <c r="V128" i="1"/>
  <c r="AB128" i="1" s="1"/>
  <c r="AG127" i="1"/>
  <c r="AF127" i="1"/>
  <c r="AE127" i="1"/>
  <c r="AD127" i="1"/>
  <c r="AC127" i="1"/>
  <c r="Y127" i="1"/>
  <c r="V127" i="1"/>
  <c r="W127" i="1" s="1"/>
  <c r="AA127" i="1" s="1"/>
  <c r="AG126" i="1"/>
  <c r="AF126" i="1"/>
  <c r="AE126" i="1"/>
  <c r="AD126" i="1"/>
  <c r="AC126" i="1"/>
  <c r="Y126" i="1"/>
  <c r="V126" i="1"/>
  <c r="AB126" i="1" s="1"/>
  <c r="AG125" i="1"/>
  <c r="AF125" i="1"/>
  <c r="AE125" i="1"/>
  <c r="AD125" i="1"/>
  <c r="AC125" i="1"/>
  <c r="Y125" i="1"/>
  <c r="V125" i="1"/>
  <c r="W125" i="1" s="1"/>
  <c r="AG124" i="1"/>
  <c r="AF124" i="1"/>
  <c r="AE124" i="1"/>
  <c r="AD124" i="1"/>
  <c r="AC124" i="1"/>
  <c r="Y124" i="1"/>
  <c r="V124" i="1"/>
  <c r="AB124" i="1" s="1"/>
  <c r="AG123" i="1"/>
  <c r="AF123" i="1"/>
  <c r="AE123" i="1"/>
  <c r="AD123" i="1"/>
  <c r="AC123" i="1"/>
  <c r="Y123" i="1"/>
  <c r="V123" i="1"/>
  <c r="W123" i="1" s="1"/>
  <c r="AG122" i="1"/>
  <c r="AF122" i="1"/>
  <c r="AE122" i="1"/>
  <c r="AD122" i="1"/>
  <c r="AC122" i="1"/>
  <c r="Y122" i="1"/>
  <c r="V122" i="1"/>
  <c r="AB122" i="1" s="1"/>
  <c r="AG121" i="1"/>
  <c r="AF121" i="1"/>
  <c r="AE121" i="1"/>
  <c r="AD121" i="1"/>
  <c r="AC121" i="1"/>
  <c r="Y121" i="1"/>
  <c r="V121" i="1"/>
  <c r="AG120" i="1"/>
  <c r="AF120" i="1"/>
  <c r="AE120" i="1"/>
  <c r="AD120" i="1"/>
  <c r="AC120" i="1"/>
  <c r="Y120" i="1"/>
  <c r="V120" i="1"/>
  <c r="AB120" i="1" s="1"/>
  <c r="AG119" i="1"/>
  <c r="AF119" i="1"/>
  <c r="AE119" i="1"/>
  <c r="AD119" i="1"/>
  <c r="AC119" i="1"/>
  <c r="Y119" i="1"/>
  <c r="V119" i="1"/>
  <c r="W119" i="1" s="1"/>
  <c r="AA119" i="1" s="1"/>
  <c r="AG118" i="1"/>
  <c r="AF118" i="1"/>
  <c r="AE118" i="1"/>
  <c r="AD118" i="1"/>
  <c r="AC118" i="1"/>
  <c r="Y118" i="1"/>
  <c r="W118" i="1"/>
  <c r="X118" i="1" s="1"/>
  <c r="Z118" i="1" s="1"/>
  <c r="AH118" i="1" s="1"/>
  <c r="V118" i="1"/>
  <c r="AB118" i="1" s="1"/>
  <c r="AG117" i="1"/>
  <c r="AF117" i="1"/>
  <c r="AE117" i="1"/>
  <c r="AD117" i="1"/>
  <c r="AC117" i="1"/>
  <c r="Y117" i="1"/>
  <c r="V117" i="1"/>
  <c r="W117" i="1" s="1"/>
  <c r="AG116" i="1"/>
  <c r="AF116" i="1"/>
  <c r="AE116" i="1"/>
  <c r="AD116" i="1"/>
  <c r="AC116" i="1"/>
  <c r="Y116" i="1"/>
  <c r="V116" i="1"/>
  <c r="AB116" i="1" s="1"/>
  <c r="AG115" i="1"/>
  <c r="AF115" i="1"/>
  <c r="AE115" i="1"/>
  <c r="AD115" i="1"/>
  <c r="AC115" i="1"/>
  <c r="Y115" i="1"/>
  <c r="V115" i="1"/>
  <c r="W115" i="1" s="1"/>
  <c r="AG114" i="1"/>
  <c r="AF114" i="1"/>
  <c r="AE114" i="1"/>
  <c r="AD114" i="1"/>
  <c r="AC114" i="1"/>
  <c r="Y114" i="1"/>
  <c r="V114" i="1"/>
  <c r="AB114" i="1" s="1"/>
  <c r="AG113" i="1"/>
  <c r="AF113" i="1"/>
  <c r="AE113" i="1"/>
  <c r="AD113" i="1"/>
  <c r="AC113" i="1"/>
  <c r="Y113" i="1"/>
  <c r="V113" i="1"/>
  <c r="AG112" i="1"/>
  <c r="AF112" i="1"/>
  <c r="AE112" i="1"/>
  <c r="AD112" i="1"/>
  <c r="AC112" i="1"/>
  <c r="Y112" i="1"/>
  <c r="V112" i="1"/>
  <c r="AB112" i="1" s="1"/>
  <c r="AG111" i="1"/>
  <c r="AF111" i="1"/>
  <c r="AE111" i="1"/>
  <c r="AD111" i="1"/>
  <c r="AC111" i="1"/>
  <c r="Y111" i="1"/>
  <c r="V111" i="1"/>
  <c r="W111" i="1" s="1"/>
  <c r="AA111" i="1" s="1"/>
  <c r="AG110" i="1"/>
  <c r="AF110" i="1"/>
  <c r="AE110" i="1"/>
  <c r="AD110" i="1"/>
  <c r="AC110" i="1"/>
  <c r="Y110" i="1"/>
  <c r="W110" i="1"/>
  <c r="X110" i="1" s="1"/>
  <c r="Z110" i="1" s="1"/>
  <c r="AH110" i="1" s="1"/>
  <c r="V110" i="1"/>
  <c r="AB110" i="1" s="1"/>
  <c r="AG109" i="1"/>
  <c r="AF109" i="1"/>
  <c r="AE109" i="1"/>
  <c r="AD109" i="1"/>
  <c r="AC109" i="1"/>
  <c r="Y109" i="1"/>
  <c r="V109" i="1"/>
  <c r="W109" i="1" s="1"/>
  <c r="AG108" i="1"/>
  <c r="AF108" i="1"/>
  <c r="AE108" i="1"/>
  <c r="AD108" i="1"/>
  <c r="AC108" i="1"/>
  <c r="Y108" i="1"/>
  <c r="V108" i="1"/>
  <c r="AB108" i="1" s="1"/>
  <c r="AG107" i="1"/>
  <c r="AF107" i="1"/>
  <c r="AE107" i="1"/>
  <c r="AD107" i="1"/>
  <c r="AC107" i="1"/>
  <c r="Y107" i="1"/>
  <c r="V107" i="1"/>
  <c r="W107" i="1" s="1"/>
  <c r="AG106" i="1"/>
  <c r="AF106" i="1"/>
  <c r="AE106" i="1"/>
  <c r="AD106" i="1"/>
  <c r="AC106" i="1"/>
  <c r="Y106" i="1"/>
  <c r="V106" i="1"/>
  <c r="AB106" i="1" s="1"/>
  <c r="AG105" i="1"/>
  <c r="AF105" i="1"/>
  <c r="AE105" i="1"/>
  <c r="AD105" i="1"/>
  <c r="AC105" i="1"/>
  <c r="Y105" i="1"/>
  <c r="V105" i="1"/>
  <c r="AG104" i="1"/>
  <c r="AF104" i="1"/>
  <c r="AE104" i="1"/>
  <c r="AD104" i="1"/>
  <c r="AC104" i="1"/>
  <c r="Y104" i="1"/>
  <c r="V104" i="1"/>
  <c r="AB104" i="1" s="1"/>
  <c r="AG103" i="1"/>
  <c r="AF103" i="1"/>
  <c r="AE103" i="1"/>
  <c r="AD103" i="1"/>
  <c r="AC103" i="1"/>
  <c r="Y103" i="1"/>
  <c r="V103" i="1"/>
  <c r="W103" i="1" s="1"/>
  <c r="AA103" i="1" s="1"/>
  <c r="AG102" i="1"/>
  <c r="AF102" i="1"/>
  <c r="AE102" i="1"/>
  <c r="AD102" i="1"/>
  <c r="AC102" i="1"/>
  <c r="Y102" i="1"/>
  <c r="W102" i="1"/>
  <c r="X102" i="1" s="1"/>
  <c r="Z102" i="1" s="1"/>
  <c r="AH102" i="1" s="1"/>
  <c r="V102" i="1"/>
  <c r="AB102" i="1" s="1"/>
  <c r="AG101" i="1"/>
  <c r="AF101" i="1"/>
  <c r="AE101" i="1"/>
  <c r="AD101" i="1"/>
  <c r="AC101" i="1"/>
  <c r="Y101" i="1"/>
  <c r="V101" i="1"/>
  <c r="W101" i="1" s="1"/>
  <c r="AG100" i="1"/>
  <c r="AF100" i="1"/>
  <c r="AE100" i="1"/>
  <c r="AD100" i="1"/>
  <c r="AC100" i="1"/>
  <c r="Y100" i="1"/>
  <c r="V100" i="1"/>
  <c r="AB100" i="1" s="1"/>
  <c r="AG99" i="1"/>
  <c r="AF99" i="1"/>
  <c r="AE99" i="1"/>
  <c r="AD99" i="1"/>
  <c r="AC99" i="1"/>
  <c r="Y99" i="1"/>
  <c r="V99" i="1"/>
  <c r="W99" i="1" s="1"/>
  <c r="AG98" i="1"/>
  <c r="AF98" i="1"/>
  <c r="AE98" i="1"/>
  <c r="AD98" i="1"/>
  <c r="AC98" i="1"/>
  <c r="Y98" i="1"/>
  <c r="V98" i="1"/>
  <c r="AB98" i="1" s="1"/>
  <c r="AG97" i="1"/>
  <c r="AF97" i="1"/>
  <c r="AE97" i="1"/>
  <c r="AD97" i="1"/>
  <c r="AC97" i="1"/>
  <c r="Y97" i="1"/>
  <c r="V97" i="1"/>
  <c r="AG96" i="1"/>
  <c r="AF96" i="1"/>
  <c r="AE96" i="1"/>
  <c r="AD96" i="1"/>
  <c r="AC96" i="1"/>
  <c r="Y96" i="1"/>
  <c r="V96" i="1"/>
  <c r="AB96" i="1" s="1"/>
  <c r="AG95" i="1"/>
  <c r="AF95" i="1"/>
  <c r="AE95" i="1"/>
  <c r="AD95" i="1"/>
  <c r="AC95" i="1"/>
  <c r="Y95" i="1"/>
  <c r="X95" i="1"/>
  <c r="Z95" i="1" s="1"/>
  <c r="AH95" i="1" s="1"/>
  <c r="V95" i="1"/>
  <c r="W95" i="1" s="1"/>
  <c r="AA95" i="1" s="1"/>
  <c r="AG94" i="1"/>
  <c r="AF94" i="1"/>
  <c r="AE94" i="1"/>
  <c r="AD94" i="1"/>
  <c r="AC94" i="1"/>
  <c r="Y94" i="1"/>
  <c r="V94" i="1"/>
  <c r="AB94" i="1" s="1"/>
  <c r="AG93" i="1"/>
  <c r="AF93" i="1"/>
  <c r="AE93" i="1"/>
  <c r="AD93" i="1"/>
  <c r="AC93" i="1"/>
  <c r="Y93" i="1"/>
  <c r="V93" i="1"/>
  <c r="W93" i="1" s="1"/>
  <c r="AG92" i="1"/>
  <c r="AF92" i="1"/>
  <c r="AE92" i="1"/>
  <c r="AD92" i="1"/>
  <c r="AC92" i="1"/>
  <c r="Y92" i="1"/>
  <c r="W92" i="1"/>
  <c r="V92" i="1"/>
  <c r="AB92" i="1" s="1"/>
  <c r="AG91" i="1"/>
  <c r="AF91" i="1"/>
  <c r="AE91" i="1"/>
  <c r="AD91" i="1"/>
  <c r="AC91" i="1"/>
  <c r="AB91" i="1"/>
  <c r="Y91" i="1"/>
  <c r="V91" i="1"/>
  <c r="W91" i="1" s="1"/>
  <c r="AG90" i="1"/>
  <c r="AF90" i="1"/>
  <c r="AE90" i="1"/>
  <c r="AD90" i="1"/>
  <c r="AC90" i="1"/>
  <c r="Y90" i="1"/>
  <c r="W90" i="1"/>
  <c r="AA90" i="1" s="1"/>
  <c r="V90" i="1"/>
  <c r="AB90" i="1" s="1"/>
  <c r="AG89" i="1"/>
  <c r="AF89" i="1"/>
  <c r="AE89" i="1"/>
  <c r="AD89" i="1"/>
  <c r="AC89" i="1"/>
  <c r="Y89" i="1"/>
  <c r="V89" i="1"/>
  <c r="AG88" i="1"/>
  <c r="AF88" i="1"/>
  <c r="AE88" i="1"/>
  <c r="AD88" i="1"/>
  <c r="AC88" i="1"/>
  <c r="Y88" i="1"/>
  <c r="W88" i="1"/>
  <c r="X88" i="1" s="1"/>
  <c r="Z88" i="1" s="1"/>
  <c r="AH88" i="1" s="1"/>
  <c r="V88" i="1"/>
  <c r="AB88" i="1" s="1"/>
  <c r="AG87" i="1"/>
  <c r="AF87" i="1"/>
  <c r="AE87" i="1"/>
  <c r="AD87" i="1"/>
  <c r="AC87" i="1"/>
  <c r="AB87" i="1"/>
  <c r="Y87" i="1"/>
  <c r="V87" i="1"/>
  <c r="W87" i="1" s="1"/>
  <c r="AA87" i="1" s="1"/>
  <c r="AG86" i="1"/>
  <c r="AF86" i="1"/>
  <c r="AE86" i="1"/>
  <c r="AD86" i="1"/>
  <c r="AC86" i="1"/>
  <c r="Y86" i="1"/>
  <c r="V86" i="1"/>
  <c r="AB86" i="1" s="1"/>
  <c r="AG85" i="1"/>
  <c r="AF85" i="1"/>
  <c r="AE85" i="1"/>
  <c r="AD85" i="1"/>
  <c r="AC85" i="1"/>
  <c r="Y85" i="1"/>
  <c r="V85" i="1"/>
  <c r="AG84" i="1"/>
  <c r="AF84" i="1"/>
  <c r="AE84" i="1"/>
  <c r="AD84" i="1"/>
  <c r="AC84" i="1"/>
  <c r="Y84" i="1"/>
  <c r="V84" i="1"/>
  <c r="AB84" i="1" s="1"/>
  <c r="AG83" i="1"/>
  <c r="AF83" i="1"/>
  <c r="AE83" i="1"/>
  <c r="AD83" i="1"/>
  <c r="AC83" i="1"/>
  <c r="AB83" i="1"/>
  <c r="Y83" i="1"/>
  <c r="V83" i="1"/>
  <c r="W83" i="1" s="1"/>
  <c r="AA83" i="1" s="1"/>
  <c r="AG82" i="1"/>
  <c r="AF82" i="1"/>
  <c r="AE82" i="1"/>
  <c r="AD82" i="1"/>
  <c r="AC82" i="1"/>
  <c r="Y82" i="1"/>
  <c r="V82" i="1"/>
  <c r="AB82" i="1" s="1"/>
  <c r="AG81" i="1"/>
  <c r="AF81" i="1"/>
  <c r="AE81" i="1"/>
  <c r="AD81" i="1"/>
  <c r="AC81" i="1"/>
  <c r="Y81" i="1"/>
  <c r="V81" i="1"/>
  <c r="AG80" i="1"/>
  <c r="AF80" i="1"/>
  <c r="AE80" i="1"/>
  <c r="AD80" i="1"/>
  <c r="AC80" i="1"/>
  <c r="Y80" i="1"/>
  <c r="V80" i="1"/>
  <c r="AB80" i="1" s="1"/>
  <c r="AG79" i="1"/>
  <c r="AF79" i="1"/>
  <c r="AE79" i="1"/>
  <c r="AD79" i="1"/>
  <c r="AC79" i="1"/>
  <c r="Y79" i="1"/>
  <c r="V79" i="1"/>
  <c r="W79" i="1" s="1"/>
  <c r="AA79" i="1" s="1"/>
  <c r="AG78" i="1"/>
  <c r="AF78" i="1"/>
  <c r="AE78" i="1"/>
  <c r="AD78" i="1"/>
  <c r="AC78" i="1"/>
  <c r="Y78" i="1"/>
  <c r="V78" i="1"/>
  <c r="AB78" i="1" s="1"/>
  <c r="AG77" i="1"/>
  <c r="AF77" i="1"/>
  <c r="AE77" i="1"/>
  <c r="AD77" i="1"/>
  <c r="AC77" i="1"/>
  <c r="Y77" i="1"/>
  <c r="V77" i="1"/>
  <c r="AG76" i="1"/>
  <c r="AF76" i="1"/>
  <c r="AE76" i="1"/>
  <c r="AD76" i="1"/>
  <c r="AC76" i="1"/>
  <c r="Y76" i="1"/>
  <c r="V76" i="1"/>
  <c r="AB76" i="1" s="1"/>
  <c r="AG75" i="1"/>
  <c r="AF75" i="1"/>
  <c r="AE75" i="1"/>
  <c r="AD75" i="1"/>
  <c r="AC75" i="1"/>
  <c r="Y75" i="1"/>
  <c r="V75" i="1"/>
  <c r="W75" i="1" s="1"/>
  <c r="AA75" i="1" s="1"/>
  <c r="AG74" i="1"/>
  <c r="AF74" i="1"/>
  <c r="AE74" i="1"/>
  <c r="AD74" i="1"/>
  <c r="AC74" i="1"/>
  <c r="Y74" i="1"/>
  <c r="V74" i="1"/>
  <c r="AB74" i="1" s="1"/>
  <c r="AG73" i="1"/>
  <c r="AF73" i="1"/>
  <c r="AE73" i="1"/>
  <c r="AD73" i="1"/>
  <c r="AC73" i="1"/>
  <c r="Y73" i="1"/>
  <c r="V73" i="1"/>
  <c r="AG72" i="1"/>
  <c r="AF72" i="1"/>
  <c r="AE72" i="1"/>
  <c r="AD72" i="1"/>
  <c r="AC72" i="1"/>
  <c r="Y72" i="1"/>
  <c r="V72" i="1"/>
  <c r="AB72" i="1" s="1"/>
  <c r="AG71" i="1"/>
  <c r="AF71" i="1"/>
  <c r="AE71" i="1"/>
  <c r="AD71" i="1"/>
  <c r="AC71" i="1"/>
  <c r="Y71" i="1"/>
  <c r="X71" i="1"/>
  <c r="Z71" i="1" s="1"/>
  <c r="AH71" i="1" s="1"/>
  <c r="V71" i="1"/>
  <c r="W71" i="1" s="1"/>
  <c r="AA71" i="1" s="1"/>
  <c r="AG70" i="1"/>
  <c r="AF70" i="1"/>
  <c r="AE70" i="1"/>
  <c r="AD70" i="1"/>
  <c r="AC70" i="1"/>
  <c r="Y70" i="1"/>
  <c r="W70" i="1"/>
  <c r="X70" i="1" s="1"/>
  <c r="Z70" i="1" s="1"/>
  <c r="V70" i="1"/>
  <c r="AB70" i="1" s="1"/>
  <c r="AG69" i="1"/>
  <c r="AF69" i="1"/>
  <c r="AE69" i="1"/>
  <c r="AD69" i="1"/>
  <c r="AC69" i="1"/>
  <c r="Y69" i="1"/>
  <c r="V69" i="1"/>
  <c r="AG68" i="1"/>
  <c r="AF68" i="1"/>
  <c r="AE68" i="1"/>
  <c r="AD68" i="1"/>
  <c r="AC68" i="1"/>
  <c r="Y68" i="1"/>
  <c r="W68" i="1"/>
  <c r="X68" i="1" s="1"/>
  <c r="Z68" i="1" s="1"/>
  <c r="AH68" i="1" s="1"/>
  <c r="V68" i="1"/>
  <c r="AB68" i="1" s="1"/>
  <c r="AG67" i="1"/>
  <c r="AF67" i="1"/>
  <c r="AE67" i="1"/>
  <c r="AD67" i="1"/>
  <c r="AC67" i="1"/>
  <c r="Y67" i="1"/>
  <c r="V67" i="1"/>
  <c r="W67" i="1" s="1"/>
  <c r="AA67" i="1" s="1"/>
  <c r="AG66" i="1"/>
  <c r="AF66" i="1"/>
  <c r="AE66" i="1"/>
  <c r="AD66" i="1"/>
  <c r="AC66" i="1"/>
  <c r="Y66" i="1"/>
  <c r="W66" i="1"/>
  <c r="AA66" i="1" s="1"/>
  <c r="V66" i="1"/>
  <c r="AB66" i="1" s="1"/>
  <c r="AG65" i="1"/>
  <c r="AF65" i="1"/>
  <c r="AE65" i="1"/>
  <c r="AD65" i="1"/>
  <c r="AC65" i="1"/>
  <c r="Y65" i="1"/>
  <c r="V65" i="1"/>
  <c r="AG64" i="1"/>
  <c r="AF64" i="1"/>
  <c r="AE64" i="1"/>
  <c r="AD64" i="1"/>
  <c r="AC64" i="1"/>
  <c r="Y64" i="1"/>
  <c r="V64" i="1"/>
  <c r="AB64" i="1" s="1"/>
  <c r="AG63" i="1"/>
  <c r="AF63" i="1"/>
  <c r="AE63" i="1"/>
  <c r="AD63" i="1"/>
  <c r="AC63" i="1"/>
  <c r="Y63" i="1"/>
  <c r="X63" i="1"/>
  <c r="Z63" i="1" s="1"/>
  <c r="AH63" i="1" s="1"/>
  <c r="V63" i="1"/>
  <c r="W63" i="1" s="1"/>
  <c r="AA63" i="1" s="1"/>
  <c r="AG62" i="1"/>
  <c r="AF62" i="1"/>
  <c r="AE62" i="1"/>
  <c r="AD62" i="1"/>
  <c r="AC62" i="1"/>
  <c r="Y62" i="1"/>
  <c r="W62" i="1"/>
  <c r="X62" i="1" s="1"/>
  <c r="Z62" i="1" s="1"/>
  <c r="AH62" i="1" s="1"/>
  <c r="V62" i="1"/>
  <c r="AB62" i="1" s="1"/>
  <c r="AG61" i="1"/>
  <c r="AF61" i="1"/>
  <c r="AE61" i="1"/>
  <c r="AD61" i="1"/>
  <c r="AC61" i="1"/>
  <c r="Y61" i="1"/>
  <c r="V61" i="1"/>
  <c r="AG60" i="1"/>
  <c r="AF60" i="1"/>
  <c r="AE60" i="1"/>
  <c r="AD60" i="1"/>
  <c r="AC60" i="1"/>
  <c r="Y60" i="1"/>
  <c r="W60" i="1"/>
  <c r="X60" i="1" s="1"/>
  <c r="Z60" i="1" s="1"/>
  <c r="AH60" i="1" s="1"/>
  <c r="V60" i="1"/>
  <c r="AB60" i="1" s="1"/>
  <c r="AG59" i="1"/>
  <c r="AF59" i="1"/>
  <c r="AE59" i="1"/>
  <c r="AD59" i="1"/>
  <c r="AC59" i="1"/>
  <c r="AB59" i="1"/>
  <c r="Y59" i="1"/>
  <c r="X59" i="1"/>
  <c r="Z59" i="1" s="1"/>
  <c r="AH59" i="1" s="1"/>
  <c r="V59" i="1"/>
  <c r="W59" i="1" s="1"/>
  <c r="AA59" i="1" s="1"/>
  <c r="AG58" i="1"/>
  <c r="AF58" i="1"/>
  <c r="AE58" i="1"/>
  <c r="AD58" i="1"/>
  <c r="AC58" i="1"/>
  <c r="Y58" i="1"/>
  <c r="W58" i="1"/>
  <c r="AA58" i="1" s="1"/>
  <c r="V58" i="1"/>
  <c r="AB58" i="1" s="1"/>
  <c r="AG57" i="1"/>
  <c r="AF57" i="1"/>
  <c r="AE57" i="1"/>
  <c r="AD57" i="1"/>
  <c r="AC57" i="1"/>
  <c r="Y57" i="1"/>
  <c r="V57" i="1"/>
  <c r="AG56" i="1"/>
  <c r="AF56" i="1"/>
  <c r="AE56" i="1"/>
  <c r="AD56" i="1"/>
  <c r="AC56" i="1"/>
  <c r="Y56" i="1"/>
  <c r="W56" i="1"/>
  <c r="X56" i="1" s="1"/>
  <c r="Z56" i="1" s="1"/>
  <c r="AH56" i="1" s="1"/>
  <c r="V56" i="1"/>
  <c r="AB56" i="1" s="1"/>
  <c r="AG55" i="1"/>
  <c r="AF55" i="1"/>
  <c r="AE55" i="1"/>
  <c r="AD55" i="1"/>
  <c r="AC55" i="1"/>
  <c r="AB55" i="1"/>
  <c r="Y55" i="1"/>
  <c r="X55" i="1"/>
  <c r="Z55" i="1" s="1"/>
  <c r="AH55" i="1" s="1"/>
  <c r="V55" i="1"/>
  <c r="W55" i="1" s="1"/>
  <c r="AA55" i="1" s="1"/>
  <c r="AG54" i="1"/>
  <c r="AF54" i="1"/>
  <c r="AE54" i="1"/>
  <c r="AD54" i="1"/>
  <c r="AC54" i="1"/>
  <c r="Y54" i="1"/>
  <c r="V54" i="1"/>
  <c r="AB54" i="1" s="1"/>
  <c r="AG53" i="1"/>
  <c r="AF53" i="1"/>
  <c r="AE53" i="1"/>
  <c r="AD53" i="1"/>
  <c r="AC53" i="1"/>
  <c r="Y53" i="1"/>
  <c r="V53" i="1"/>
  <c r="AG52" i="1"/>
  <c r="AF52" i="1"/>
  <c r="AE52" i="1"/>
  <c r="AD52" i="1"/>
  <c r="AC52" i="1"/>
  <c r="Y52" i="1"/>
  <c r="V52" i="1"/>
  <c r="AB52" i="1" s="1"/>
  <c r="AG51" i="1"/>
  <c r="AF51" i="1"/>
  <c r="AE51" i="1"/>
  <c r="AD51" i="1"/>
  <c r="AC51" i="1"/>
  <c r="Y51" i="1"/>
  <c r="V51" i="1"/>
  <c r="W51" i="1" s="1"/>
  <c r="AA51" i="1" s="1"/>
  <c r="AG50" i="1"/>
  <c r="AF50" i="1"/>
  <c r="AE50" i="1"/>
  <c r="AD50" i="1"/>
  <c r="AC50" i="1"/>
  <c r="Y50" i="1"/>
  <c r="V50" i="1"/>
  <c r="AB50" i="1" s="1"/>
  <c r="AG49" i="1"/>
  <c r="AF49" i="1"/>
  <c r="AE49" i="1"/>
  <c r="AD49" i="1"/>
  <c r="AC49" i="1"/>
  <c r="Y49" i="1"/>
  <c r="V49" i="1"/>
  <c r="W49" i="1" s="1"/>
  <c r="AA49" i="1" s="1"/>
  <c r="AG48" i="1"/>
  <c r="AF48" i="1"/>
  <c r="AE48" i="1"/>
  <c r="AD48" i="1"/>
  <c r="AC48" i="1"/>
  <c r="Y48" i="1"/>
  <c r="V48" i="1"/>
  <c r="AB48" i="1" s="1"/>
  <c r="AG47" i="1"/>
  <c r="AF47" i="1"/>
  <c r="AE47" i="1"/>
  <c r="AD47" i="1"/>
  <c r="AC47" i="1"/>
  <c r="Y47" i="1"/>
  <c r="V47" i="1"/>
  <c r="W47" i="1" s="1"/>
  <c r="AA47" i="1" s="1"/>
  <c r="AG46" i="1"/>
  <c r="AF46" i="1"/>
  <c r="AE46" i="1"/>
  <c r="AD46" i="1"/>
  <c r="AC46" i="1"/>
  <c r="Y46" i="1"/>
  <c r="V46" i="1"/>
  <c r="AB46" i="1" s="1"/>
  <c r="AG45" i="1"/>
  <c r="AF45" i="1"/>
  <c r="AE45" i="1"/>
  <c r="AD45" i="1"/>
  <c r="AC45" i="1"/>
  <c r="Y45" i="1"/>
  <c r="V45" i="1"/>
  <c r="W45" i="1" s="1"/>
  <c r="AA45" i="1" s="1"/>
  <c r="AG44" i="1"/>
  <c r="AF44" i="1"/>
  <c r="AE44" i="1"/>
  <c r="AD44" i="1"/>
  <c r="AC44" i="1"/>
  <c r="Y44" i="1"/>
  <c r="W44" i="1"/>
  <c r="X44" i="1" s="1"/>
  <c r="Z44" i="1" s="1"/>
  <c r="V44" i="1"/>
  <c r="AB44" i="1" s="1"/>
  <c r="AG43" i="1"/>
  <c r="AF43" i="1"/>
  <c r="AE43" i="1"/>
  <c r="AD43" i="1"/>
  <c r="AC43" i="1"/>
  <c r="AB43" i="1"/>
  <c r="Y43" i="1"/>
  <c r="V43" i="1"/>
  <c r="W43" i="1" s="1"/>
  <c r="AA43" i="1" s="1"/>
  <c r="AG42" i="1"/>
  <c r="AF42" i="1"/>
  <c r="AE42" i="1"/>
  <c r="AD42" i="1"/>
  <c r="AC42" i="1"/>
  <c r="Y42" i="1"/>
  <c r="W42" i="1"/>
  <c r="X42" i="1" s="1"/>
  <c r="Z42" i="1" s="1"/>
  <c r="V42" i="1"/>
  <c r="AB42" i="1" s="1"/>
  <c r="AG41" i="1"/>
  <c r="AF41" i="1"/>
  <c r="AE41" i="1"/>
  <c r="AD41" i="1"/>
  <c r="AC41" i="1"/>
  <c r="Y41" i="1"/>
  <c r="V41" i="1"/>
  <c r="W41" i="1" s="1"/>
  <c r="AA41" i="1" s="1"/>
  <c r="AG40" i="1"/>
  <c r="AF40" i="1"/>
  <c r="AE40" i="1"/>
  <c r="AD40" i="1"/>
  <c r="AC40" i="1"/>
  <c r="Y40" i="1"/>
  <c r="W40" i="1"/>
  <c r="X40" i="1" s="1"/>
  <c r="Z40" i="1" s="1"/>
  <c r="AH40" i="1" s="1"/>
  <c r="V40" i="1"/>
  <c r="AB40" i="1" s="1"/>
  <c r="AG39" i="1"/>
  <c r="AF39" i="1"/>
  <c r="AE39" i="1"/>
  <c r="AD39" i="1"/>
  <c r="AC39" i="1"/>
  <c r="Y39" i="1"/>
  <c r="V39" i="1"/>
  <c r="W39" i="1" s="1"/>
  <c r="AA39" i="1" s="1"/>
  <c r="AG38" i="1"/>
  <c r="AF38" i="1"/>
  <c r="AE38" i="1"/>
  <c r="AD38" i="1"/>
  <c r="AC38" i="1"/>
  <c r="Y38" i="1"/>
  <c r="W38" i="1"/>
  <c r="X38" i="1" s="1"/>
  <c r="Z38" i="1" s="1"/>
  <c r="AH38" i="1" s="1"/>
  <c r="V38" i="1"/>
  <c r="AB38" i="1" s="1"/>
  <c r="AG37" i="1"/>
  <c r="AF37" i="1"/>
  <c r="AE37" i="1"/>
  <c r="AD37" i="1"/>
  <c r="AC37" i="1"/>
  <c r="Y37" i="1"/>
  <c r="V37" i="1"/>
  <c r="W37" i="1" s="1"/>
  <c r="AA37" i="1" s="1"/>
  <c r="AG36" i="1"/>
  <c r="AF36" i="1"/>
  <c r="AE36" i="1"/>
  <c r="AD36" i="1"/>
  <c r="AC36" i="1"/>
  <c r="Y36" i="1"/>
  <c r="V36" i="1"/>
  <c r="AB36" i="1" s="1"/>
  <c r="AG35" i="1"/>
  <c r="AF35" i="1"/>
  <c r="AE35" i="1"/>
  <c r="AD35" i="1"/>
  <c r="AC35" i="1"/>
  <c r="Y35" i="1"/>
  <c r="V35" i="1"/>
  <c r="W35" i="1" s="1"/>
  <c r="AG34" i="1"/>
  <c r="AF34" i="1"/>
  <c r="AE34" i="1"/>
  <c r="AD34" i="1"/>
  <c r="AC34" i="1"/>
  <c r="AB34" i="1"/>
  <c r="Y34" i="1"/>
  <c r="X34" i="1"/>
  <c r="Z34" i="1" s="1"/>
  <c r="AH34" i="1" s="1"/>
  <c r="W34" i="1"/>
  <c r="AA34" i="1" s="1"/>
  <c r="V34" i="1"/>
  <c r="AG33" i="1"/>
  <c r="AF33" i="1"/>
  <c r="AE33" i="1"/>
  <c r="AD33" i="1"/>
  <c r="AC33" i="1"/>
  <c r="Y33" i="1"/>
  <c r="V33" i="1"/>
  <c r="W33" i="1" s="1"/>
  <c r="AG32" i="1"/>
  <c r="AF32" i="1"/>
  <c r="AE32" i="1"/>
  <c r="AD32" i="1"/>
  <c r="AC32" i="1"/>
  <c r="Y32" i="1"/>
  <c r="V32" i="1"/>
  <c r="W32" i="1" s="1"/>
  <c r="AG31" i="1"/>
  <c r="AF31" i="1"/>
  <c r="AE31" i="1"/>
  <c r="AD31" i="1"/>
  <c r="AC31" i="1"/>
  <c r="Y31" i="1"/>
  <c r="V31" i="1"/>
  <c r="AB31" i="1" s="1"/>
  <c r="AG30" i="1"/>
  <c r="AF30" i="1"/>
  <c r="AE30" i="1"/>
  <c r="AD30" i="1"/>
  <c r="AC30" i="1"/>
  <c r="Y30" i="1"/>
  <c r="V30" i="1"/>
  <c r="W30" i="1" s="1"/>
  <c r="AG29" i="1"/>
  <c r="AF29" i="1"/>
  <c r="AE29" i="1"/>
  <c r="AD29" i="1"/>
  <c r="AC29" i="1"/>
  <c r="Y29" i="1"/>
  <c r="V29" i="1"/>
  <c r="W29" i="1" s="1"/>
  <c r="AG28" i="1"/>
  <c r="AF28" i="1"/>
  <c r="AE28" i="1"/>
  <c r="AD28" i="1"/>
  <c r="AC28" i="1"/>
  <c r="Y28" i="1"/>
  <c r="V28" i="1"/>
  <c r="AB28" i="1" s="1"/>
  <c r="AG27" i="1"/>
  <c r="AF27" i="1"/>
  <c r="AE27" i="1"/>
  <c r="AD27" i="1"/>
  <c r="AC27" i="1"/>
  <c r="AB27" i="1"/>
  <c r="Y27" i="1"/>
  <c r="V27" i="1"/>
  <c r="W27" i="1" s="1"/>
  <c r="AG26" i="1"/>
  <c r="AF26" i="1"/>
  <c r="AE26" i="1"/>
  <c r="AD26" i="1"/>
  <c r="AC26" i="1"/>
  <c r="AB26" i="1"/>
  <c r="Y26" i="1"/>
  <c r="W26" i="1"/>
  <c r="AA26" i="1" s="1"/>
  <c r="V26" i="1"/>
  <c r="AG25" i="1"/>
  <c r="AF25" i="1"/>
  <c r="AE25" i="1"/>
  <c r="AD25" i="1"/>
  <c r="AC25" i="1"/>
  <c r="Y25" i="1"/>
  <c r="V25" i="1"/>
  <c r="W25" i="1" s="1"/>
  <c r="AG24" i="1"/>
  <c r="AF24" i="1"/>
  <c r="AE24" i="1"/>
  <c r="AD24" i="1"/>
  <c r="AC24" i="1"/>
  <c r="Y24" i="1"/>
  <c r="V24" i="1"/>
  <c r="W24" i="1" s="1"/>
  <c r="AG23" i="1"/>
  <c r="AF23" i="1"/>
  <c r="AE23" i="1"/>
  <c r="AD23" i="1"/>
  <c r="AC23" i="1"/>
  <c r="Y23" i="1"/>
  <c r="V23" i="1"/>
  <c r="AB23" i="1" s="1"/>
  <c r="AG22" i="1"/>
  <c r="AF22" i="1"/>
  <c r="AE22" i="1"/>
  <c r="AD22" i="1"/>
  <c r="AC22" i="1"/>
  <c r="Y22" i="1"/>
  <c r="V22" i="1"/>
  <c r="W22" i="1" s="1"/>
  <c r="AG21" i="1"/>
  <c r="AF21" i="1"/>
  <c r="AE21" i="1"/>
  <c r="AD21" i="1"/>
  <c r="AC21" i="1"/>
  <c r="Y21" i="1"/>
  <c r="V21" i="1"/>
  <c r="W21" i="1" s="1"/>
  <c r="AG20" i="1"/>
  <c r="AF20" i="1"/>
  <c r="AE20" i="1"/>
  <c r="AD20" i="1"/>
  <c r="AC20" i="1"/>
  <c r="Y20" i="1"/>
  <c r="V20" i="1"/>
  <c r="AB20" i="1" s="1"/>
  <c r="AG19" i="1"/>
  <c r="AF19" i="1"/>
  <c r="AE19" i="1"/>
  <c r="AD19" i="1"/>
  <c r="AC19" i="1"/>
  <c r="AB19" i="1"/>
  <c r="Y19" i="1"/>
  <c r="V19" i="1"/>
  <c r="W19" i="1" s="1"/>
  <c r="AG18" i="1"/>
  <c r="AF18" i="1"/>
  <c r="AE18" i="1"/>
  <c r="AD18" i="1"/>
  <c r="AC18" i="1"/>
  <c r="AB18" i="1"/>
  <c r="Y18" i="1"/>
  <c r="W18" i="1"/>
  <c r="AA18" i="1" s="1"/>
  <c r="V18" i="1"/>
  <c r="AG17" i="1"/>
  <c r="AF17" i="1"/>
  <c r="AE17" i="1"/>
  <c r="AD17" i="1"/>
  <c r="AC17" i="1"/>
  <c r="Y17" i="1"/>
  <c r="V17" i="1"/>
  <c r="W17" i="1" s="1"/>
  <c r="AG16" i="1"/>
  <c r="AF16" i="1"/>
  <c r="AE16" i="1"/>
  <c r="AD16" i="1"/>
  <c r="AC16" i="1"/>
  <c r="Y16" i="1"/>
  <c r="V16" i="1"/>
  <c r="W16" i="1" s="1"/>
  <c r="AG15" i="1"/>
  <c r="AF15" i="1"/>
  <c r="AE15" i="1"/>
  <c r="AD15" i="1"/>
  <c r="AC15" i="1"/>
  <c r="Y15" i="1"/>
  <c r="V15" i="1"/>
  <c r="AB15" i="1" s="1"/>
  <c r="AG14" i="1"/>
  <c r="AF14" i="1"/>
  <c r="AE14" i="1"/>
  <c r="AD14" i="1"/>
  <c r="AC14" i="1"/>
  <c r="Y14" i="1"/>
  <c r="V14" i="1"/>
  <c r="W14" i="1" s="1"/>
  <c r="AG13" i="1"/>
  <c r="AF13" i="1"/>
  <c r="AE13" i="1"/>
  <c r="AD13" i="1"/>
  <c r="AC13" i="1"/>
  <c r="Y13" i="1"/>
  <c r="V13" i="1"/>
  <c r="W13" i="1" s="1"/>
  <c r="AG12" i="1"/>
  <c r="AF12" i="1"/>
  <c r="AE12" i="1"/>
  <c r="AD12" i="1"/>
  <c r="AC12" i="1"/>
  <c r="Y12" i="1"/>
  <c r="V12" i="1"/>
  <c r="AB12" i="1" s="1"/>
  <c r="AG11" i="1"/>
  <c r="AF11" i="1"/>
  <c r="AE11" i="1"/>
  <c r="AD11" i="1"/>
  <c r="AC11" i="1"/>
  <c r="AB11" i="1"/>
  <c r="Y11" i="1"/>
  <c r="V11" i="1"/>
  <c r="W11" i="1" s="1"/>
  <c r="X19" i="1" l="1"/>
  <c r="Z19" i="1" s="1"/>
  <c r="AH19" i="1" s="1"/>
  <c r="AA19" i="1"/>
  <c r="X11" i="1"/>
  <c r="Z11" i="1" s="1"/>
  <c r="AH11" i="1" s="1"/>
  <c r="AA11" i="1"/>
  <c r="X27" i="1"/>
  <c r="Z27" i="1" s="1"/>
  <c r="AH27" i="1" s="1"/>
  <c r="AA27" i="1"/>
  <c r="X26" i="1"/>
  <c r="Z26" i="1" s="1"/>
  <c r="AH26" i="1" s="1"/>
  <c r="AB79" i="1"/>
  <c r="W84" i="1"/>
  <c r="X84" i="1" s="1"/>
  <c r="Z84" i="1" s="1"/>
  <c r="AH84" i="1" s="1"/>
  <c r="X87" i="1"/>
  <c r="Z87" i="1" s="1"/>
  <c r="AH87" i="1" s="1"/>
  <c r="W94" i="1"/>
  <c r="W50" i="1"/>
  <c r="X51" i="1"/>
  <c r="Z51" i="1" s="1"/>
  <c r="AH51" i="1" s="1"/>
  <c r="W96" i="1"/>
  <c r="W98" i="1"/>
  <c r="AA98" i="1" s="1"/>
  <c r="W100" i="1"/>
  <c r="W104" i="1"/>
  <c r="W106" i="1"/>
  <c r="AA106" i="1" s="1"/>
  <c r="W108" i="1"/>
  <c r="AA108" i="1" s="1"/>
  <c r="W112" i="1"/>
  <c r="W114" i="1"/>
  <c r="AA114" i="1" s="1"/>
  <c r="W116" i="1"/>
  <c r="AA116" i="1" s="1"/>
  <c r="X119" i="1"/>
  <c r="Z119" i="1" s="1"/>
  <c r="AH119" i="1" s="1"/>
  <c r="W126" i="1"/>
  <c r="W46" i="1"/>
  <c r="X46" i="1" s="1"/>
  <c r="Z46" i="1" s="1"/>
  <c r="AH46" i="1" s="1"/>
  <c r="W48" i="1"/>
  <c r="X48" i="1" s="1"/>
  <c r="Z48" i="1" s="1"/>
  <c r="AH48" i="1" s="1"/>
  <c r="W52" i="1"/>
  <c r="W54" i="1"/>
  <c r="AA88" i="1"/>
  <c r="AB95" i="1"/>
  <c r="AB99" i="1"/>
  <c r="AA102" i="1"/>
  <c r="AB103" i="1"/>
  <c r="AB107" i="1"/>
  <c r="AA110" i="1"/>
  <c r="AB111" i="1"/>
  <c r="AB115" i="1"/>
  <c r="AA118" i="1"/>
  <c r="W120" i="1"/>
  <c r="W122" i="1"/>
  <c r="AA122" i="1" s="1"/>
  <c r="W124" i="1"/>
  <c r="X127" i="1"/>
  <c r="Z127" i="1" s="1"/>
  <c r="AH127" i="1" s="1"/>
  <c r="W134" i="1"/>
  <c r="W136" i="1"/>
  <c r="W138" i="1"/>
  <c r="AA138" i="1" s="1"/>
  <c r="W140" i="1"/>
  <c r="X140" i="1" s="1"/>
  <c r="Z140" i="1" s="1"/>
  <c r="AH140" i="1" s="1"/>
  <c r="W142" i="1"/>
  <c r="AH42" i="1"/>
  <c r="AH44" i="1"/>
  <c r="AB47" i="1"/>
  <c r="AB51" i="1"/>
  <c r="AB119" i="1"/>
  <c r="AB123" i="1"/>
  <c r="AB139" i="1"/>
  <c r="AB141" i="1"/>
  <c r="AB127" i="1"/>
  <c r="X18" i="1"/>
  <c r="Z18" i="1" s="1"/>
  <c r="AH18" i="1" s="1"/>
  <c r="W23" i="1"/>
  <c r="AA23" i="1" s="1"/>
  <c r="W31" i="1"/>
  <c r="AA31" i="1" s="1"/>
  <c r="W36" i="1"/>
  <c r="X36" i="1" s="1"/>
  <c r="Z36" i="1" s="1"/>
  <c r="AH36" i="1" s="1"/>
  <c r="AB39" i="1"/>
  <c r="AA62" i="1"/>
  <c r="W64" i="1"/>
  <c r="X64" i="1" s="1"/>
  <c r="Z64" i="1" s="1"/>
  <c r="AH64" i="1" s="1"/>
  <c r="AB67" i="1"/>
  <c r="AA70" i="1"/>
  <c r="W72" i="1"/>
  <c r="W74" i="1"/>
  <c r="AA74" i="1" s="1"/>
  <c r="W76" i="1"/>
  <c r="W78" i="1"/>
  <c r="AA128" i="1"/>
  <c r="W15" i="1"/>
  <c r="AA15" i="1" s="1"/>
  <c r="AB14" i="1"/>
  <c r="AB22" i="1"/>
  <c r="AB30" i="1"/>
  <c r="AB35" i="1"/>
  <c r="AB63" i="1"/>
  <c r="AB71" i="1"/>
  <c r="AB75" i="1"/>
  <c r="W80" i="1"/>
  <c r="W82" i="1"/>
  <c r="AA82" i="1" s="1"/>
  <c r="X83" i="1"/>
  <c r="Z83" i="1" s="1"/>
  <c r="AH83" i="1" s="1"/>
  <c r="W86" i="1"/>
  <c r="AA17" i="1"/>
  <c r="X17" i="1"/>
  <c r="Z17" i="1" s="1"/>
  <c r="AH17" i="1" s="1"/>
  <c r="AA25" i="1"/>
  <c r="X25" i="1"/>
  <c r="Z25" i="1" s="1"/>
  <c r="AH25" i="1" s="1"/>
  <c r="AA33" i="1"/>
  <c r="X33" i="1"/>
  <c r="Z33" i="1" s="1"/>
  <c r="AH33" i="1" s="1"/>
  <c r="X22" i="1"/>
  <c r="Z22" i="1" s="1"/>
  <c r="AH22" i="1" s="1"/>
  <c r="AA22" i="1"/>
  <c r="X24" i="1"/>
  <c r="Z24" i="1" s="1"/>
  <c r="AH24" i="1" s="1"/>
  <c r="AA24" i="1"/>
  <c r="AA30" i="1"/>
  <c r="X30" i="1"/>
  <c r="Z30" i="1" s="1"/>
  <c r="AH30" i="1" s="1"/>
  <c r="X32" i="1"/>
  <c r="Z32" i="1" s="1"/>
  <c r="AH32" i="1" s="1"/>
  <c r="AA32" i="1"/>
  <c r="AA35" i="1"/>
  <c r="X35" i="1"/>
  <c r="Z35" i="1" s="1"/>
  <c r="AH35" i="1" s="1"/>
  <c r="X14" i="1"/>
  <c r="Z14" i="1" s="1"/>
  <c r="AH14" i="1" s="1"/>
  <c r="AA14" i="1"/>
  <c r="X16" i="1"/>
  <c r="Z16" i="1" s="1"/>
  <c r="AH16" i="1" s="1"/>
  <c r="AA16" i="1"/>
  <c r="AA13" i="1"/>
  <c r="X13" i="1"/>
  <c r="Z13" i="1" s="1"/>
  <c r="AH13" i="1" s="1"/>
  <c r="AA21" i="1"/>
  <c r="X21" i="1"/>
  <c r="Z21" i="1" s="1"/>
  <c r="AH21" i="1" s="1"/>
  <c r="AA29" i="1"/>
  <c r="X29" i="1"/>
  <c r="Z29" i="1" s="1"/>
  <c r="AH29" i="1" s="1"/>
  <c r="AB65" i="1"/>
  <c r="W65" i="1"/>
  <c r="AB17" i="1"/>
  <c r="AB25" i="1"/>
  <c r="AB33" i="1"/>
  <c r="AB73" i="1"/>
  <c r="W73" i="1"/>
  <c r="X99" i="1"/>
  <c r="Z99" i="1" s="1"/>
  <c r="AH99" i="1" s="1"/>
  <c r="AA99" i="1"/>
  <c r="X101" i="1"/>
  <c r="Z101" i="1" s="1"/>
  <c r="AH101" i="1" s="1"/>
  <c r="AA101" i="1"/>
  <c r="X147" i="1"/>
  <c r="Z147" i="1" s="1"/>
  <c r="AH147" i="1" s="1"/>
  <c r="AA147" i="1"/>
  <c r="AB97" i="1"/>
  <c r="W97" i="1"/>
  <c r="W12" i="1"/>
  <c r="X23" i="1"/>
  <c r="Z23" i="1" s="1"/>
  <c r="AH23" i="1" s="1"/>
  <c r="W28" i="1"/>
  <c r="X37" i="1"/>
  <c r="Z37" i="1" s="1"/>
  <c r="AH37" i="1" s="1"/>
  <c r="X41" i="1"/>
  <c r="Z41" i="1" s="1"/>
  <c r="AH41" i="1" s="1"/>
  <c r="X45" i="1"/>
  <c r="Z45" i="1" s="1"/>
  <c r="AH45" i="1" s="1"/>
  <c r="X49" i="1"/>
  <c r="Z49" i="1" s="1"/>
  <c r="AH49" i="1" s="1"/>
  <c r="AB57" i="1"/>
  <c r="W57" i="1"/>
  <c r="X75" i="1"/>
  <c r="Z75" i="1" s="1"/>
  <c r="AH75" i="1" s="1"/>
  <c r="W85" i="1"/>
  <c r="AB85" i="1"/>
  <c r="AB121" i="1"/>
  <c r="W121" i="1"/>
  <c r="AA124" i="1"/>
  <c r="X124" i="1"/>
  <c r="Z124" i="1" s="1"/>
  <c r="AH124" i="1" s="1"/>
  <c r="X125" i="1"/>
  <c r="Z125" i="1" s="1"/>
  <c r="AH125" i="1" s="1"/>
  <c r="AA125" i="1"/>
  <c r="W20" i="1"/>
  <c r="AB16" i="1"/>
  <c r="AB24" i="1"/>
  <c r="AB32" i="1"/>
  <c r="AA36" i="1"/>
  <c r="AA40" i="1"/>
  <c r="AA44" i="1"/>
  <c r="AA48" i="1"/>
  <c r="X67" i="1"/>
  <c r="Z67" i="1" s="1"/>
  <c r="AH67" i="1" s="1"/>
  <c r="W77" i="1"/>
  <c r="AB77" i="1"/>
  <c r="X103" i="1"/>
  <c r="Z103" i="1" s="1"/>
  <c r="AH103" i="1" s="1"/>
  <c r="X107" i="1"/>
  <c r="Z107" i="1" s="1"/>
  <c r="AH107" i="1" s="1"/>
  <c r="AA107" i="1"/>
  <c r="X109" i="1"/>
  <c r="Z109" i="1" s="1"/>
  <c r="AH109" i="1" s="1"/>
  <c r="AA109" i="1"/>
  <c r="AA144" i="1"/>
  <c r="AA100" i="1"/>
  <c r="X100" i="1"/>
  <c r="Z100" i="1" s="1"/>
  <c r="AH100" i="1" s="1"/>
  <c r="X123" i="1"/>
  <c r="Z123" i="1" s="1"/>
  <c r="AH123" i="1" s="1"/>
  <c r="AA123" i="1"/>
  <c r="AB145" i="1"/>
  <c r="W145" i="1"/>
  <c r="AB13" i="1"/>
  <c r="AB21" i="1"/>
  <c r="AB29" i="1"/>
  <c r="AA56" i="1"/>
  <c r="W69" i="1"/>
  <c r="AB69" i="1"/>
  <c r="AA84" i="1"/>
  <c r="AB105" i="1"/>
  <c r="W105" i="1"/>
  <c r="X108" i="1"/>
  <c r="Z108" i="1" s="1"/>
  <c r="AH108" i="1" s="1"/>
  <c r="X131" i="1"/>
  <c r="Z131" i="1" s="1"/>
  <c r="AH131" i="1" s="1"/>
  <c r="AA131" i="1"/>
  <c r="X133" i="1"/>
  <c r="Z133" i="1" s="1"/>
  <c r="AH133" i="1" s="1"/>
  <c r="AA133" i="1"/>
  <c r="AB49" i="1"/>
  <c r="AA50" i="1"/>
  <c r="X50" i="1"/>
  <c r="Z50" i="1" s="1"/>
  <c r="AH50" i="1" s="1"/>
  <c r="W61" i="1"/>
  <c r="AB61" i="1"/>
  <c r="X91" i="1"/>
  <c r="Z91" i="1" s="1"/>
  <c r="AH91" i="1" s="1"/>
  <c r="AA91" i="1"/>
  <c r="X93" i="1"/>
  <c r="Z93" i="1" s="1"/>
  <c r="AH93" i="1" s="1"/>
  <c r="AA93" i="1"/>
  <c r="AB129" i="1"/>
  <c r="W129" i="1"/>
  <c r="AA132" i="1"/>
  <c r="X132" i="1"/>
  <c r="Z132" i="1" s="1"/>
  <c r="AH132" i="1" s="1"/>
  <c r="X39" i="1"/>
  <c r="Z39" i="1" s="1"/>
  <c r="AH39" i="1" s="1"/>
  <c r="X43" i="1"/>
  <c r="Z43" i="1" s="1"/>
  <c r="AH43" i="1" s="1"/>
  <c r="X47" i="1"/>
  <c r="Z47" i="1" s="1"/>
  <c r="AH47" i="1" s="1"/>
  <c r="W53" i="1"/>
  <c r="AB53" i="1"/>
  <c r="AA68" i="1"/>
  <c r="AH70" i="1"/>
  <c r="X79" i="1"/>
  <c r="Z79" i="1" s="1"/>
  <c r="AH79" i="1" s="1"/>
  <c r="AB89" i="1"/>
  <c r="W89" i="1"/>
  <c r="AA92" i="1"/>
  <c r="X92" i="1"/>
  <c r="Z92" i="1" s="1"/>
  <c r="AH92" i="1" s="1"/>
  <c r="X111" i="1"/>
  <c r="Z111" i="1" s="1"/>
  <c r="AH111" i="1" s="1"/>
  <c r="X115" i="1"/>
  <c r="Z115" i="1" s="1"/>
  <c r="AH115" i="1" s="1"/>
  <c r="AA115" i="1"/>
  <c r="X117" i="1"/>
  <c r="Z117" i="1" s="1"/>
  <c r="AH117" i="1" s="1"/>
  <c r="AA117" i="1"/>
  <c r="X139" i="1"/>
  <c r="Z139" i="1" s="1"/>
  <c r="AH139" i="1" s="1"/>
  <c r="AA139" i="1"/>
  <c r="X141" i="1"/>
  <c r="Z141" i="1" s="1"/>
  <c r="AH141" i="1" s="1"/>
  <c r="AA141" i="1"/>
  <c r="AB37" i="1"/>
  <c r="AB41" i="1"/>
  <c r="AB45" i="1"/>
  <c r="AA38" i="1"/>
  <c r="AA42" i="1"/>
  <c r="AA46" i="1"/>
  <c r="AA60" i="1"/>
  <c r="AB81" i="1"/>
  <c r="W81" i="1"/>
  <c r="AB113" i="1"/>
  <c r="W113" i="1"/>
  <c r="AB137" i="1"/>
  <c r="W137" i="1"/>
  <c r="X58" i="1"/>
  <c r="Z58" i="1" s="1"/>
  <c r="AH58" i="1" s="1"/>
  <c r="X66" i="1"/>
  <c r="Z66" i="1" s="1"/>
  <c r="AH66" i="1" s="1"/>
  <c r="X74" i="1"/>
  <c r="Z74" i="1" s="1"/>
  <c r="AH74" i="1" s="1"/>
  <c r="X82" i="1"/>
  <c r="Z82" i="1" s="1"/>
  <c r="AH82" i="1" s="1"/>
  <c r="X90" i="1"/>
  <c r="Z90" i="1" s="1"/>
  <c r="AH90" i="1" s="1"/>
  <c r="X98" i="1"/>
  <c r="Z98" i="1" s="1"/>
  <c r="AH98" i="1" s="1"/>
  <c r="X106" i="1"/>
  <c r="Z106" i="1" s="1"/>
  <c r="AH106" i="1" s="1"/>
  <c r="X114" i="1"/>
  <c r="Z114" i="1" s="1"/>
  <c r="AH114" i="1" s="1"/>
  <c r="X122" i="1"/>
  <c r="Z122" i="1" s="1"/>
  <c r="AH122" i="1" s="1"/>
  <c r="X130" i="1"/>
  <c r="Z130" i="1" s="1"/>
  <c r="AH130" i="1" s="1"/>
  <c r="W135" i="1"/>
  <c r="X138" i="1"/>
  <c r="Z138" i="1" s="1"/>
  <c r="AH138" i="1" s="1"/>
  <c r="W143" i="1"/>
  <c r="X146" i="1"/>
  <c r="Z146" i="1" s="1"/>
  <c r="AH146" i="1" s="1"/>
  <c r="AB144" i="1"/>
  <c r="AB93" i="1"/>
  <c r="AB101" i="1"/>
  <c r="AB109" i="1"/>
  <c r="AB117" i="1"/>
  <c r="AB125" i="1"/>
  <c r="AB133" i="1"/>
  <c r="X142" i="1" l="1"/>
  <c r="Z142" i="1" s="1"/>
  <c r="AH142" i="1" s="1"/>
  <c r="AA142" i="1"/>
  <c r="AA140" i="1"/>
  <c r="AA64" i="1"/>
  <c r="X31" i="1"/>
  <c r="Z31" i="1" s="1"/>
  <c r="AH31" i="1" s="1"/>
  <c r="X126" i="1"/>
  <c r="Z126" i="1" s="1"/>
  <c r="AH126" i="1" s="1"/>
  <c r="AA126" i="1"/>
  <c r="X80" i="1"/>
  <c r="Z80" i="1" s="1"/>
  <c r="AH80" i="1" s="1"/>
  <c r="AA80" i="1"/>
  <c r="X116" i="1"/>
  <c r="Z116" i="1" s="1"/>
  <c r="AH116" i="1" s="1"/>
  <c r="X15" i="1"/>
  <c r="Z15" i="1" s="1"/>
  <c r="AH15" i="1" s="1"/>
  <c r="X78" i="1"/>
  <c r="Z78" i="1" s="1"/>
  <c r="AH78" i="1" s="1"/>
  <c r="AA78" i="1"/>
  <c r="X76" i="1"/>
  <c r="Z76" i="1" s="1"/>
  <c r="AH76" i="1" s="1"/>
  <c r="AA76" i="1"/>
  <c r="X136" i="1"/>
  <c r="Z136" i="1" s="1"/>
  <c r="AH136" i="1" s="1"/>
  <c r="AA136" i="1"/>
  <c r="X54" i="1"/>
  <c r="Z54" i="1" s="1"/>
  <c r="AH54" i="1" s="1"/>
  <c r="AA54" i="1"/>
  <c r="X112" i="1"/>
  <c r="Z112" i="1" s="1"/>
  <c r="AH112" i="1" s="1"/>
  <c r="AA112" i="1"/>
  <c r="X120" i="1"/>
  <c r="Z120" i="1" s="1"/>
  <c r="AH120" i="1" s="1"/>
  <c r="AA120" i="1"/>
  <c r="X134" i="1"/>
  <c r="Z134" i="1" s="1"/>
  <c r="AH134" i="1" s="1"/>
  <c r="AA134" i="1"/>
  <c r="X52" i="1"/>
  <c r="Z52" i="1" s="1"/>
  <c r="AH52" i="1" s="1"/>
  <c r="AA52" i="1"/>
  <c r="X94" i="1"/>
  <c r="Z94" i="1" s="1"/>
  <c r="AH94" i="1" s="1"/>
  <c r="AA94" i="1"/>
  <c r="X96" i="1"/>
  <c r="Z96" i="1" s="1"/>
  <c r="AH96" i="1" s="1"/>
  <c r="AA96" i="1"/>
  <c r="X86" i="1"/>
  <c r="Z86" i="1" s="1"/>
  <c r="AH86" i="1" s="1"/>
  <c r="AA86" i="1"/>
  <c r="X72" i="1"/>
  <c r="Z72" i="1" s="1"/>
  <c r="AH72" i="1" s="1"/>
  <c r="AA72" i="1"/>
  <c r="X104" i="1"/>
  <c r="Z104" i="1" s="1"/>
  <c r="AH104" i="1" s="1"/>
  <c r="AA104" i="1"/>
  <c r="AA129" i="1"/>
  <c r="X129" i="1"/>
  <c r="Z129" i="1" s="1"/>
  <c r="AH129" i="1" s="1"/>
  <c r="X61" i="1"/>
  <c r="Z61" i="1" s="1"/>
  <c r="AH61" i="1" s="1"/>
  <c r="AA61" i="1"/>
  <c r="X77" i="1"/>
  <c r="Z77" i="1" s="1"/>
  <c r="AH77" i="1" s="1"/>
  <c r="AA77" i="1"/>
  <c r="AA105" i="1"/>
  <c r="X105" i="1"/>
  <c r="Z105" i="1" s="1"/>
  <c r="AH105" i="1" s="1"/>
  <c r="AA20" i="1"/>
  <c r="X20" i="1"/>
  <c r="Z20" i="1" s="1"/>
  <c r="AH20" i="1" s="1"/>
  <c r="X85" i="1"/>
  <c r="Z85" i="1" s="1"/>
  <c r="AH85" i="1" s="1"/>
  <c r="AA85" i="1"/>
  <c r="AA137" i="1"/>
  <c r="X137" i="1"/>
  <c r="Z137" i="1" s="1"/>
  <c r="AH137" i="1" s="1"/>
  <c r="AA145" i="1"/>
  <c r="X145" i="1"/>
  <c r="Z145" i="1" s="1"/>
  <c r="AH145" i="1" s="1"/>
  <c r="AA28" i="1"/>
  <c r="X28" i="1"/>
  <c r="Z28" i="1" s="1"/>
  <c r="AH28" i="1" s="1"/>
  <c r="AA57" i="1"/>
  <c r="X57" i="1"/>
  <c r="Z57" i="1" s="1"/>
  <c r="AH57" i="1" s="1"/>
  <c r="AA65" i="1"/>
  <c r="X65" i="1"/>
  <c r="Z65" i="1" s="1"/>
  <c r="AH65" i="1" s="1"/>
  <c r="X53" i="1"/>
  <c r="Z53" i="1" s="1"/>
  <c r="AH53" i="1" s="1"/>
  <c r="AA53" i="1"/>
  <c r="AA135" i="1"/>
  <c r="X135" i="1"/>
  <c r="Z135" i="1" s="1"/>
  <c r="AH135" i="1" s="1"/>
  <c r="X69" i="1"/>
  <c r="Z69" i="1" s="1"/>
  <c r="AH69" i="1" s="1"/>
  <c r="AA69" i="1"/>
  <c r="AA12" i="1"/>
  <c r="X12" i="1"/>
  <c r="Z12" i="1" s="1"/>
  <c r="AH12" i="1" s="1"/>
  <c r="AA81" i="1"/>
  <c r="X81" i="1"/>
  <c r="Z81" i="1" s="1"/>
  <c r="AH81" i="1" s="1"/>
  <c r="AA143" i="1"/>
  <c r="X143" i="1"/>
  <c r="Z143" i="1" s="1"/>
  <c r="AH143" i="1" s="1"/>
  <c r="AA89" i="1"/>
  <c r="X89" i="1"/>
  <c r="Z89" i="1" s="1"/>
  <c r="AH89" i="1" s="1"/>
  <c r="AA113" i="1"/>
  <c r="X113" i="1"/>
  <c r="Z113" i="1" s="1"/>
  <c r="AH113" i="1" s="1"/>
  <c r="AA121" i="1"/>
  <c r="X121" i="1"/>
  <c r="Z121" i="1" s="1"/>
  <c r="AH121" i="1" s="1"/>
  <c r="AA97" i="1"/>
  <c r="X97" i="1"/>
  <c r="Z97" i="1" s="1"/>
  <c r="AH97" i="1" s="1"/>
  <c r="AA73" i="1"/>
  <c r="X73" i="1"/>
  <c r="Z73" i="1" s="1"/>
  <c r="AH73" i="1" s="1"/>
  <c r="E6" i="7" l="1"/>
  <c r="D6" i="7"/>
  <c r="F6" i="7"/>
  <c r="G6" i="7"/>
  <c r="B3" i="2" l="1"/>
  <c r="D3" i="4"/>
  <c r="F3" i="6"/>
  <c r="H5" i="1" l="1"/>
  <c r="H4" i="1"/>
  <c r="H3" i="1" l="1"/>
  <c r="H7" i="1" l="1"/>
  <c r="H1" i="1" l="1"/>
  <c r="AH8" i="1" l="1"/>
  <c r="M4" i="6"/>
  <c r="N4" i="6" s="1"/>
  <c r="X149" i="1"/>
  <c r="X150" i="1"/>
  <c r="X148" i="1" l="1"/>
  <c r="H2" i="1" l="1"/>
</calcChain>
</file>

<file path=xl/sharedStrings.xml><?xml version="1.0" encoding="utf-8"?>
<sst xmlns="http://schemas.openxmlformats.org/spreadsheetml/2006/main" count="2182" uniqueCount="465">
  <si>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</si>
  <si>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</si>
  <si>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</si>
  <si>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</si>
  <si>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</si>
  <si>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</si>
  <si>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</si>
  <si>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</si>
  <si>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</si>
  <si>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</si>
  <si>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</si>
  <si>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</si>
  <si>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</si>
  <si>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</si>
  <si>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</si>
  <si>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</si>
  <si>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</si>
  <si>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</si>
  <si>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</si>
  <si>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</si>
  <si>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</si>
  <si>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</si>
  <si>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</si>
  <si>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</si>
  <si>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</si>
  <si>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</si>
  <si>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</si>
  <si>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</si>
  <si>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</si>
  <si>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</si>
  <si>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</si>
  <si>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</si>
  <si>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</si>
  <si>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</si>
  <si>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</si>
  <si>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</si>
  <si>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</si>
  <si>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</si>
  <si>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</si>
  <si>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</si>
  <si>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</si>
  <si>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</si>
  <si>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</si>
  <si>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</si>
  <si>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</si>
  <si>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</si>
  <si>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</si>
  <si>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</si>
  <si>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</si>
  <si>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</si>
  <si>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</si>
  <si>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</si>
  <si>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</si>
  <si>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</si>
  <si>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</si>
  <si>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</si>
  <si>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</si>
  <si>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</si>
  <si>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</si>
  <si>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</si>
  <si>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</si>
  <si>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</si>
  <si>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</si>
  <si>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</si>
  <si>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</si>
  <si>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</si>
  <si>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</si>
  <si>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</si>
  <si>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</si>
  <si>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</si>
  <si>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</si>
  <si>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</si>
  <si>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</si>
  <si>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</si>
  <si>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</si>
  <si>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</si>
  <si>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</si>
  <si>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</si>
  <si>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</si>
  <si>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</si>
  <si>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</si>
  <si>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</si>
  <si>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</si>
  <si>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</si>
  <si>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</si>
  <si>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</si>
  <si>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</si>
  <si>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</si>
  <si>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</si>
  <si>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</si>
  <si>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</si>
  <si>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</si>
  <si>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</si>
  <si>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</si>
  <si>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</si>
  <si>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</si>
  <si>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</si>
  <si>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</si>
  <si>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</si>
  <si>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</si>
  <si>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</si>
  <si>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</si>
  <si>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</si>
  <si>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</si>
  <si>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</si>
  <si>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</si>
  <si>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</si>
  <si>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</si>
  <si>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</si>
  <si>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</si>
  <si>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</si>
  <si>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</si>
  <si>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</si>
  <si>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</si>
  <si>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</si>
  <si>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</si>
  <si>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</si>
  <si>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</si>
  <si>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</si>
  <si>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</si>
  <si>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</si>
  <si>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</si>
  <si>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</si>
  <si>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</si>
  <si>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</si>
  <si>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</si>
  <si>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</si>
  <si>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</si>
  <si>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</si>
  <si>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</si>
  <si>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</si>
  <si>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</si>
  <si>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</si>
  <si>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</si>
  <si>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</si>
  <si>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</si>
  <si>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</si>
  <si>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</si>
  <si>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</si>
  <si>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</si>
  <si>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</si>
  <si>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</si>
  <si>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</si>
  <si>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</si>
  <si>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</si>
  <si>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</si>
  <si>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</si>
  <si>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</si>
  <si>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</si>
  <si>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</si>
  <si>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</si>
  <si>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</si>
  <si>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</si>
  <si>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</si>
  <si>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</si>
  <si>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</si>
  <si>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</si>
  <si>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</si>
  <si>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</si>
  <si>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</si>
  <si>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</si>
  <si>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</si>
  <si>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</si>
  <si>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</si>
  <si>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</si>
  <si>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</si>
  <si>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</si>
  <si>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</si>
  <si>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</si>
  <si>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</si>
  <si>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</si>
  <si>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</si>
  <si>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</si>
  <si>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</si>
  <si>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</si>
  <si>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</si>
  <si>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</si>
  <si>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</si>
  <si>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</si>
  <si>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</si>
  <si>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</si>
  <si>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</si>
  <si>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</si>
  <si>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</si>
  <si>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</si>
  <si>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</si>
  <si>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</si>
  <si>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</si>
  <si>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</si>
  <si>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</si>
  <si>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</si>
  <si>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</si>
  <si>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</si>
  <si>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3df6ae5c-cedd-44f3-b1c6-a8346ebf88e3</t>
  </si>
  <si>
    <t>Бокорезы L180мм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</si>
  <si>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</si>
  <si>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</si>
  <si>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</si>
  <si>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</si>
  <si>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</si>
  <si>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</si>
  <si>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e3384609-fb73-4fec-bfe2-9726df832a9a</t>
  </si>
  <si>
    <t>Бур по бетону для перфоратора SDS-Plus D6хL110мм</t>
  </si>
  <si>
    <t>9c34c270-648b-4ceb-8cca-7f457df8313b</t>
  </si>
  <si>
    <t>Бур по бетону для перфоратора SDS-Plus D10хL160мм</t>
  </si>
  <si>
    <t>5b32c57e-5883-40e5-9179-ea3fa2cac49a</t>
  </si>
  <si>
    <t>Бур по бетону для перфоратора SDS-Plus D12хL210мм</t>
  </si>
  <si>
    <t>31a888e0-aca4-4962-8f3c-a3ef7f91cb90</t>
  </si>
  <si>
    <t>Бур для перфоратора</t>
  </si>
  <si>
    <t>a0ca214f-7244-497f-835c-2cfb691143c8</t>
  </si>
  <si>
    <t>Бур по бетону для перфоратора SDS-Plus D5хL110мм</t>
  </si>
  <si>
    <t>a4c20ffb-1623-43fd-b7cc-1ff098ac782c</t>
  </si>
  <si>
    <t>94d596a2-b9dd-4647-8368-eb65dcee5e17</t>
  </si>
  <si>
    <t>Бур по бетону для перфоратора SDS-Plus D8хL160мм</t>
  </si>
  <si>
    <t>d2ee841b-23cf-4cc2-ab36-d83a370e0e4b</t>
  </si>
  <si>
    <t>Валик малярный меховой L200мм</t>
  </si>
  <si>
    <t>8bcd3731-d19a-4886-b814-bbbaaad3136c</t>
  </si>
  <si>
    <t>Ванночка для покраски B33хL35см</t>
  </si>
  <si>
    <t>9aab4f0f-585c-43a0-88de-0d741f67ad74</t>
  </si>
  <si>
    <t>Зубило с резиновым протектором 250мм</t>
  </si>
  <si>
    <t>c88e4955-602d-4957-ac60-7b39678a754c</t>
  </si>
  <si>
    <t>Заклепочник 250мм</t>
  </si>
  <si>
    <t>8e322883-0362-42ea-bbbd-b36145944118</t>
  </si>
  <si>
    <t>Клещи переставные 300мм</t>
  </si>
  <si>
    <t>460962d4-1535-49aa-ac15-30a8cba4676d</t>
  </si>
  <si>
    <t>Ключ гаечный комбинированный</t>
  </si>
  <si>
    <t>15965352-0ef6-40ca-b16b-456c379f6bb7</t>
  </si>
  <si>
    <t>Ключ гаечный двусторонний КГД 27х30мм</t>
  </si>
  <si>
    <t>1e28a5c2-be92-470c-85c0-636ef6812c61</t>
  </si>
  <si>
    <t>Ключ гаечный двусторонний КГД 30х32мм</t>
  </si>
  <si>
    <t>939ace7a-80ec-4456-8ab8-8483d28779a1</t>
  </si>
  <si>
    <t>Ключ гаечный двусторонний КГД 32х36 мм</t>
  </si>
  <si>
    <t>8dade48d-b664-4e9f-a7c8-a0cd9dbd5c34</t>
  </si>
  <si>
    <t>Ключ гаечный комбинированный 17х17мм</t>
  </si>
  <si>
    <t>c9aaee28-ac55-4491-b339-d468b2f5c489</t>
  </si>
  <si>
    <t>Ключ гаечный комбинированный 19х19мм</t>
  </si>
  <si>
    <t>d6f09cd2-22b4-4d96-9ae3-7eebf92b1f8f</t>
  </si>
  <si>
    <t>Ключ накидной односторонний ударный 22мм</t>
  </si>
  <si>
    <t>fff1b260-f635-455e-beac-157a36b23dbb</t>
  </si>
  <si>
    <t>Ключ накидной односторонний ударный 24мм</t>
  </si>
  <si>
    <t>01170000-8d6d-4255-b1d4-f6783ef73ec1</t>
  </si>
  <si>
    <t>Ключ накидной 27мм односторонний</t>
  </si>
  <si>
    <t>8722e5ef-2bb7-43fd-807f-809ffc1c167a</t>
  </si>
  <si>
    <t>Ключ накидной 30мм односторонний</t>
  </si>
  <si>
    <t>82e13b75-e358-4270-b169-8faf3a33c37c</t>
  </si>
  <si>
    <t>Ключ накидной односторонний ударный</t>
  </si>
  <si>
    <t>6ce94e58-62c1-4bd6-a8e6-84d495fc716f</t>
  </si>
  <si>
    <t>Ключ накидной ударный 36мм</t>
  </si>
  <si>
    <t>a4832a4e-6b83-4ae6-8e85-a0354f8d8001</t>
  </si>
  <si>
    <t>Ключ накидной ударный 41мм</t>
  </si>
  <si>
    <t>9acd1d0f-6b44-41b7-82b2-243913df67d4</t>
  </si>
  <si>
    <t>Ключ трубный рычажный 1дюйм</t>
  </si>
  <si>
    <t>c769a6c4-937e-4f13-aece-7e1e3a4476ae</t>
  </si>
  <si>
    <t>Ключ трубный рычажный</t>
  </si>
  <si>
    <t>4a600932-8020-4747-99ae-edfd59a6bc94</t>
  </si>
  <si>
    <t>00f84dfd-6865-4257-864f-c6178d9f9f60</t>
  </si>
  <si>
    <t>1bc94cf2-1ee4-4027-b398-41eabe42b7fc</t>
  </si>
  <si>
    <t>3ff791ea-50eb-4d12-8432-58ef89d74f46</t>
  </si>
  <si>
    <t>Ключ трубный рычажный 1.5 дюйм.</t>
  </si>
  <si>
    <t>32e3ec15-9b6d-495e-acdd-eff0ac9ac7cc</t>
  </si>
  <si>
    <t>Ключ гаечный рожковый 10х12мм</t>
  </si>
  <si>
    <t>e5acfcbf-96fb-46d0-9f83-5e8088126866</t>
  </si>
  <si>
    <t>Ключ гаечный двусторонний КГД 9х11мм</t>
  </si>
  <si>
    <t>54cc6de6-2164-4399-bcaa-21dd8b68f8d3</t>
  </si>
  <si>
    <t>Ключ гаечный двусторонний 13х14мм</t>
  </si>
  <si>
    <t>8eff7b03-8b62-4d78-b375-aac80c8adbec</t>
  </si>
  <si>
    <t>Ключ гаечный двусторонний КГД 17х19мм</t>
  </si>
  <si>
    <t>c3512751-ac23-4da3-b1e3-f1963cd92737</t>
  </si>
  <si>
    <t>Ключ гаечный двусторонний КГД 50х55 мм</t>
  </si>
  <si>
    <t>126ed35c-ca00-47fe-8dbd-033482ca98ff</t>
  </si>
  <si>
    <t>Ключ гаечный двусторонний КГД 5.5х7мм</t>
  </si>
  <si>
    <t>c63c317e-dc60-42f2-b1ca-5efc74053a06</t>
  </si>
  <si>
    <t>Ключ гаечный двусторонний</t>
  </si>
  <si>
    <t>9fcf4c3f-2582-4586-802e-3f84e650b777</t>
  </si>
  <si>
    <t>Ключ рожковый</t>
  </si>
  <si>
    <t>5de28987-66b1-4ae7-8f96-912c0c741fac</t>
  </si>
  <si>
    <t>Ключ гаечный двусторонний КГД 8х10мм</t>
  </si>
  <si>
    <t>a271f6ba-83b9-453e-9118-37cc93ee04bf</t>
  </si>
  <si>
    <t>Краскопульт ручной</t>
  </si>
  <si>
    <t>9ca0a2ad-c3c3-43a4-9692-400911b526a1</t>
  </si>
  <si>
    <t>Кувалда</t>
  </si>
  <si>
    <t>b4e3267f-848f-4a3d-a2b7-cc90063dc81c</t>
  </si>
  <si>
    <t>Кувалда с фибергласовой ручкой 2кг</t>
  </si>
  <si>
    <t>a57fc9b0-25b2-48af-98e0-c57f196e6b75</t>
  </si>
  <si>
    <t>Кувалда 5кг</t>
  </si>
  <si>
    <t>3a068edc-6746-41d1-a878-10fb6be94712</t>
  </si>
  <si>
    <t>Леска для триммера</t>
  </si>
  <si>
    <t>8b0219bf-608d-43c2-956f-1997c583071d</t>
  </si>
  <si>
    <t>Лопата снеговая</t>
  </si>
  <si>
    <t>31681e12-baac-4244-ba6f-da8f4972c5de</t>
  </si>
  <si>
    <t>Лопата совковая</t>
  </si>
  <si>
    <t>0b0a02b1-3924-41dc-9311-93e31379109b</t>
  </si>
  <si>
    <t>Лопата совковая без черенка</t>
  </si>
  <si>
    <t>fdbcdbdc-af5a-4e8d-b33f-c494e0c7af69</t>
  </si>
  <si>
    <t>Кельма каменщика</t>
  </si>
  <si>
    <t>5fbf2065-3ce2-483b-ae0f-939001846c1e</t>
  </si>
  <si>
    <t>Молоток</t>
  </si>
  <si>
    <t>94588f6b-b65f-46ee-9d0c-e1f6036d0467</t>
  </si>
  <si>
    <t>Молоток 0.2кг</t>
  </si>
  <si>
    <t>cdd9a4ba-5496-4bb4-9a07-07bd82b7b9fb</t>
  </si>
  <si>
    <t>Молоток слесарный с фибергласовой ручкой 0.3кг</t>
  </si>
  <si>
    <t>c26ae85d-f910-42d9-89ff-abb415df38e0</t>
  </si>
  <si>
    <t>Молоток с фиброглассовой ручкой 0.5кг</t>
  </si>
  <si>
    <t>6404ef41-9190-442f-ac27-9c3dac3ce135</t>
  </si>
  <si>
    <t>Киянка резиновая</t>
  </si>
  <si>
    <t>87ab20cc-5e94-45d7-9469-947b085fb97a</t>
  </si>
  <si>
    <t>Молоток слесарный с фиберглассовой ручкой 0,8 кг</t>
  </si>
  <si>
    <t>89524eb1-1261-4f68-b2df-fb869faa804e</t>
  </si>
  <si>
    <t>Молоток слесарный с фибергласовой ручкой 1кг</t>
  </si>
  <si>
    <t>f1b2603f-395e-4749-9521-16ab79c7289f</t>
  </si>
  <si>
    <t>Набор бит для шурупорверта</t>
  </si>
  <si>
    <t>Набор</t>
  </si>
  <si>
    <t>f6f8123d-e903-4d51-bb22-c5dc965cf325</t>
  </si>
  <si>
    <t>Набор выколоток 6пр.</t>
  </si>
  <si>
    <t>68ccc132-d2d5-4325-bd9f-f1fc2ef56a48</t>
  </si>
  <si>
    <t>Набор гайкорубов</t>
  </si>
  <si>
    <t>69fb3e68-8835-4d16-bf23-0f330982ac3d</t>
  </si>
  <si>
    <t>Набор головок с трещеткой 3/8</t>
  </si>
  <si>
    <t>4be29bea-0089-47eb-9fe6-eb16d8b35221</t>
  </si>
  <si>
    <t>Набор для развальцовки и расширения медных труб</t>
  </si>
  <si>
    <t>40ee4a06-3e50-498d-a3ff-1cc162a4de3b</t>
  </si>
  <si>
    <t>Набор для врезки замков</t>
  </si>
  <si>
    <t>928e6187-b21c-44ba-961d-a831f22ef763</t>
  </si>
  <si>
    <t>f3b6353f-2b2a-4b7c-926d-6c9f37607a2d</t>
  </si>
  <si>
    <t>Набор отверток диэлектрических</t>
  </si>
  <si>
    <t>ba5e04de-bdcc-40b1-b1cf-92ea971c3250</t>
  </si>
  <si>
    <t>Набор инструментов 77пр.</t>
  </si>
  <si>
    <t>38ccd532-ecef-4b08-9912-fa4d7666ce91</t>
  </si>
  <si>
    <t>Набор клуппов с трещоткой</t>
  </si>
  <si>
    <t>dd7aebff-c75d-4ad8-8691-0d2791a7becd</t>
  </si>
  <si>
    <t>dab1cddf-9792-4e6b-b2c2-b96028763c5e</t>
  </si>
  <si>
    <t>Набор ключей имбусовых</t>
  </si>
  <si>
    <t>cb4eabc1-3eeb-4f76-acae-c8bef2257fd1</t>
  </si>
  <si>
    <t>Набор головок торцевых</t>
  </si>
  <si>
    <t>cfe92df8-ae90-437b-90d3-6d8ee5097d63</t>
  </si>
  <si>
    <t>Набор ключей гаечных комбинированных 6-32мм</t>
  </si>
  <si>
    <t>54979820-f1f8-4a17-ba37-af61f17b332d</t>
  </si>
  <si>
    <t>Набор метчиков и плашек</t>
  </si>
  <si>
    <t>fa4997bb-25d6-4aff-886a-8927875e06db</t>
  </si>
  <si>
    <t>Набор напильников</t>
  </si>
  <si>
    <t>245959be-b5e4-46e0-a660-87203c4c347f</t>
  </si>
  <si>
    <t>Набор надфилей</t>
  </si>
  <si>
    <t>1768cc39-82c3-4ea7-973e-0ab476014af0</t>
  </si>
  <si>
    <t>Набор отверток</t>
  </si>
  <si>
    <t>cd0ad295-eb2f-4e23-b31c-0529707b9699</t>
  </si>
  <si>
    <t>Набор пилок к лобзику</t>
  </si>
  <si>
    <t>ee6cb372-09e2-44e1-9f24-1714c5687ee5</t>
  </si>
  <si>
    <t>Набор сверел по металлу 3-10 мм</t>
  </si>
  <si>
    <t>7551c0fc-0d50-4dec-9219-f1452eba1879</t>
  </si>
  <si>
    <t>Набор сверл по металу 1-13мм</t>
  </si>
  <si>
    <t>6c7409ab-115e-4b98-ab1a-a8ca3eee74aa</t>
  </si>
  <si>
    <t>Набор стамесок</t>
  </si>
  <si>
    <t>c6a56b3b-c2b5-4e99-8094-b432da0c6075</t>
  </si>
  <si>
    <t>fa156993-0d44-496d-a4c1-ad8a8f61d533</t>
  </si>
  <si>
    <t>Напильник плоский L150мм</t>
  </si>
  <si>
    <t>2d6e0274-1707-42b4-adbe-e43a12a3b671</t>
  </si>
  <si>
    <t>Нож обойный</t>
  </si>
  <si>
    <t>91bd3ed2-5e4a-4b1b-8111-7e8c8a5b0275</t>
  </si>
  <si>
    <t>Ножницы по металлу</t>
  </si>
  <si>
    <t>fc5cbfea-8a23-4743-804b-97248061f416</t>
  </si>
  <si>
    <t>Ножовка по дереву L400мм</t>
  </si>
  <si>
    <t>da658b7a-ed3a-40c4-9174-ee13735424d7</t>
  </si>
  <si>
    <t>Ножовка по металлу L300мм</t>
  </si>
  <si>
    <t>4bcabe95-e867-4e05-9e18-337aec7915ee</t>
  </si>
  <si>
    <t>Отвертка крестовая L100мм</t>
  </si>
  <si>
    <t>56a85f87-b8b5-4769-ad88-4d90c04a2d01</t>
  </si>
  <si>
    <t>9075c0f4-29b1-4643-868d-de6338f7e93f</t>
  </si>
  <si>
    <t>Отвертка крестовая L150мм</t>
  </si>
  <si>
    <t>15560efb-9343-40b1-bf60-3b2450a8aceb</t>
  </si>
  <si>
    <t>Отвертка шлицевая 100мм</t>
  </si>
  <si>
    <t>b30dd463-e4c5-41b9-a14b-679576ef22d0</t>
  </si>
  <si>
    <t>Отвертка ударно-поворотная с битами</t>
  </si>
  <si>
    <t>288dfa3b-9bee-4688-a5d1-ac8079205db9</t>
  </si>
  <si>
    <t>Отвертка шлицевая № 4-150 мм</t>
  </si>
  <si>
    <t>a4373705-3e12-41aa-96da-a4de1ced3b66</t>
  </si>
  <si>
    <t>Отвертка шлицевая</t>
  </si>
  <si>
    <t>89d19be7-b3bb-43b0-8e52-aa81eaba761d</t>
  </si>
  <si>
    <t>Отвес строительный</t>
  </si>
  <si>
    <t>df3843f9-5ee0-4883-92ab-df8466e4187c</t>
  </si>
  <si>
    <t>Пинцет</t>
  </si>
  <si>
    <t>e91e9e01-ea45-4e08-88f4-3550f56174bb</t>
  </si>
  <si>
    <t>Пинцет изогнутый заостренные губки 110мм</t>
  </si>
  <si>
    <t>d9e57391-8a4e-436d-ba2a-2ee085f99711</t>
  </si>
  <si>
    <t>Пинцет изогнутый 150мм</t>
  </si>
  <si>
    <t>7be9a2b8-7964-49a2-a28b-4b9128d8242a</t>
  </si>
  <si>
    <t>Пинцет прямой</t>
  </si>
  <si>
    <t>4b547914-ecda-4395-a317-6c218c7a12e0</t>
  </si>
  <si>
    <t>d8a617d0-7659-4647-9f9d-34613ad3dc65</t>
  </si>
  <si>
    <t>Пистолет для монтажной пены</t>
  </si>
  <si>
    <t>822da22b-8fd8-40a4-a214-4555000b4d31</t>
  </si>
  <si>
    <t>Пистолет для накачки шин</t>
  </si>
  <si>
    <t>82037cc8-6248-4977-87f2-9835319d83d0</t>
  </si>
  <si>
    <t>Плоскогубцы диэлектрические комбинированные L180мм</t>
  </si>
  <si>
    <t>6dacf06f-d981-4f6e-9e2f-0824eb8f989a</t>
  </si>
  <si>
    <t>Полотно ножовочное по металлу</t>
  </si>
  <si>
    <t>45ae7f61-bf4c-4fda-ad35-f754ff8e3ca1</t>
  </si>
  <si>
    <t>Тёрка полиуретановая</t>
  </si>
  <si>
    <t>f4d10a32-3c2c-49f4-81b3-2d90a9118355</t>
  </si>
  <si>
    <t>Набор пробойников</t>
  </si>
  <si>
    <t>9b8e7db6-7a45-44fa-bd4f-3d62fdbed625</t>
  </si>
  <si>
    <t>Ручка для кувалды</t>
  </si>
  <si>
    <t>42a619c6-39b1-404d-a3d9-166b0fedb443</t>
  </si>
  <si>
    <t>bab1fdee-1f4f-4fae-95c2-ce4bbc92f03f</t>
  </si>
  <si>
    <t>Сверло спиральное с цилиндрическим хвостовиком</t>
  </si>
  <si>
    <t>68d4a812-a5fa-42ba-aaa8-1aa7579e1a24</t>
  </si>
  <si>
    <t>47dc8891-c816-438c-9241-9a6b7fe41da7</t>
  </si>
  <si>
    <t>14cafd73-f25c-4125-9a4c-481437d351e8</t>
  </si>
  <si>
    <t>Сверло спиральное с цилиндрическим хвостовиком D1.2мм</t>
  </si>
  <si>
    <t>ae80e3ce-3b15-4981-92b6-775c2484ed44</t>
  </si>
  <si>
    <t>Сверло спиральное с цилиндрическим хвостовиком D10мм</t>
  </si>
  <si>
    <t>e9c1f4cd-20ad-469b-9adb-f0ef85896a25</t>
  </si>
  <si>
    <t>d96e1ad1-77b6-4d61-bf33-cd6a97e8b4a3</t>
  </si>
  <si>
    <t>Сверло спиральное с цилиндрическим хвостовиком D14мм</t>
  </si>
  <si>
    <t>0980d3c9-2e05-46c5-b930-9d6f708701f1</t>
  </si>
  <si>
    <t>Сверло спиральное с цилиндрическим хвостовиком D3.3мм</t>
  </si>
  <si>
    <t>5545770c-32dc-4784-ad18-7b6500b2508f</t>
  </si>
  <si>
    <t>59641daf-8ac4-4b87-bf51-849d9beafbab</t>
  </si>
  <si>
    <t>Сверло спиральное с цилиндрическим хвостовиком D5мм</t>
  </si>
  <si>
    <t>df9e0fd2-c048-4817-a5a4-e123250beb57</t>
  </si>
  <si>
    <t>Сверло спиральное с цилиндрическим хвостовиком D6.5мм</t>
  </si>
  <si>
    <t>44ec6c98-15fc-4607-91a0-b19bdbe237df</t>
  </si>
  <si>
    <t>Сверло спиральное с цилиндрическим хвостовиком D8мм</t>
  </si>
  <si>
    <t>3399de50-c32f-435d-9309-d3a4f4b31b8f</t>
  </si>
  <si>
    <t>Терка штукатурная B80хL260мм</t>
  </si>
  <si>
    <t>412825cc-fb6a-43ab-95d2-10d13ceecab2</t>
  </si>
  <si>
    <t>Тиски поворотные слесарные 250мм</t>
  </si>
  <si>
    <t>b74089cd-17b5-452c-946f-408f4446a2f2</t>
  </si>
  <si>
    <t>Длинногубцы L160мм</t>
  </si>
  <si>
    <t>c3d8a97e-6ce5-4cdd-b0ae-15f18c6e71a5</t>
  </si>
  <si>
    <t>Длинногубцы L200мм</t>
  </si>
  <si>
    <t>58612f91-4392-41fc-bb7a-57604036a29c</t>
  </si>
  <si>
    <t>Топор кованный 0.6кг</t>
  </si>
  <si>
    <t>f064ea71-189a-471c-9068-01949f61a704</t>
  </si>
  <si>
    <t>Топор</t>
  </si>
  <si>
    <t>3f64f4e1-a3ca-4001-8735-bf55ef39eb01</t>
  </si>
  <si>
    <t>Ключ трещеточный 1/2 дюйм.</t>
  </si>
  <si>
    <t>1daf8f34-281a-4d80-9ddd-8ab7173e152b</t>
  </si>
  <si>
    <t>Ключ трещеточный 1/4дюйм.</t>
  </si>
  <si>
    <t>a832d884-ed89-4268-a84c-df55c6579fc1</t>
  </si>
  <si>
    <t>Ножницы для пластиковых труб</t>
  </si>
  <si>
    <t>08e13d32-b187-4553-84ef-3f75cd33316b</t>
  </si>
  <si>
    <t>Шило швейное</t>
  </si>
  <si>
    <t>493261e6-cf29-4cb8-badf-765edde529c1</t>
  </si>
  <si>
    <t>Шнур отбивочный нейлоновый на катушке L30м</t>
  </si>
  <si>
    <t>4328bb88-a29d-4481-8188-b0ee50d893fc</t>
  </si>
  <si>
    <t>Шпатель малярный 200мм</t>
  </si>
  <si>
    <t>a18aa533-920e-4a57-b608-46c7f1321645</t>
  </si>
  <si>
    <t>Шпатель малярный 350мм</t>
  </si>
  <si>
    <t>14247127-2ea7-415d-8b4d-8a1be6bf95f4</t>
  </si>
  <si>
    <t>Шпатель нержавеющий 80мм</t>
  </si>
  <si>
    <t>adb43b0e-f953-4642-ad20-d8af0b58a7cd</t>
  </si>
  <si>
    <t>Шпатель нержавеющий</t>
  </si>
  <si>
    <t>d9b5eddc-416b-46bb-8db7-23a7c9e0248c</t>
  </si>
  <si>
    <t>Щетка для УШМ D125мм плоская</t>
  </si>
  <si>
    <t>f799ba79-ba00-4488-8a4d-92a4477497fc</t>
  </si>
  <si>
    <t>Щетка металлическая с пластмассовой ручкой</t>
  </si>
  <si>
    <t>c8846918-b2a1-4ae8-83bc-0bc749fbcff7</t>
  </si>
  <si>
    <t>Щетка по металлу 6-рядная</t>
  </si>
  <si>
    <t>86d9d1ad-9821-420f-a5c9-fede5bd5c945</t>
  </si>
  <si>
    <t>Ящик инструментальный пластиковый</t>
  </si>
  <si>
    <t>Открытый запрос предложений в электронной форме</t>
  </si>
  <si>
    <t>10a0de5c-d926-4330-9dff-87c93d494985</t>
  </si>
  <si>
    <t>ffb69508-4a8a-440b-9291-95ee1c4ef588</t>
  </si>
  <si>
    <t>45b17021-51be-11e8-8239-005056b8f04c</t>
  </si>
  <si>
    <t xml:space="preserve">Набор инструмента изолированного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</si>
</sst>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4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461</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462</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460</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463</v>
      </c>
      <c r="B4" s="90"/>
      <c r="C4" s="90"/>
      <c r="D4" s="90">
        <v>156258</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IF(SUM(AH9:AH161)*100/MAX(SUM(Z10:Z158),1)&lt;50,"В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59187</v>
      </c>
      <c r="D11" s="175" t="s">
        <v>194</v>
      </c>
      <c r="E11" s="176" t="s">
        <v>127</v>
      </c>
      <c r="F11" s="177" t="s">
        <v>85</v>
      </c>
      <c r="G11" s="178" t="s">
        <v>128</v>
      </c>
      <c r="H11" s="178" t="s">
        <v>128</v>
      </c>
      <c r="I11" s="179"/>
      <c r="J11" s="180" t="s">
        <v>195</v>
      </c>
      <c r="K11" s="174" t="s">
        <v>196</v>
      </c>
      <c r="L11" s="174">
        <v>7</v>
      </c>
      <c r="M11" s="174" t="s">
        <v>197</v>
      </c>
      <c r="N11" s="181">
        <v>7</v>
      </c>
      <c r="O11" s="174" t="s">
        <v>198</v>
      </c>
      <c r="P11" s="174" t="s">
        <v>199</v>
      </c>
      <c r="Q11" s="177" t="s">
        <v>200</v>
      </c>
      <c r="R11" s="182">
        <v>2730</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74" si="0">X11</f>
        <v>0</v>
      </c>
      <c r="AA11" s="186">
        <f t="shared" ref="AA11:AA74" si="1">W11</f>
        <v>0</v>
      </c>
      <c r="AB11" s="186">
        <f t="shared" ref="AB11:AB74" si="2">V11</f>
        <v>0</v>
      </c>
      <c r="AC11" s="187">
        <f t="shared" ref="AC11:AC7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59905</v>
      </c>
      <c r="D12" s="175" t="s">
        <v>202</v>
      </c>
      <c r="E12" s="176" t="s">
        <v>127</v>
      </c>
      <c r="F12" s="177" t="s">
        <v>85</v>
      </c>
      <c r="G12" s="178" t="s">
        <v>128</v>
      </c>
      <c r="H12" s="178" t="s">
        <v>128</v>
      </c>
      <c r="I12" s="179"/>
      <c r="J12" s="180" t="s">
        <v>195</v>
      </c>
      <c r="K12" s="174" t="s">
        <v>196</v>
      </c>
      <c r="L12" s="174">
        <v>22</v>
      </c>
      <c r="M12" s="174" t="s">
        <v>197</v>
      </c>
      <c r="N12" s="181">
        <v>22</v>
      </c>
      <c r="O12" s="174" t="s">
        <v>198</v>
      </c>
      <c r="P12" s="174" t="s">
        <v>199</v>
      </c>
      <c r="Q12" s="177" t="s">
        <v>200</v>
      </c>
      <c r="R12" s="182">
        <v>462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59897</v>
      </c>
      <c r="D13" s="175" t="s">
        <v>204</v>
      </c>
      <c r="E13" s="176" t="s">
        <v>127</v>
      </c>
      <c r="F13" s="177" t="s">
        <v>85</v>
      </c>
      <c r="G13" s="178" t="s">
        <v>128</v>
      </c>
      <c r="H13" s="178" t="s">
        <v>128</v>
      </c>
      <c r="I13" s="179"/>
      <c r="J13" s="180" t="s">
        <v>195</v>
      </c>
      <c r="K13" s="174" t="s">
        <v>196</v>
      </c>
      <c r="L13" s="174">
        <v>13</v>
      </c>
      <c r="M13" s="174" t="s">
        <v>197</v>
      </c>
      <c r="N13" s="181">
        <v>13</v>
      </c>
      <c r="O13" s="174" t="s">
        <v>198</v>
      </c>
      <c r="P13" s="174" t="s">
        <v>199</v>
      </c>
      <c r="Q13" s="177" t="s">
        <v>200</v>
      </c>
      <c r="R13" s="182">
        <v>442</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59901</v>
      </c>
      <c r="D14" s="175" t="s">
        <v>206</v>
      </c>
      <c r="E14" s="176" t="s">
        <v>127</v>
      </c>
      <c r="F14" s="177" t="s">
        <v>85</v>
      </c>
      <c r="G14" s="178" t="s">
        <v>128</v>
      </c>
      <c r="H14" s="178" t="s">
        <v>128</v>
      </c>
      <c r="I14" s="179"/>
      <c r="J14" s="180" t="s">
        <v>195</v>
      </c>
      <c r="K14" s="174" t="s">
        <v>196</v>
      </c>
      <c r="L14" s="174">
        <v>4</v>
      </c>
      <c r="M14" s="174" t="s">
        <v>197</v>
      </c>
      <c r="N14" s="181">
        <v>4</v>
      </c>
      <c r="O14" s="174" t="s">
        <v>198</v>
      </c>
      <c r="P14" s="174" t="s">
        <v>199</v>
      </c>
      <c r="Q14" s="177" t="s">
        <v>200</v>
      </c>
      <c r="R14" s="182">
        <v>200</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1</v>
      </c>
      <c r="D15" s="175" t="s">
        <v>208</v>
      </c>
      <c r="E15" s="176" t="s">
        <v>127</v>
      </c>
      <c r="F15" s="177" t="s">
        <v>85</v>
      </c>
      <c r="G15" s="178" t="s">
        <v>128</v>
      </c>
      <c r="H15" s="178" t="s">
        <v>128</v>
      </c>
      <c r="I15" s="179"/>
      <c r="J15" s="180" t="s">
        <v>195</v>
      </c>
      <c r="K15" s="174" t="s">
        <v>196</v>
      </c>
      <c r="L15" s="174">
        <v>2</v>
      </c>
      <c r="M15" s="174" t="s">
        <v>197</v>
      </c>
      <c r="N15" s="181">
        <v>2</v>
      </c>
      <c r="O15" s="174" t="s">
        <v>198</v>
      </c>
      <c r="P15" s="174" t="s">
        <v>199</v>
      </c>
      <c r="Q15" s="177" t="s">
        <v>200</v>
      </c>
      <c r="R15" s="182">
        <v>542</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59903</v>
      </c>
      <c r="D16" s="175" t="s">
        <v>210</v>
      </c>
      <c r="E16" s="176" t="s">
        <v>127</v>
      </c>
      <c r="F16" s="177" t="s">
        <v>85</v>
      </c>
      <c r="G16" s="178" t="s">
        <v>128</v>
      </c>
      <c r="H16" s="178" t="s">
        <v>128</v>
      </c>
      <c r="I16" s="179"/>
      <c r="J16" s="180" t="s">
        <v>195</v>
      </c>
      <c r="K16" s="174" t="s">
        <v>196</v>
      </c>
      <c r="L16" s="174">
        <v>12</v>
      </c>
      <c r="M16" s="174" t="s">
        <v>197</v>
      </c>
      <c r="N16" s="181">
        <v>12</v>
      </c>
      <c r="O16" s="174" t="s">
        <v>198</v>
      </c>
      <c r="P16" s="174" t="s">
        <v>199</v>
      </c>
      <c r="Q16" s="177" t="s">
        <v>200</v>
      </c>
      <c r="R16" s="182">
        <v>252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52505</v>
      </c>
      <c r="D17" s="175" t="s">
        <v>208</v>
      </c>
      <c r="E17" s="176" t="s">
        <v>127</v>
      </c>
      <c r="F17" s="177" t="s">
        <v>85</v>
      </c>
      <c r="G17" s="178" t="s">
        <v>128</v>
      </c>
      <c r="H17" s="178" t="s">
        <v>128</v>
      </c>
      <c r="I17" s="179"/>
      <c r="J17" s="180" t="s">
        <v>195</v>
      </c>
      <c r="K17" s="174" t="s">
        <v>196</v>
      </c>
      <c r="L17" s="174">
        <v>12</v>
      </c>
      <c r="M17" s="174" t="s">
        <v>197</v>
      </c>
      <c r="N17" s="181">
        <v>12</v>
      </c>
      <c r="O17" s="174" t="s">
        <v>198</v>
      </c>
      <c r="P17" s="174" t="s">
        <v>199</v>
      </c>
      <c r="Q17" s="177" t="s">
        <v>200</v>
      </c>
      <c r="R17" s="182">
        <v>912</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212</v>
      </c>
      <c r="B18" s="174">
        <v>8</v>
      </c>
      <c r="C18" s="174">
        <v>59909</v>
      </c>
      <c r="D18" s="175" t="s">
        <v>213</v>
      </c>
      <c r="E18" s="176" t="s">
        <v>127</v>
      </c>
      <c r="F18" s="177" t="s">
        <v>85</v>
      </c>
      <c r="G18" s="178" t="s">
        <v>128</v>
      </c>
      <c r="H18" s="178" t="s">
        <v>128</v>
      </c>
      <c r="I18" s="179"/>
      <c r="J18" s="180" t="s">
        <v>195</v>
      </c>
      <c r="K18" s="174" t="s">
        <v>196</v>
      </c>
      <c r="L18" s="174">
        <v>16</v>
      </c>
      <c r="M18" s="174" t="s">
        <v>197</v>
      </c>
      <c r="N18" s="181">
        <v>16</v>
      </c>
      <c r="O18" s="174" t="s">
        <v>198</v>
      </c>
      <c r="P18" s="174" t="s">
        <v>199</v>
      </c>
      <c r="Q18" s="177" t="s">
        <v>200</v>
      </c>
      <c r="R18" s="182">
        <v>448</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214</v>
      </c>
      <c r="B19" s="174">
        <v>9</v>
      </c>
      <c r="C19" s="174">
        <v>57311</v>
      </c>
      <c r="D19" s="175" t="s">
        <v>215</v>
      </c>
      <c r="E19" s="176" t="s">
        <v>127</v>
      </c>
      <c r="F19" s="177" t="s">
        <v>85</v>
      </c>
      <c r="G19" s="178" t="s">
        <v>128</v>
      </c>
      <c r="H19" s="178" t="s">
        <v>128</v>
      </c>
      <c r="I19" s="179"/>
      <c r="J19" s="180" t="s">
        <v>195</v>
      </c>
      <c r="K19" s="174" t="s">
        <v>196</v>
      </c>
      <c r="L19" s="174">
        <v>106</v>
      </c>
      <c r="M19" s="174" t="s">
        <v>197</v>
      </c>
      <c r="N19" s="181">
        <v>106</v>
      </c>
      <c r="O19" s="174" t="s">
        <v>198</v>
      </c>
      <c r="P19" s="174" t="s">
        <v>199</v>
      </c>
      <c r="Q19" s="177" t="s">
        <v>200</v>
      </c>
      <c r="R19" s="182">
        <v>4770</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216</v>
      </c>
      <c r="B20" s="174">
        <v>10</v>
      </c>
      <c r="C20" s="174">
        <v>6</v>
      </c>
      <c r="D20" s="175" t="s">
        <v>217</v>
      </c>
      <c r="E20" s="176" t="s">
        <v>127</v>
      </c>
      <c r="F20" s="177" t="s">
        <v>85</v>
      </c>
      <c r="G20" s="178" t="s">
        <v>128</v>
      </c>
      <c r="H20" s="178" t="s">
        <v>128</v>
      </c>
      <c r="I20" s="179"/>
      <c r="J20" s="180" t="s">
        <v>195</v>
      </c>
      <c r="K20" s="174" t="s">
        <v>196</v>
      </c>
      <c r="L20" s="174">
        <v>6</v>
      </c>
      <c r="M20" s="174" t="s">
        <v>197</v>
      </c>
      <c r="N20" s="181">
        <v>6</v>
      </c>
      <c r="O20" s="174" t="s">
        <v>198</v>
      </c>
      <c r="P20" s="174" t="s">
        <v>199</v>
      </c>
      <c r="Q20" s="177" t="s">
        <v>200</v>
      </c>
      <c r="R20" s="182">
        <v>198</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218</v>
      </c>
      <c r="B21" s="174">
        <v>11</v>
      </c>
      <c r="C21" s="174">
        <v>61797</v>
      </c>
      <c r="D21" s="175" t="s">
        <v>219</v>
      </c>
      <c r="E21" s="176" t="s">
        <v>127</v>
      </c>
      <c r="F21" s="177" t="s">
        <v>85</v>
      </c>
      <c r="G21" s="178" t="s">
        <v>128</v>
      </c>
      <c r="H21" s="178" t="s">
        <v>128</v>
      </c>
      <c r="I21" s="179"/>
      <c r="J21" s="180" t="s">
        <v>195</v>
      </c>
      <c r="K21" s="174" t="s">
        <v>196</v>
      </c>
      <c r="L21" s="174">
        <v>3</v>
      </c>
      <c r="M21" s="174" t="s">
        <v>197</v>
      </c>
      <c r="N21" s="181">
        <v>3</v>
      </c>
      <c r="O21" s="174" t="s">
        <v>198</v>
      </c>
      <c r="P21" s="174" t="s">
        <v>199</v>
      </c>
      <c r="Q21" s="177" t="s">
        <v>200</v>
      </c>
      <c r="R21" s="182">
        <v>234</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220</v>
      </c>
      <c r="B22" s="174">
        <v>12</v>
      </c>
      <c r="C22" s="174">
        <v>58297</v>
      </c>
      <c r="D22" s="175" t="s">
        <v>221</v>
      </c>
      <c r="E22" s="176" t="s">
        <v>127</v>
      </c>
      <c r="F22" s="177" t="s">
        <v>85</v>
      </c>
      <c r="G22" s="178" t="s">
        <v>128</v>
      </c>
      <c r="H22" s="178" t="s">
        <v>128</v>
      </c>
      <c r="I22" s="179"/>
      <c r="J22" s="180" t="s">
        <v>195</v>
      </c>
      <c r="K22" s="174" t="s">
        <v>196</v>
      </c>
      <c r="L22" s="174">
        <v>2</v>
      </c>
      <c r="M22" s="174" t="s">
        <v>197</v>
      </c>
      <c r="N22" s="181">
        <v>2</v>
      </c>
      <c r="O22" s="174" t="s">
        <v>198</v>
      </c>
      <c r="P22" s="174" t="s">
        <v>199</v>
      </c>
      <c r="Q22" s="177" t="s">
        <v>200</v>
      </c>
      <c r="R22" s="182">
        <v>348</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222</v>
      </c>
      <c r="B23" s="174">
        <v>13</v>
      </c>
      <c r="C23" s="174">
        <v>56829</v>
      </c>
      <c r="D23" s="175" t="s">
        <v>223</v>
      </c>
      <c r="E23" s="176" t="s">
        <v>127</v>
      </c>
      <c r="F23" s="177" t="s">
        <v>85</v>
      </c>
      <c r="G23" s="178" t="s">
        <v>128</v>
      </c>
      <c r="H23" s="178" t="s">
        <v>128</v>
      </c>
      <c r="I23" s="179"/>
      <c r="J23" s="180" t="s">
        <v>195</v>
      </c>
      <c r="K23" s="174" t="s">
        <v>196</v>
      </c>
      <c r="L23" s="174">
        <v>12</v>
      </c>
      <c r="M23" s="174" t="s">
        <v>197</v>
      </c>
      <c r="N23" s="181">
        <v>12</v>
      </c>
      <c r="O23" s="174" t="s">
        <v>198</v>
      </c>
      <c r="P23" s="174" t="s">
        <v>199</v>
      </c>
      <c r="Q23" s="177" t="s">
        <v>200</v>
      </c>
      <c r="R23" s="182">
        <v>5028</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224</v>
      </c>
      <c r="B24" s="174">
        <v>14</v>
      </c>
      <c r="C24" s="174">
        <v>62048</v>
      </c>
      <c r="D24" s="175" t="s">
        <v>225</v>
      </c>
      <c r="E24" s="176" t="s">
        <v>127</v>
      </c>
      <c r="F24" s="177" t="s">
        <v>85</v>
      </c>
      <c r="G24" s="178" t="s">
        <v>128</v>
      </c>
      <c r="H24" s="178" t="s">
        <v>128</v>
      </c>
      <c r="I24" s="179"/>
      <c r="J24" s="180" t="s">
        <v>195</v>
      </c>
      <c r="K24" s="174" t="s">
        <v>196</v>
      </c>
      <c r="L24" s="174">
        <v>2</v>
      </c>
      <c r="M24" s="174" t="s">
        <v>197</v>
      </c>
      <c r="N24" s="181">
        <v>2</v>
      </c>
      <c r="O24" s="174" t="s">
        <v>198</v>
      </c>
      <c r="P24" s="174" t="s">
        <v>199</v>
      </c>
      <c r="Q24" s="177" t="s">
        <v>200</v>
      </c>
      <c r="R24" s="182">
        <v>1790</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226</v>
      </c>
      <c r="B25" s="174">
        <v>15</v>
      </c>
      <c r="C25" s="174">
        <v>56729</v>
      </c>
      <c r="D25" s="175" t="s">
        <v>227</v>
      </c>
      <c r="E25" s="176" t="s">
        <v>127</v>
      </c>
      <c r="F25" s="177" t="s">
        <v>85</v>
      </c>
      <c r="G25" s="178" t="s">
        <v>128</v>
      </c>
      <c r="H25" s="178" t="s">
        <v>128</v>
      </c>
      <c r="I25" s="179"/>
      <c r="J25" s="180" t="s">
        <v>195</v>
      </c>
      <c r="K25" s="174" t="s">
        <v>196</v>
      </c>
      <c r="L25" s="174">
        <v>15</v>
      </c>
      <c r="M25" s="174" t="s">
        <v>197</v>
      </c>
      <c r="N25" s="181">
        <v>15</v>
      </c>
      <c r="O25" s="174" t="s">
        <v>198</v>
      </c>
      <c r="P25" s="174" t="s">
        <v>199</v>
      </c>
      <c r="Q25" s="177" t="s">
        <v>200</v>
      </c>
      <c r="R25" s="182">
        <v>2250</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228</v>
      </c>
      <c r="B26" s="174">
        <v>16</v>
      </c>
      <c r="C26" s="174">
        <v>78</v>
      </c>
      <c r="D26" s="175" t="s">
        <v>229</v>
      </c>
      <c r="E26" s="176" t="s">
        <v>127</v>
      </c>
      <c r="F26" s="177" t="s">
        <v>85</v>
      </c>
      <c r="G26" s="178" t="s">
        <v>128</v>
      </c>
      <c r="H26" s="178" t="s">
        <v>128</v>
      </c>
      <c r="I26" s="179"/>
      <c r="J26" s="180" t="s">
        <v>195</v>
      </c>
      <c r="K26" s="174" t="s">
        <v>196</v>
      </c>
      <c r="L26" s="174">
        <v>15</v>
      </c>
      <c r="M26" s="174" t="s">
        <v>197</v>
      </c>
      <c r="N26" s="181">
        <v>15</v>
      </c>
      <c r="O26" s="174" t="s">
        <v>198</v>
      </c>
      <c r="P26" s="174" t="s">
        <v>199</v>
      </c>
      <c r="Q26" s="177" t="s">
        <v>200</v>
      </c>
      <c r="R26" s="182">
        <v>2700</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230</v>
      </c>
      <c r="B27" s="174">
        <v>17</v>
      </c>
      <c r="C27" s="174">
        <v>56103</v>
      </c>
      <c r="D27" s="175" t="s">
        <v>231</v>
      </c>
      <c r="E27" s="176" t="s">
        <v>127</v>
      </c>
      <c r="F27" s="177" t="s">
        <v>85</v>
      </c>
      <c r="G27" s="178" t="s">
        <v>128</v>
      </c>
      <c r="H27" s="178" t="s">
        <v>128</v>
      </c>
      <c r="I27" s="179"/>
      <c r="J27" s="180" t="s">
        <v>195</v>
      </c>
      <c r="K27" s="174" t="s">
        <v>196</v>
      </c>
      <c r="L27" s="174">
        <v>3</v>
      </c>
      <c r="M27" s="174" t="s">
        <v>197</v>
      </c>
      <c r="N27" s="181">
        <v>3</v>
      </c>
      <c r="O27" s="174" t="s">
        <v>198</v>
      </c>
      <c r="P27" s="174" t="s">
        <v>199</v>
      </c>
      <c r="Q27" s="177" t="s">
        <v>200</v>
      </c>
      <c r="R27" s="182">
        <v>726</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232</v>
      </c>
      <c r="B28" s="174">
        <v>18</v>
      </c>
      <c r="C28" s="174">
        <v>92</v>
      </c>
      <c r="D28" s="175" t="s">
        <v>233</v>
      </c>
      <c r="E28" s="176" t="s">
        <v>127</v>
      </c>
      <c r="F28" s="177" t="s">
        <v>85</v>
      </c>
      <c r="G28" s="178" t="s">
        <v>128</v>
      </c>
      <c r="H28" s="178" t="s">
        <v>128</v>
      </c>
      <c r="I28" s="179"/>
      <c r="J28" s="180" t="s">
        <v>195</v>
      </c>
      <c r="K28" s="174" t="s">
        <v>196</v>
      </c>
      <c r="L28" s="174">
        <v>15</v>
      </c>
      <c r="M28" s="174" t="s">
        <v>197</v>
      </c>
      <c r="N28" s="181">
        <v>15</v>
      </c>
      <c r="O28" s="174" t="s">
        <v>198</v>
      </c>
      <c r="P28" s="174" t="s">
        <v>199</v>
      </c>
      <c r="Q28" s="177" t="s">
        <v>200</v>
      </c>
      <c r="R28" s="182">
        <v>735</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234</v>
      </c>
      <c r="B29" s="174">
        <v>19</v>
      </c>
      <c r="C29" s="174">
        <v>56487</v>
      </c>
      <c r="D29" s="175" t="s">
        <v>235</v>
      </c>
      <c r="E29" s="176" t="s">
        <v>127</v>
      </c>
      <c r="F29" s="177" t="s">
        <v>85</v>
      </c>
      <c r="G29" s="178" t="s">
        <v>128</v>
      </c>
      <c r="H29" s="178" t="s">
        <v>128</v>
      </c>
      <c r="I29" s="179"/>
      <c r="J29" s="180" t="s">
        <v>195</v>
      </c>
      <c r="K29" s="174" t="s">
        <v>196</v>
      </c>
      <c r="L29" s="174">
        <v>15</v>
      </c>
      <c r="M29" s="174" t="s">
        <v>197</v>
      </c>
      <c r="N29" s="181">
        <v>15</v>
      </c>
      <c r="O29" s="174" t="s">
        <v>198</v>
      </c>
      <c r="P29" s="174" t="s">
        <v>199</v>
      </c>
      <c r="Q29" s="177" t="s">
        <v>200</v>
      </c>
      <c r="R29" s="182">
        <v>945</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236</v>
      </c>
      <c r="B30" s="174">
        <v>20</v>
      </c>
      <c r="C30" s="174">
        <v>52412</v>
      </c>
      <c r="D30" s="175" t="s">
        <v>237</v>
      </c>
      <c r="E30" s="176" t="s">
        <v>127</v>
      </c>
      <c r="F30" s="177" t="s">
        <v>85</v>
      </c>
      <c r="G30" s="178" t="s">
        <v>128</v>
      </c>
      <c r="H30" s="178" t="s">
        <v>128</v>
      </c>
      <c r="I30" s="179"/>
      <c r="J30" s="180" t="s">
        <v>195</v>
      </c>
      <c r="K30" s="174" t="s">
        <v>196</v>
      </c>
      <c r="L30" s="174">
        <v>15</v>
      </c>
      <c r="M30" s="174" t="s">
        <v>197</v>
      </c>
      <c r="N30" s="181">
        <v>15</v>
      </c>
      <c r="O30" s="174" t="s">
        <v>198</v>
      </c>
      <c r="P30" s="174" t="s">
        <v>199</v>
      </c>
      <c r="Q30" s="177" t="s">
        <v>200</v>
      </c>
      <c r="R30" s="182">
        <v>5925</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238</v>
      </c>
      <c r="B31" s="174">
        <v>21</v>
      </c>
      <c r="C31" s="174">
        <v>61241</v>
      </c>
      <c r="D31" s="175" t="s">
        <v>239</v>
      </c>
      <c r="E31" s="176" t="s">
        <v>127</v>
      </c>
      <c r="F31" s="177" t="s">
        <v>85</v>
      </c>
      <c r="G31" s="178" t="s">
        <v>128</v>
      </c>
      <c r="H31" s="178" t="s">
        <v>128</v>
      </c>
      <c r="I31" s="179"/>
      <c r="J31" s="180" t="s">
        <v>195</v>
      </c>
      <c r="K31" s="174" t="s">
        <v>196</v>
      </c>
      <c r="L31" s="174">
        <v>15</v>
      </c>
      <c r="M31" s="174" t="s">
        <v>197</v>
      </c>
      <c r="N31" s="181">
        <v>15</v>
      </c>
      <c r="O31" s="174" t="s">
        <v>198</v>
      </c>
      <c r="P31" s="174" t="s">
        <v>199</v>
      </c>
      <c r="Q31" s="177" t="s">
        <v>200</v>
      </c>
      <c r="R31" s="182">
        <v>3510</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240</v>
      </c>
      <c r="B32" s="174">
        <v>22</v>
      </c>
      <c r="C32" s="174">
        <v>59047</v>
      </c>
      <c r="D32" s="175" t="s">
        <v>241</v>
      </c>
      <c r="E32" s="176" t="s">
        <v>127</v>
      </c>
      <c r="F32" s="177" t="s">
        <v>85</v>
      </c>
      <c r="G32" s="178" t="s">
        <v>128</v>
      </c>
      <c r="H32" s="178" t="s">
        <v>128</v>
      </c>
      <c r="I32" s="179"/>
      <c r="J32" s="180" t="s">
        <v>195</v>
      </c>
      <c r="K32" s="174" t="s">
        <v>196</v>
      </c>
      <c r="L32" s="174">
        <v>15</v>
      </c>
      <c r="M32" s="174" t="s">
        <v>197</v>
      </c>
      <c r="N32" s="181">
        <v>15</v>
      </c>
      <c r="O32" s="174" t="s">
        <v>198</v>
      </c>
      <c r="P32" s="174" t="s">
        <v>199</v>
      </c>
      <c r="Q32" s="177" t="s">
        <v>200</v>
      </c>
      <c r="R32" s="182">
        <v>3765</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242</v>
      </c>
      <c r="B33" s="174">
        <v>23</v>
      </c>
      <c r="C33" s="174">
        <v>59049</v>
      </c>
      <c r="D33" s="175" t="s">
        <v>243</v>
      </c>
      <c r="E33" s="176" t="s">
        <v>127</v>
      </c>
      <c r="F33" s="177" t="s">
        <v>85</v>
      </c>
      <c r="G33" s="178" t="s">
        <v>128</v>
      </c>
      <c r="H33" s="178" t="s">
        <v>128</v>
      </c>
      <c r="I33" s="179"/>
      <c r="J33" s="180" t="s">
        <v>195</v>
      </c>
      <c r="K33" s="174" t="s">
        <v>196</v>
      </c>
      <c r="L33" s="174">
        <v>15</v>
      </c>
      <c r="M33" s="174" t="s">
        <v>197</v>
      </c>
      <c r="N33" s="181">
        <v>15</v>
      </c>
      <c r="O33" s="174" t="s">
        <v>198</v>
      </c>
      <c r="P33" s="174" t="s">
        <v>199</v>
      </c>
      <c r="Q33" s="177" t="s">
        <v>200</v>
      </c>
      <c r="R33" s="182">
        <v>4005</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244</v>
      </c>
      <c r="B34" s="174">
        <v>24</v>
      </c>
      <c r="C34" s="174">
        <v>52409</v>
      </c>
      <c r="D34" s="175" t="s">
        <v>245</v>
      </c>
      <c r="E34" s="176" t="s">
        <v>127</v>
      </c>
      <c r="F34" s="177" t="s">
        <v>85</v>
      </c>
      <c r="G34" s="178" t="s">
        <v>128</v>
      </c>
      <c r="H34" s="178" t="s">
        <v>128</v>
      </c>
      <c r="I34" s="179"/>
      <c r="J34" s="180" t="s">
        <v>195</v>
      </c>
      <c r="K34" s="174" t="s">
        <v>196</v>
      </c>
      <c r="L34" s="174">
        <v>15</v>
      </c>
      <c r="M34" s="174" t="s">
        <v>197</v>
      </c>
      <c r="N34" s="181">
        <v>15</v>
      </c>
      <c r="O34" s="174" t="s">
        <v>198</v>
      </c>
      <c r="P34" s="174" t="s">
        <v>199</v>
      </c>
      <c r="Q34" s="177" t="s">
        <v>200</v>
      </c>
      <c r="R34" s="182">
        <v>4185</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246</v>
      </c>
      <c r="B35" s="174">
        <v>25</v>
      </c>
      <c r="C35" s="174">
        <v>59893</v>
      </c>
      <c r="D35" s="175" t="s">
        <v>247</v>
      </c>
      <c r="E35" s="176" t="s">
        <v>127</v>
      </c>
      <c r="F35" s="177" t="s">
        <v>85</v>
      </c>
      <c r="G35" s="178" t="s">
        <v>128</v>
      </c>
      <c r="H35" s="178" t="s">
        <v>128</v>
      </c>
      <c r="I35" s="179"/>
      <c r="J35" s="180" t="s">
        <v>195</v>
      </c>
      <c r="K35" s="174" t="s">
        <v>196</v>
      </c>
      <c r="L35" s="174">
        <v>15</v>
      </c>
      <c r="M35" s="174" t="s">
        <v>197</v>
      </c>
      <c r="N35" s="181">
        <v>15</v>
      </c>
      <c r="O35" s="174" t="s">
        <v>198</v>
      </c>
      <c r="P35" s="174" t="s">
        <v>199</v>
      </c>
      <c r="Q35" s="177" t="s">
        <v>200</v>
      </c>
      <c r="R35" s="182">
        <v>5685</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248</v>
      </c>
      <c r="B36" s="174">
        <v>26</v>
      </c>
      <c r="C36" s="174">
        <v>59895</v>
      </c>
      <c r="D36" s="175" t="s">
        <v>249</v>
      </c>
      <c r="E36" s="176" t="s">
        <v>127</v>
      </c>
      <c r="F36" s="177" t="s">
        <v>85</v>
      </c>
      <c r="G36" s="178" t="s">
        <v>128</v>
      </c>
      <c r="H36" s="178" t="s">
        <v>128</v>
      </c>
      <c r="I36" s="179"/>
      <c r="J36" s="180" t="s">
        <v>195</v>
      </c>
      <c r="K36" s="174" t="s">
        <v>196</v>
      </c>
      <c r="L36" s="174">
        <v>15</v>
      </c>
      <c r="M36" s="174" t="s">
        <v>197</v>
      </c>
      <c r="N36" s="181">
        <v>15</v>
      </c>
      <c r="O36" s="174" t="s">
        <v>198</v>
      </c>
      <c r="P36" s="174" t="s">
        <v>199</v>
      </c>
      <c r="Q36" s="177" t="s">
        <v>200</v>
      </c>
      <c r="R36" s="182">
        <v>6510</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250</v>
      </c>
      <c r="B37" s="174">
        <v>27</v>
      </c>
      <c r="C37" s="174">
        <v>56255</v>
      </c>
      <c r="D37" s="175" t="s">
        <v>251</v>
      </c>
      <c r="E37" s="176" t="s">
        <v>127</v>
      </c>
      <c r="F37" s="177" t="s">
        <v>85</v>
      </c>
      <c r="G37" s="178" t="s">
        <v>128</v>
      </c>
      <c r="H37" s="178" t="s">
        <v>128</v>
      </c>
      <c r="I37" s="179"/>
      <c r="J37" s="180" t="s">
        <v>195</v>
      </c>
      <c r="K37" s="174" t="s">
        <v>196</v>
      </c>
      <c r="L37" s="174">
        <v>15</v>
      </c>
      <c r="M37" s="174" t="s">
        <v>197</v>
      </c>
      <c r="N37" s="181">
        <v>15</v>
      </c>
      <c r="O37" s="174" t="s">
        <v>198</v>
      </c>
      <c r="P37" s="174" t="s">
        <v>199</v>
      </c>
      <c r="Q37" s="177" t="s">
        <v>200</v>
      </c>
      <c r="R37" s="182">
        <v>4740</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252</v>
      </c>
      <c r="B38" s="174">
        <v>28</v>
      </c>
      <c r="C38" s="174">
        <v>142</v>
      </c>
      <c r="D38" s="175" t="s">
        <v>253</v>
      </c>
      <c r="E38" s="176" t="s">
        <v>127</v>
      </c>
      <c r="F38" s="177" t="s">
        <v>85</v>
      </c>
      <c r="G38" s="178" t="s">
        <v>128</v>
      </c>
      <c r="H38" s="178" t="s">
        <v>128</v>
      </c>
      <c r="I38" s="179"/>
      <c r="J38" s="180" t="s">
        <v>195</v>
      </c>
      <c r="K38" s="174" t="s">
        <v>196</v>
      </c>
      <c r="L38" s="174">
        <v>2</v>
      </c>
      <c r="M38" s="174" t="s">
        <v>197</v>
      </c>
      <c r="N38" s="181">
        <v>2</v>
      </c>
      <c r="O38" s="174" t="s">
        <v>198</v>
      </c>
      <c r="P38" s="174" t="s">
        <v>199</v>
      </c>
      <c r="Q38" s="177" t="s">
        <v>200</v>
      </c>
      <c r="R38" s="182">
        <v>1184</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254</v>
      </c>
      <c r="B39" s="174">
        <v>29</v>
      </c>
      <c r="C39" s="174">
        <v>138</v>
      </c>
      <c r="D39" s="175" t="s">
        <v>253</v>
      </c>
      <c r="E39" s="176" t="s">
        <v>127</v>
      </c>
      <c r="F39" s="177" t="s">
        <v>85</v>
      </c>
      <c r="G39" s="178" t="s">
        <v>128</v>
      </c>
      <c r="H39" s="178" t="s">
        <v>128</v>
      </c>
      <c r="I39" s="179"/>
      <c r="J39" s="180" t="s">
        <v>195</v>
      </c>
      <c r="K39" s="174" t="s">
        <v>196</v>
      </c>
      <c r="L39" s="174">
        <v>1</v>
      </c>
      <c r="M39" s="174" t="s">
        <v>197</v>
      </c>
      <c r="N39" s="181">
        <v>1</v>
      </c>
      <c r="O39" s="174" t="s">
        <v>198</v>
      </c>
      <c r="P39" s="174" t="s">
        <v>199</v>
      </c>
      <c r="Q39" s="177" t="s">
        <v>200</v>
      </c>
      <c r="R39" s="182">
        <v>1399</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255</v>
      </c>
      <c r="B40" s="174">
        <v>30</v>
      </c>
      <c r="C40" s="174">
        <v>140</v>
      </c>
      <c r="D40" s="175" t="s">
        <v>253</v>
      </c>
      <c r="E40" s="176" t="s">
        <v>127</v>
      </c>
      <c r="F40" s="177" t="s">
        <v>85</v>
      </c>
      <c r="G40" s="178" t="s">
        <v>128</v>
      </c>
      <c r="H40" s="178" t="s">
        <v>128</v>
      </c>
      <c r="I40" s="179"/>
      <c r="J40" s="180" t="s">
        <v>195</v>
      </c>
      <c r="K40" s="174" t="s">
        <v>196</v>
      </c>
      <c r="L40" s="174">
        <v>2</v>
      </c>
      <c r="M40" s="174" t="s">
        <v>197</v>
      </c>
      <c r="N40" s="181">
        <v>2</v>
      </c>
      <c r="O40" s="174" t="s">
        <v>198</v>
      </c>
      <c r="P40" s="174" t="s">
        <v>199</v>
      </c>
      <c r="Q40" s="177" t="s">
        <v>200</v>
      </c>
      <c r="R40" s="182">
        <v>592</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256</v>
      </c>
      <c r="B41" s="174">
        <v>31</v>
      </c>
      <c r="C41" s="174">
        <v>141</v>
      </c>
      <c r="D41" s="175" t="s">
        <v>253</v>
      </c>
      <c r="E41" s="176" t="s">
        <v>127</v>
      </c>
      <c r="F41" s="177" t="s">
        <v>85</v>
      </c>
      <c r="G41" s="178" t="s">
        <v>128</v>
      </c>
      <c r="H41" s="178" t="s">
        <v>128</v>
      </c>
      <c r="I41" s="179"/>
      <c r="J41" s="180" t="s">
        <v>195</v>
      </c>
      <c r="K41" s="174" t="s">
        <v>196</v>
      </c>
      <c r="L41" s="174">
        <v>6</v>
      </c>
      <c r="M41" s="174" t="s">
        <v>197</v>
      </c>
      <c r="N41" s="181">
        <v>6</v>
      </c>
      <c r="O41" s="174" t="s">
        <v>198</v>
      </c>
      <c r="P41" s="174" t="s">
        <v>199</v>
      </c>
      <c r="Q41" s="177" t="s">
        <v>200</v>
      </c>
      <c r="R41" s="182">
        <v>2010</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257</v>
      </c>
      <c r="B42" s="174">
        <v>32</v>
      </c>
      <c r="C42" s="174">
        <v>58339</v>
      </c>
      <c r="D42" s="175" t="s">
        <v>258</v>
      </c>
      <c r="E42" s="176" t="s">
        <v>127</v>
      </c>
      <c r="F42" s="177" t="s">
        <v>85</v>
      </c>
      <c r="G42" s="178" t="s">
        <v>128</v>
      </c>
      <c r="H42" s="178" t="s">
        <v>128</v>
      </c>
      <c r="I42" s="179"/>
      <c r="J42" s="180" t="s">
        <v>195</v>
      </c>
      <c r="K42" s="174" t="s">
        <v>196</v>
      </c>
      <c r="L42" s="174">
        <v>3</v>
      </c>
      <c r="M42" s="174" t="s">
        <v>197</v>
      </c>
      <c r="N42" s="181">
        <v>3</v>
      </c>
      <c r="O42" s="174" t="s">
        <v>198</v>
      </c>
      <c r="P42" s="174" t="s">
        <v>199</v>
      </c>
      <c r="Q42" s="177" t="s">
        <v>200</v>
      </c>
      <c r="R42" s="182">
        <v>1353</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259</v>
      </c>
      <c r="B43" s="174">
        <v>33</v>
      </c>
      <c r="C43" s="174">
        <v>8</v>
      </c>
      <c r="D43" s="175" t="s">
        <v>260</v>
      </c>
      <c r="E43" s="176" t="s">
        <v>127</v>
      </c>
      <c r="F43" s="177" t="s">
        <v>85</v>
      </c>
      <c r="G43" s="178" t="s">
        <v>128</v>
      </c>
      <c r="H43" s="178" t="s">
        <v>128</v>
      </c>
      <c r="I43" s="179"/>
      <c r="J43" s="180" t="s">
        <v>195</v>
      </c>
      <c r="K43" s="174" t="s">
        <v>196</v>
      </c>
      <c r="L43" s="174">
        <v>12</v>
      </c>
      <c r="M43" s="174" t="s">
        <v>197</v>
      </c>
      <c r="N43" s="181">
        <v>12</v>
      </c>
      <c r="O43" s="174" t="s">
        <v>198</v>
      </c>
      <c r="P43" s="174" t="s">
        <v>199</v>
      </c>
      <c r="Q43" s="177" t="s">
        <v>200</v>
      </c>
      <c r="R43" s="182">
        <v>336</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45">
      <c r="A44" s="174" t="s">
        <v>261</v>
      </c>
      <c r="B44" s="174">
        <v>34</v>
      </c>
      <c r="C44" s="174">
        <v>82</v>
      </c>
      <c r="D44" s="175" t="s">
        <v>262</v>
      </c>
      <c r="E44" s="176" t="s">
        <v>127</v>
      </c>
      <c r="F44" s="177" t="s">
        <v>85</v>
      </c>
      <c r="G44" s="178" t="s">
        <v>128</v>
      </c>
      <c r="H44" s="178" t="s">
        <v>128</v>
      </c>
      <c r="I44" s="179"/>
      <c r="J44" s="180" t="s">
        <v>195</v>
      </c>
      <c r="K44" s="174" t="s">
        <v>196</v>
      </c>
      <c r="L44" s="174">
        <v>12</v>
      </c>
      <c r="M44" s="174" t="s">
        <v>197</v>
      </c>
      <c r="N44" s="181">
        <v>12</v>
      </c>
      <c r="O44" s="174" t="s">
        <v>198</v>
      </c>
      <c r="P44" s="174" t="s">
        <v>199</v>
      </c>
      <c r="Q44" s="177" t="s">
        <v>200</v>
      </c>
      <c r="R44" s="182">
        <v>300</v>
      </c>
      <c r="S44" s="183">
        <v>0</v>
      </c>
      <c r="T44" s="184" t="s">
        <v>116</v>
      </c>
      <c r="U44" s="182">
        <v>0</v>
      </c>
      <c r="V44" s="185">
        <f>ROUND(ROUND(S44,2)*ROUND(L44,3),2)</f>
        <v>0</v>
      </c>
      <c r="W44" s="185">
        <f>ROUND(V44*IF(UPPER(T44)="18%",18,1)*IF(UPPER(T44)="10%",10,1)*IF(UPPER(T44)="НДС не облагается",0,1)/100,2)</f>
        <v>0</v>
      </c>
      <c r="X44" s="185">
        <f>ROUND(W44+V44,2)</f>
        <v>0</v>
      </c>
      <c r="Y44" s="186">
        <f>IF(S44&gt;IF(U44=0,S44,U44),1,0)</f>
        <v>0</v>
      </c>
      <c r="Z44" s="186">
        <f t="shared" si="0"/>
        <v>0</v>
      </c>
      <c r="AA44" s="186">
        <f t="shared" si="1"/>
        <v>0</v>
      </c>
      <c r="AB44" s="186">
        <f t="shared" si="2"/>
        <v>0</v>
      </c>
      <c r="AC44" s="187">
        <f t="shared" si="3"/>
        <v>1</v>
      </c>
      <c r="AD44" s="187">
        <f>IF(AND(E44="Да",OR(AND(F44 = "Да",ISBLANK(G44)),AND(F44 = "Да", G44 = "В соответствии с техническим заданием"),AND(F44 = "Нет",NOT(G44 = "В соответствии с техническим заданием")))),1,0)</f>
        <v>0</v>
      </c>
      <c r="AE44" s="188">
        <f>IF(AND(E44="Да",OR(AND(F44 = "Да",ISBLANK(H44)),AND(F44 = "Да", H44 = "В соответствии с техническим заданием"),AND(F44 = "Нет",NOT(H44 = "В соответствии с техническим заданием")))),1,0)</f>
        <v>0</v>
      </c>
      <c r="AF44" s="188">
        <f>IF(OR(AND(E44="Нет",F44="Нет"),AND(E44="Да",F44="Нет"),AND(E44="Да",F44="Да")),0,1)</f>
        <v>0</v>
      </c>
      <c r="AG44" s="188">
        <f>IF(AND(Q44="Россия"),1,0)</f>
        <v>0</v>
      </c>
      <c r="AH44" s="188">
        <f>Z44*AG44</f>
        <v>0</v>
      </c>
      <c r="AI44" s="73" t="s">
        <v>105</v>
      </c>
    </row>
    <row r="45" spans="1:35" ht="50.1" customHeight="1" x14ac:dyDescent="0.45">
      <c r="A45" s="174" t="s">
        <v>263</v>
      </c>
      <c r="B45" s="174">
        <v>35</v>
      </c>
      <c r="C45" s="174">
        <v>57955</v>
      </c>
      <c r="D45" s="175" t="s">
        <v>264</v>
      </c>
      <c r="E45" s="176" t="s">
        <v>127</v>
      </c>
      <c r="F45" s="177" t="s">
        <v>85</v>
      </c>
      <c r="G45" s="178" t="s">
        <v>128</v>
      </c>
      <c r="H45" s="178" t="s">
        <v>128</v>
      </c>
      <c r="I45" s="179"/>
      <c r="J45" s="180" t="s">
        <v>195</v>
      </c>
      <c r="K45" s="174" t="s">
        <v>196</v>
      </c>
      <c r="L45" s="174">
        <v>12</v>
      </c>
      <c r="M45" s="174" t="s">
        <v>197</v>
      </c>
      <c r="N45" s="181">
        <v>12</v>
      </c>
      <c r="O45" s="174" t="s">
        <v>198</v>
      </c>
      <c r="P45" s="174" t="s">
        <v>199</v>
      </c>
      <c r="Q45" s="177" t="s">
        <v>200</v>
      </c>
      <c r="R45" s="182">
        <v>396</v>
      </c>
      <c r="S45" s="183">
        <v>0</v>
      </c>
      <c r="T45" s="184" t="s">
        <v>116</v>
      </c>
      <c r="U45" s="182">
        <v>0</v>
      </c>
      <c r="V45" s="185">
        <f>ROUND(ROUND(S45,2)*ROUND(L45,3),2)</f>
        <v>0</v>
      </c>
      <c r="W45" s="185">
        <f>ROUND(V45*IF(UPPER(T45)="18%",18,1)*IF(UPPER(T45)="10%",10,1)*IF(UPPER(T45)="НДС не облагается",0,1)/100,2)</f>
        <v>0</v>
      </c>
      <c r="X45" s="185">
        <f>ROUND(W45+V45,2)</f>
        <v>0</v>
      </c>
      <c r="Y45" s="186">
        <f>IF(S45&gt;IF(U45=0,S45,U45),1,0)</f>
        <v>0</v>
      </c>
      <c r="Z45" s="186">
        <f t="shared" si="0"/>
        <v>0</v>
      </c>
      <c r="AA45" s="186">
        <f t="shared" si="1"/>
        <v>0</v>
      </c>
      <c r="AB45" s="186">
        <f t="shared" si="2"/>
        <v>0</v>
      </c>
      <c r="AC45" s="187">
        <f t="shared" si="3"/>
        <v>1</v>
      </c>
      <c r="AD45" s="187">
        <f>IF(AND(E45="Да",OR(AND(F45 = "Да",ISBLANK(G45)),AND(F45 = "Да", G45 = "В соответствии с техническим заданием"),AND(F45 = "Нет",NOT(G45 = "В соответствии с техническим заданием")))),1,0)</f>
        <v>0</v>
      </c>
      <c r="AE45" s="188">
        <f>IF(AND(E45="Да",OR(AND(F45 = "Да",ISBLANK(H45)),AND(F45 = "Да", H45 = "В соответствии с техническим заданием"),AND(F45 = "Нет",NOT(H45 = "В соответствии с техническим заданием")))),1,0)</f>
        <v>0</v>
      </c>
      <c r="AF45" s="188">
        <f>IF(OR(AND(E45="Нет",F45="Нет"),AND(E45="Да",F45="Нет"),AND(E45="Да",F45="Да")),0,1)</f>
        <v>0</v>
      </c>
      <c r="AG45" s="188">
        <f>IF(AND(Q45="Россия"),1,0)</f>
        <v>0</v>
      </c>
      <c r="AH45" s="188">
        <f>Z45*AG45</f>
        <v>0</v>
      </c>
      <c r="AI45" s="73" t="s">
        <v>105</v>
      </c>
    </row>
    <row r="46" spans="1:35" ht="50.1" customHeight="1" x14ac:dyDescent="0.45">
      <c r="A46" s="174" t="s">
        <v>265</v>
      </c>
      <c r="B46" s="174">
        <v>36</v>
      </c>
      <c r="C46" s="174">
        <v>73</v>
      </c>
      <c r="D46" s="175" t="s">
        <v>266</v>
      </c>
      <c r="E46" s="176" t="s">
        <v>127</v>
      </c>
      <c r="F46" s="177" t="s">
        <v>85</v>
      </c>
      <c r="G46" s="178" t="s">
        <v>128</v>
      </c>
      <c r="H46" s="178" t="s">
        <v>128</v>
      </c>
      <c r="I46" s="179"/>
      <c r="J46" s="180" t="s">
        <v>195</v>
      </c>
      <c r="K46" s="174" t="s">
        <v>196</v>
      </c>
      <c r="L46" s="174">
        <v>12</v>
      </c>
      <c r="M46" s="174" t="s">
        <v>197</v>
      </c>
      <c r="N46" s="181">
        <v>12</v>
      </c>
      <c r="O46" s="174" t="s">
        <v>198</v>
      </c>
      <c r="P46" s="174" t="s">
        <v>199</v>
      </c>
      <c r="Q46" s="177" t="s">
        <v>200</v>
      </c>
      <c r="R46" s="182">
        <v>516</v>
      </c>
      <c r="S46" s="183">
        <v>0</v>
      </c>
      <c r="T46" s="184" t="s">
        <v>116</v>
      </c>
      <c r="U46" s="182">
        <v>0</v>
      </c>
      <c r="V46" s="185">
        <f>ROUND(ROUND(S46,2)*ROUND(L46,3),2)</f>
        <v>0</v>
      </c>
      <c r="W46" s="185">
        <f>ROUND(V46*IF(UPPER(T46)="18%",18,1)*IF(UPPER(T46)="10%",10,1)*IF(UPPER(T46)="НДС не облагается",0,1)/100,2)</f>
        <v>0</v>
      </c>
      <c r="X46" s="185">
        <f>ROUND(W46+V46,2)</f>
        <v>0</v>
      </c>
      <c r="Y46" s="186">
        <f>IF(S46&gt;IF(U46=0,S46,U46),1,0)</f>
        <v>0</v>
      </c>
      <c r="Z46" s="186">
        <f t="shared" si="0"/>
        <v>0</v>
      </c>
      <c r="AA46" s="186">
        <f t="shared" si="1"/>
        <v>0</v>
      </c>
      <c r="AB46" s="186">
        <f t="shared" si="2"/>
        <v>0</v>
      </c>
      <c r="AC46" s="187">
        <f t="shared" si="3"/>
        <v>1</v>
      </c>
      <c r="AD46" s="187">
        <f>IF(AND(E46="Да",OR(AND(F46 = "Да",ISBLANK(G46)),AND(F46 = "Да", G46 = "В соответствии с техническим заданием"),AND(F46 = "Нет",NOT(G46 = "В соответствии с техническим заданием")))),1,0)</f>
        <v>0</v>
      </c>
      <c r="AE46" s="188">
        <f>IF(AND(E46="Да",OR(AND(F46 = "Да",ISBLANK(H46)),AND(F46 = "Да", H46 = "В соответствии с техническим заданием"),AND(F46 = "Нет",NOT(H46 = "В соответствии с техническим заданием")))),1,0)</f>
        <v>0</v>
      </c>
      <c r="AF46" s="188">
        <f>IF(OR(AND(E46="Нет",F46="Нет"),AND(E46="Да",F46="Нет"),AND(E46="Да",F46="Да")),0,1)</f>
        <v>0</v>
      </c>
      <c r="AG46" s="188">
        <f>IF(AND(Q46="Россия"),1,0)</f>
        <v>0</v>
      </c>
      <c r="AH46" s="188">
        <f>Z46*AG46</f>
        <v>0</v>
      </c>
      <c r="AI46" s="73" t="s">
        <v>105</v>
      </c>
    </row>
    <row r="47" spans="1:35" ht="50.1" customHeight="1" x14ac:dyDescent="0.45">
      <c r="A47" s="174" t="s">
        <v>267</v>
      </c>
      <c r="B47" s="174">
        <v>37</v>
      </c>
      <c r="C47" s="174">
        <v>162</v>
      </c>
      <c r="D47" s="175" t="s">
        <v>268</v>
      </c>
      <c r="E47" s="176" t="s">
        <v>127</v>
      </c>
      <c r="F47" s="177" t="s">
        <v>85</v>
      </c>
      <c r="G47" s="178" t="s">
        <v>128</v>
      </c>
      <c r="H47" s="178" t="s">
        <v>128</v>
      </c>
      <c r="I47" s="179"/>
      <c r="J47" s="180" t="s">
        <v>195</v>
      </c>
      <c r="K47" s="174" t="s">
        <v>196</v>
      </c>
      <c r="L47" s="174">
        <v>1</v>
      </c>
      <c r="M47" s="174" t="s">
        <v>197</v>
      </c>
      <c r="N47" s="181">
        <v>1</v>
      </c>
      <c r="O47" s="174" t="s">
        <v>198</v>
      </c>
      <c r="P47" s="174" t="s">
        <v>199</v>
      </c>
      <c r="Q47" s="177" t="s">
        <v>200</v>
      </c>
      <c r="R47" s="182">
        <v>1016</v>
      </c>
      <c r="S47" s="183">
        <v>0</v>
      </c>
      <c r="T47" s="184" t="s">
        <v>116</v>
      </c>
      <c r="U47" s="182">
        <v>0</v>
      </c>
      <c r="V47" s="185">
        <f>ROUND(ROUND(S47,2)*ROUND(L47,3),2)</f>
        <v>0</v>
      </c>
      <c r="W47" s="185">
        <f>ROUND(V47*IF(UPPER(T47)="18%",18,1)*IF(UPPER(T47)="10%",10,1)*IF(UPPER(T47)="НДС не облагается",0,1)/100,2)</f>
        <v>0</v>
      </c>
      <c r="X47" s="185">
        <f>ROUND(W47+V47,2)</f>
        <v>0</v>
      </c>
      <c r="Y47" s="186">
        <f>IF(S47&gt;IF(U47=0,S47,U47),1,0)</f>
        <v>0</v>
      </c>
      <c r="Z47" s="186">
        <f t="shared" si="0"/>
        <v>0</v>
      </c>
      <c r="AA47" s="186">
        <f t="shared" si="1"/>
        <v>0</v>
      </c>
      <c r="AB47" s="186">
        <f t="shared" si="2"/>
        <v>0</v>
      </c>
      <c r="AC47" s="187">
        <f t="shared" si="3"/>
        <v>1</v>
      </c>
      <c r="AD47" s="187">
        <f>IF(AND(E47="Да",OR(AND(F47 = "Да",ISBLANK(G47)),AND(F47 = "Да", G47 = "В соответствии с техническим заданием"),AND(F47 = "Нет",NOT(G47 = "В соответствии с техническим заданием")))),1,0)</f>
        <v>0</v>
      </c>
      <c r="AE47" s="188">
        <f>IF(AND(E47="Да",OR(AND(F47 = "Да",ISBLANK(H47)),AND(F47 = "Да", H47 = "В соответствии с техническим заданием"),AND(F47 = "Нет",NOT(H47 = "В соответствии с техническим заданием")))),1,0)</f>
        <v>0</v>
      </c>
      <c r="AF47" s="188">
        <f>IF(OR(AND(E47="Нет",F47="Нет"),AND(E47="Да",F47="Нет"),AND(E47="Да",F47="Да")),0,1)</f>
        <v>0</v>
      </c>
      <c r="AG47" s="188">
        <f>IF(AND(Q47="Россия"),1,0)</f>
        <v>0</v>
      </c>
      <c r="AH47" s="188">
        <f>Z47*AG47</f>
        <v>0</v>
      </c>
      <c r="AI47" s="73" t="s">
        <v>105</v>
      </c>
    </row>
    <row r="48" spans="1:35" ht="50.1" customHeight="1" x14ac:dyDescent="0.45">
      <c r="A48" s="174" t="s">
        <v>269</v>
      </c>
      <c r="B48" s="174">
        <v>38</v>
      </c>
      <c r="C48" s="174">
        <v>58575</v>
      </c>
      <c r="D48" s="175" t="s">
        <v>270</v>
      </c>
      <c r="E48" s="176" t="s">
        <v>127</v>
      </c>
      <c r="F48" s="177" t="s">
        <v>85</v>
      </c>
      <c r="G48" s="178" t="s">
        <v>128</v>
      </c>
      <c r="H48" s="178" t="s">
        <v>128</v>
      </c>
      <c r="I48" s="179"/>
      <c r="J48" s="180" t="s">
        <v>195</v>
      </c>
      <c r="K48" s="174" t="s">
        <v>196</v>
      </c>
      <c r="L48" s="174">
        <v>12</v>
      </c>
      <c r="M48" s="174" t="s">
        <v>197</v>
      </c>
      <c r="N48" s="181">
        <v>12</v>
      </c>
      <c r="O48" s="174" t="s">
        <v>198</v>
      </c>
      <c r="P48" s="174" t="s">
        <v>199</v>
      </c>
      <c r="Q48" s="177" t="s">
        <v>200</v>
      </c>
      <c r="R48" s="182">
        <v>336</v>
      </c>
      <c r="S48" s="183">
        <v>0</v>
      </c>
      <c r="T48" s="184" t="s">
        <v>116</v>
      </c>
      <c r="U48" s="182">
        <v>0</v>
      </c>
      <c r="V48" s="185">
        <f>ROUND(ROUND(S48,2)*ROUND(L48,3),2)</f>
        <v>0</v>
      </c>
      <c r="W48" s="185">
        <f>ROUND(V48*IF(UPPER(T48)="18%",18,1)*IF(UPPER(T48)="10%",10,1)*IF(UPPER(T48)="НДС не облагается",0,1)/100,2)</f>
        <v>0</v>
      </c>
      <c r="X48" s="185">
        <f>ROUND(W48+V48,2)</f>
        <v>0</v>
      </c>
      <c r="Y48" s="186">
        <f>IF(S48&gt;IF(U48=0,S48,U48),1,0)</f>
        <v>0</v>
      </c>
      <c r="Z48" s="186">
        <f t="shared" si="0"/>
        <v>0</v>
      </c>
      <c r="AA48" s="186">
        <f t="shared" si="1"/>
        <v>0</v>
      </c>
      <c r="AB48" s="186">
        <f t="shared" si="2"/>
        <v>0</v>
      </c>
      <c r="AC48" s="187">
        <f t="shared" si="3"/>
        <v>1</v>
      </c>
      <c r="AD48" s="187">
        <f>IF(AND(E48="Да",OR(AND(F48 = "Да",ISBLANK(G48)),AND(F48 = "Да", G48 = "В соответствии с техническим заданием"),AND(F48 = "Нет",NOT(G48 = "В соответствии с техническим заданием")))),1,0)</f>
        <v>0</v>
      </c>
      <c r="AE48" s="188">
        <f>IF(AND(E48="Да",OR(AND(F48 = "Да",ISBLANK(H48)),AND(F48 = "Да", H48 = "В соответствии с техническим заданием"),AND(F48 = "Нет",NOT(H48 = "В соответствии с техническим заданием")))),1,0)</f>
        <v>0</v>
      </c>
      <c r="AF48" s="188">
        <f>IF(OR(AND(E48="Нет",F48="Нет"),AND(E48="Да",F48="Нет"),AND(E48="Да",F48="Да")),0,1)</f>
        <v>0</v>
      </c>
      <c r="AG48" s="188">
        <f>IF(AND(Q48="Россия"),1,0)</f>
        <v>0</v>
      </c>
      <c r="AH48" s="188">
        <f>Z48*AG48</f>
        <v>0</v>
      </c>
      <c r="AI48" s="73" t="s">
        <v>105</v>
      </c>
    </row>
    <row r="49" spans="1:35" ht="50.1" customHeight="1" x14ac:dyDescent="0.45">
      <c r="A49" s="174" t="s">
        <v>271</v>
      </c>
      <c r="B49" s="174">
        <v>39</v>
      </c>
      <c r="C49" s="174">
        <v>62049</v>
      </c>
      <c r="D49" s="175" t="s">
        <v>272</v>
      </c>
      <c r="E49" s="176" t="s">
        <v>127</v>
      </c>
      <c r="F49" s="177" t="s">
        <v>85</v>
      </c>
      <c r="G49" s="178" t="s">
        <v>128</v>
      </c>
      <c r="H49" s="178" t="s">
        <v>128</v>
      </c>
      <c r="I49" s="179"/>
      <c r="J49" s="180" t="s">
        <v>195</v>
      </c>
      <c r="K49" s="174" t="s">
        <v>196</v>
      </c>
      <c r="L49" s="174">
        <v>1</v>
      </c>
      <c r="M49" s="174" t="s">
        <v>197</v>
      </c>
      <c r="N49" s="181">
        <v>1</v>
      </c>
      <c r="O49" s="174" t="s">
        <v>198</v>
      </c>
      <c r="P49" s="174" t="s">
        <v>199</v>
      </c>
      <c r="Q49" s="177" t="s">
        <v>200</v>
      </c>
      <c r="R49" s="182">
        <v>4321</v>
      </c>
      <c r="S49" s="183">
        <v>0</v>
      </c>
      <c r="T49" s="184" t="s">
        <v>116</v>
      </c>
      <c r="U49" s="182">
        <v>0</v>
      </c>
      <c r="V49" s="185">
        <f>ROUND(ROUND(S49,2)*ROUND(L49,3),2)</f>
        <v>0</v>
      </c>
      <c r="W49" s="185">
        <f>ROUND(V49*IF(UPPER(T49)="18%",18,1)*IF(UPPER(T49)="10%",10,1)*IF(UPPER(T49)="НДС не облагается",0,1)/100,2)</f>
        <v>0</v>
      </c>
      <c r="X49" s="185">
        <f>ROUND(W49+V49,2)</f>
        <v>0</v>
      </c>
      <c r="Y49" s="186">
        <f>IF(S49&gt;IF(U49=0,S49,U49),1,0)</f>
        <v>0</v>
      </c>
      <c r="Z49" s="186">
        <f t="shared" si="0"/>
        <v>0</v>
      </c>
      <c r="AA49" s="186">
        <f t="shared" si="1"/>
        <v>0</v>
      </c>
      <c r="AB49" s="186">
        <f t="shared" si="2"/>
        <v>0</v>
      </c>
      <c r="AC49" s="187">
        <f t="shared" si="3"/>
        <v>1</v>
      </c>
      <c r="AD49" s="187">
        <f>IF(AND(E49="Да",OR(AND(F49 = "Да",ISBLANK(G49)),AND(F49 = "Да", G49 = "В соответствии с техническим заданием"),AND(F49 = "Нет",NOT(G49 = "В соответствии с техническим заданием")))),1,0)</f>
        <v>0</v>
      </c>
      <c r="AE49" s="188">
        <f>IF(AND(E49="Да",OR(AND(F49 = "Да",ISBLANK(H49)),AND(F49 = "Да", H49 = "В соответствии с техническим заданием"),AND(F49 = "Нет",NOT(H49 = "В соответствии с техническим заданием")))),1,0)</f>
        <v>0</v>
      </c>
      <c r="AF49" s="188">
        <f>IF(OR(AND(E49="Нет",F49="Нет"),AND(E49="Да",F49="Нет"),AND(E49="Да",F49="Да")),0,1)</f>
        <v>0</v>
      </c>
      <c r="AG49" s="188">
        <f>IF(AND(Q49="Россия"),1,0)</f>
        <v>0</v>
      </c>
      <c r="AH49" s="188">
        <f>Z49*AG49</f>
        <v>0</v>
      </c>
      <c r="AI49" s="73" t="s">
        <v>105</v>
      </c>
    </row>
    <row r="50" spans="1:35" ht="50.1" customHeight="1" x14ac:dyDescent="0.45">
      <c r="A50" s="174" t="s">
        <v>273</v>
      </c>
      <c r="B50" s="174">
        <v>40</v>
      </c>
      <c r="C50" s="174">
        <v>62034</v>
      </c>
      <c r="D50" s="175" t="s">
        <v>274</v>
      </c>
      <c r="E50" s="176" t="s">
        <v>127</v>
      </c>
      <c r="F50" s="177" t="s">
        <v>85</v>
      </c>
      <c r="G50" s="178" t="s">
        <v>128</v>
      </c>
      <c r="H50" s="178" t="s">
        <v>128</v>
      </c>
      <c r="I50" s="179"/>
      <c r="J50" s="180" t="s">
        <v>195</v>
      </c>
      <c r="K50" s="174" t="s">
        <v>196</v>
      </c>
      <c r="L50" s="174">
        <v>12</v>
      </c>
      <c r="M50" s="174" t="s">
        <v>197</v>
      </c>
      <c r="N50" s="181">
        <v>12</v>
      </c>
      <c r="O50" s="174" t="s">
        <v>198</v>
      </c>
      <c r="P50" s="174" t="s">
        <v>199</v>
      </c>
      <c r="Q50" s="177" t="s">
        <v>200</v>
      </c>
      <c r="R50" s="182">
        <v>3288</v>
      </c>
      <c r="S50" s="183">
        <v>0</v>
      </c>
      <c r="T50" s="184" t="s">
        <v>116</v>
      </c>
      <c r="U50" s="182">
        <v>0</v>
      </c>
      <c r="V50" s="185">
        <f>ROUND(ROUND(S50,2)*ROUND(L50,3),2)</f>
        <v>0</v>
      </c>
      <c r="W50" s="185">
        <f>ROUND(V50*IF(UPPER(T50)="18%",18,1)*IF(UPPER(T50)="10%",10,1)*IF(UPPER(T50)="НДС не облагается",0,1)/100,2)</f>
        <v>0</v>
      </c>
      <c r="X50" s="185">
        <f>ROUND(W50+V50,2)</f>
        <v>0</v>
      </c>
      <c r="Y50" s="186">
        <f>IF(S50&gt;IF(U50=0,S50,U50),1,0)</f>
        <v>0</v>
      </c>
      <c r="Z50" s="186">
        <f t="shared" si="0"/>
        <v>0</v>
      </c>
      <c r="AA50" s="186">
        <f t="shared" si="1"/>
        <v>0</v>
      </c>
      <c r="AB50" s="186">
        <f t="shared" si="2"/>
        <v>0</v>
      </c>
      <c r="AC50" s="187">
        <f t="shared" si="3"/>
        <v>1</v>
      </c>
      <c r="AD50" s="187">
        <f>IF(AND(E50="Да",OR(AND(F50 = "Да",ISBLANK(G50)),AND(F50 = "Да", G50 = "В соответствии с техническим заданием"),AND(F50 = "Нет",NOT(G50 = "В соответствии с техническим заданием")))),1,0)</f>
        <v>0</v>
      </c>
      <c r="AE50" s="188">
        <f>IF(AND(E50="Да",OR(AND(F50 = "Да",ISBLANK(H50)),AND(F50 = "Да", H50 = "В соответствии с техническим заданием"),AND(F50 = "Нет",NOT(H50 = "В соответствии с техническим заданием")))),1,0)</f>
        <v>0</v>
      </c>
      <c r="AF50" s="188">
        <f>IF(OR(AND(E50="Нет",F50="Нет"),AND(E50="Да",F50="Нет"),AND(E50="Да",F50="Да")),0,1)</f>
        <v>0</v>
      </c>
      <c r="AG50" s="188">
        <f>IF(AND(Q50="Россия"),1,0)</f>
        <v>0</v>
      </c>
      <c r="AH50" s="188">
        <f>Z50*AG50</f>
        <v>0</v>
      </c>
      <c r="AI50" s="73" t="s">
        <v>105</v>
      </c>
    </row>
    <row r="51" spans="1:35" ht="50.1" customHeight="1" x14ac:dyDescent="0.45">
      <c r="A51" s="174" t="s">
        <v>275</v>
      </c>
      <c r="B51" s="174">
        <v>41</v>
      </c>
      <c r="C51" s="174">
        <v>80</v>
      </c>
      <c r="D51" s="175" t="s">
        <v>276</v>
      </c>
      <c r="E51" s="176" t="s">
        <v>127</v>
      </c>
      <c r="F51" s="177" t="s">
        <v>85</v>
      </c>
      <c r="G51" s="178" t="s">
        <v>128</v>
      </c>
      <c r="H51" s="178" t="s">
        <v>128</v>
      </c>
      <c r="I51" s="179"/>
      <c r="J51" s="180" t="s">
        <v>195</v>
      </c>
      <c r="K51" s="174" t="s">
        <v>196</v>
      </c>
      <c r="L51" s="174">
        <v>12</v>
      </c>
      <c r="M51" s="174" t="s">
        <v>197</v>
      </c>
      <c r="N51" s="181">
        <v>12</v>
      </c>
      <c r="O51" s="174" t="s">
        <v>198</v>
      </c>
      <c r="P51" s="174" t="s">
        <v>199</v>
      </c>
      <c r="Q51" s="177" t="s">
        <v>200</v>
      </c>
      <c r="R51" s="182">
        <v>264</v>
      </c>
      <c r="S51" s="183">
        <v>0</v>
      </c>
      <c r="T51" s="184" t="s">
        <v>116</v>
      </c>
      <c r="U51" s="182">
        <v>0</v>
      </c>
      <c r="V51" s="185">
        <f>ROUND(ROUND(S51,2)*ROUND(L51,3),2)</f>
        <v>0</v>
      </c>
      <c r="W51" s="185">
        <f>ROUND(V51*IF(UPPER(T51)="18%",18,1)*IF(UPPER(T51)="10%",10,1)*IF(UPPER(T51)="НДС не облагается",0,1)/100,2)</f>
        <v>0</v>
      </c>
      <c r="X51" s="185">
        <f>ROUND(W51+V51,2)</f>
        <v>0</v>
      </c>
      <c r="Y51" s="186">
        <f>IF(S51&gt;IF(U51=0,S51,U51),1,0)</f>
        <v>0</v>
      </c>
      <c r="Z51" s="186">
        <f t="shared" si="0"/>
        <v>0</v>
      </c>
      <c r="AA51" s="186">
        <f t="shared" si="1"/>
        <v>0</v>
      </c>
      <c r="AB51" s="186">
        <f t="shared" si="2"/>
        <v>0</v>
      </c>
      <c r="AC51" s="187">
        <f t="shared" si="3"/>
        <v>1</v>
      </c>
      <c r="AD51" s="187">
        <f>IF(AND(E51="Да",OR(AND(F51 = "Да",ISBLANK(G51)),AND(F51 = "Да", G51 = "В соответствии с техническим заданием"),AND(F51 = "Нет",NOT(G51 = "В соответствии с техническим заданием")))),1,0)</f>
        <v>0</v>
      </c>
      <c r="AE51" s="188">
        <f>IF(AND(E51="Да",OR(AND(F51 = "Да",ISBLANK(H51)),AND(F51 = "Да", H51 = "В соответствии с техническим заданием"),AND(F51 = "Нет",NOT(H51 = "В соответствии с техническим заданием")))),1,0)</f>
        <v>0</v>
      </c>
      <c r="AF51" s="188">
        <f>IF(OR(AND(E51="Нет",F51="Нет"),AND(E51="Да",F51="Нет"),AND(E51="Да",F51="Да")),0,1)</f>
        <v>0</v>
      </c>
      <c r="AG51" s="188">
        <f>IF(AND(Q51="Россия"),1,0)</f>
        <v>0</v>
      </c>
      <c r="AH51" s="188">
        <f>Z51*AG51</f>
        <v>0</v>
      </c>
      <c r="AI51" s="73" t="s">
        <v>105</v>
      </c>
    </row>
    <row r="52" spans="1:35" ht="50.1" customHeight="1" x14ac:dyDescent="0.45">
      <c r="A52" s="174" t="s">
        <v>277</v>
      </c>
      <c r="B52" s="174">
        <v>42</v>
      </c>
      <c r="C52" s="174">
        <v>147</v>
      </c>
      <c r="D52" s="175" t="s">
        <v>278</v>
      </c>
      <c r="E52" s="176" t="s">
        <v>127</v>
      </c>
      <c r="F52" s="177" t="s">
        <v>85</v>
      </c>
      <c r="G52" s="178" t="s">
        <v>128</v>
      </c>
      <c r="H52" s="178" t="s">
        <v>128</v>
      </c>
      <c r="I52" s="179"/>
      <c r="J52" s="180" t="s">
        <v>195</v>
      </c>
      <c r="K52" s="174" t="s">
        <v>196</v>
      </c>
      <c r="L52" s="174">
        <v>1</v>
      </c>
      <c r="M52" s="174" t="s">
        <v>197</v>
      </c>
      <c r="N52" s="181">
        <v>1</v>
      </c>
      <c r="O52" s="174" t="s">
        <v>198</v>
      </c>
      <c r="P52" s="174" t="s">
        <v>199</v>
      </c>
      <c r="Q52" s="177" t="s">
        <v>200</v>
      </c>
      <c r="R52" s="182">
        <v>4150</v>
      </c>
      <c r="S52" s="183">
        <v>0</v>
      </c>
      <c r="T52" s="184" t="s">
        <v>116</v>
      </c>
      <c r="U52" s="182">
        <v>0</v>
      </c>
      <c r="V52" s="185">
        <f>ROUND(ROUND(S52,2)*ROUND(L52,3),2)</f>
        <v>0</v>
      </c>
      <c r="W52" s="185">
        <f>ROUND(V52*IF(UPPER(T52)="18%",18,1)*IF(UPPER(T52)="10%",10,1)*IF(UPPER(T52)="НДС не облагается",0,1)/100,2)</f>
        <v>0</v>
      </c>
      <c r="X52" s="185">
        <f>ROUND(W52+V52,2)</f>
        <v>0</v>
      </c>
      <c r="Y52" s="186">
        <f>IF(S52&gt;IF(U52=0,S52,U52),1,0)</f>
        <v>0</v>
      </c>
      <c r="Z52" s="186">
        <f t="shared" si="0"/>
        <v>0</v>
      </c>
      <c r="AA52" s="186">
        <f t="shared" si="1"/>
        <v>0</v>
      </c>
      <c r="AB52" s="186">
        <f t="shared" si="2"/>
        <v>0</v>
      </c>
      <c r="AC52" s="187">
        <f t="shared" si="3"/>
        <v>1</v>
      </c>
      <c r="AD52" s="187">
        <f>IF(AND(E52="Да",OR(AND(F52 = "Да",ISBLANK(G52)),AND(F52 = "Да", G52 = "В соответствии с техническим заданием"),AND(F52 = "Нет",NOT(G52 = "В соответствии с техническим заданием")))),1,0)</f>
        <v>0</v>
      </c>
      <c r="AE52" s="188">
        <f>IF(AND(E52="Да",OR(AND(F52 = "Да",ISBLANK(H52)),AND(F52 = "Да", H52 = "В соответствии с техническим заданием"),AND(F52 = "Нет",NOT(H52 = "В соответствии с техническим заданием")))),1,0)</f>
        <v>0</v>
      </c>
      <c r="AF52" s="188">
        <f>IF(OR(AND(E52="Нет",F52="Нет"),AND(E52="Да",F52="Нет"),AND(E52="Да",F52="Да")),0,1)</f>
        <v>0</v>
      </c>
      <c r="AG52" s="188">
        <f>IF(AND(Q52="Россия"),1,0)</f>
        <v>0</v>
      </c>
      <c r="AH52" s="188">
        <f>Z52*AG52</f>
        <v>0</v>
      </c>
      <c r="AI52" s="73" t="s">
        <v>105</v>
      </c>
    </row>
    <row r="53" spans="1:35" ht="50.1" customHeight="1" x14ac:dyDescent="0.45">
      <c r="A53" s="174" t="s">
        <v>279</v>
      </c>
      <c r="B53" s="174">
        <v>43</v>
      </c>
      <c r="C53" s="174">
        <v>52530</v>
      </c>
      <c r="D53" s="175" t="s">
        <v>280</v>
      </c>
      <c r="E53" s="176" t="s">
        <v>127</v>
      </c>
      <c r="F53" s="177" t="s">
        <v>85</v>
      </c>
      <c r="G53" s="178" t="s">
        <v>128</v>
      </c>
      <c r="H53" s="178" t="s">
        <v>128</v>
      </c>
      <c r="I53" s="179"/>
      <c r="J53" s="180" t="s">
        <v>195</v>
      </c>
      <c r="K53" s="174" t="s">
        <v>196</v>
      </c>
      <c r="L53" s="174">
        <v>2</v>
      </c>
      <c r="M53" s="174" t="s">
        <v>197</v>
      </c>
      <c r="N53" s="181">
        <v>2</v>
      </c>
      <c r="O53" s="174" t="s">
        <v>198</v>
      </c>
      <c r="P53" s="174" t="s">
        <v>199</v>
      </c>
      <c r="Q53" s="177" t="s">
        <v>200</v>
      </c>
      <c r="R53" s="182">
        <v>5356</v>
      </c>
      <c r="S53" s="183">
        <v>0</v>
      </c>
      <c r="T53" s="184" t="s">
        <v>116</v>
      </c>
      <c r="U53" s="182">
        <v>0</v>
      </c>
      <c r="V53" s="185">
        <f>ROUND(ROUND(S53,2)*ROUND(L53,3),2)</f>
        <v>0</v>
      </c>
      <c r="W53" s="185">
        <f>ROUND(V53*IF(UPPER(T53)="18%",18,1)*IF(UPPER(T53)="10%",10,1)*IF(UPPER(T53)="НДС не облагается",0,1)/100,2)</f>
        <v>0</v>
      </c>
      <c r="X53" s="185">
        <f>ROUND(W53+V53,2)</f>
        <v>0</v>
      </c>
      <c r="Y53" s="186">
        <f>IF(S53&gt;IF(U53=0,S53,U53),1,0)</f>
        <v>0</v>
      </c>
      <c r="Z53" s="186">
        <f t="shared" si="0"/>
        <v>0</v>
      </c>
      <c r="AA53" s="186">
        <f t="shared" si="1"/>
        <v>0</v>
      </c>
      <c r="AB53" s="186">
        <f t="shared" si="2"/>
        <v>0</v>
      </c>
      <c r="AC53" s="187">
        <f t="shared" si="3"/>
        <v>1</v>
      </c>
      <c r="AD53" s="187">
        <f>IF(AND(E53="Да",OR(AND(F53 = "Да",ISBLANK(G53)),AND(F53 = "Да", G53 = "В соответствии с техническим заданием"),AND(F53 = "Нет",NOT(G53 = "В соответствии с техническим заданием")))),1,0)</f>
        <v>0</v>
      </c>
      <c r="AE53" s="188">
        <f>IF(AND(E53="Да",OR(AND(F53 = "Да",ISBLANK(H53)),AND(F53 = "Да", H53 = "В соответствии с техническим заданием"),AND(F53 = "Нет",NOT(H53 = "В соответствии с техническим заданием")))),1,0)</f>
        <v>0</v>
      </c>
      <c r="AF53" s="188">
        <f>IF(OR(AND(E53="Нет",F53="Нет"),AND(E53="Да",F53="Нет"),AND(E53="Да",F53="Да")),0,1)</f>
        <v>0</v>
      </c>
      <c r="AG53" s="188">
        <f>IF(AND(Q53="Россия"),1,0)</f>
        <v>0</v>
      </c>
      <c r="AH53" s="188">
        <f>Z53*AG53</f>
        <v>0</v>
      </c>
      <c r="AI53" s="73" t="s">
        <v>105</v>
      </c>
    </row>
    <row r="54" spans="1:35" ht="50.1" customHeight="1" x14ac:dyDescent="0.45">
      <c r="A54" s="174" t="s">
        <v>281</v>
      </c>
      <c r="B54" s="174">
        <v>44</v>
      </c>
      <c r="C54" s="174">
        <v>58455</v>
      </c>
      <c r="D54" s="175" t="s">
        <v>282</v>
      </c>
      <c r="E54" s="176" t="s">
        <v>127</v>
      </c>
      <c r="F54" s="177" t="s">
        <v>85</v>
      </c>
      <c r="G54" s="178" t="s">
        <v>128</v>
      </c>
      <c r="H54" s="178" t="s">
        <v>128</v>
      </c>
      <c r="I54" s="179"/>
      <c r="J54" s="180" t="s">
        <v>195</v>
      </c>
      <c r="K54" s="174" t="s">
        <v>196</v>
      </c>
      <c r="L54" s="174">
        <v>3</v>
      </c>
      <c r="M54" s="174" t="s">
        <v>197</v>
      </c>
      <c r="N54" s="181">
        <v>3</v>
      </c>
      <c r="O54" s="174" t="s">
        <v>198</v>
      </c>
      <c r="P54" s="174" t="s">
        <v>199</v>
      </c>
      <c r="Q54" s="177" t="s">
        <v>200</v>
      </c>
      <c r="R54" s="182">
        <v>1023</v>
      </c>
      <c r="S54" s="183">
        <v>0</v>
      </c>
      <c r="T54" s="184" t="s">
        <v>116</v>
      </c>
      <c r="U54" s="182">
        <v>0</v>
      </c>
      <c r="V54" s="185">
        <f>ROUND(ROUND(S54,2)*ROUND(L54,3),2)</f>
        <v>0</v>
      </c>
      <c r="W54" s="185">
        <f>ROUND(V54*IF(UPPER(T54)="18%",18,1)*IF(UPPER(T54)="10%",10,1)*IF(UPPER(T54)="НДС не облагается",0,1)/100,2)</f>
        <v>0</v>
      </c>
      <c r="X54" s="185">
        <f>ROUND(W54+V54,2)</f>
        <v>0</v>
      </c>
      <c r="Y54" s="186">
        <f>IF(S54&gt;IF(U54=0,S54,U54),1,0)</f>
        <v>0</v>
      </c>
      <c r="Z54" s="186">
        <f t="shared" si="0"/>
        <v>0</v>
      </c>
      <c r="AA54" s="186">
        <f t="shared" si="1"/>
        <v>0</v>
      </c>
      <c r="AB54" s="186">
        <f t="shared" si="2"/>
        <v>0</v>
      </c>
      <c r="AC54" s="187">
        <f t="shared" si="3"/>
        <v>1</v>
      </c>
      <c r="AD54" s="187">
        <f>IF(AND(E54="Да",OR(AND(F54 = "Да",ISBLANK(G54)),AND(F54 = "Да", G54 = "В соответствии с техническим заданием"),AND(F54 = "Нет",NOT(G54 = "В соответствии с техническим заданием")))),1,0)</f>
        <v>0</v>
      </c>
      <c r="AE54" s="188">
        <f>IF(AND(E54="Да",OR(AND(F54 = "Да",ISBLANK(H54)),AND(F54 = "Да", H54 = "В соответствии с техническим заданием"),AND(F54 = "Нет",NOT(H54 = "В соответствии с техническим заданием")))),1,0)</f>
        <v>0</v>
      </c>
      <c r="AF54" s="188">
        <f>IF(OR(AND(E54="Нет",F54="Нет"),AND(E54="Да",F54="Нет"),AND(E54="Да",F54="Да")),0,1)</f>
        <v>0</v>
      </c>
      <c r="AG54" s="188">
        <f>IF(AND(Q54="Россия"),1,0)</f>
        <v>0</v>
      </c>
      <c r="AH54" s="188">
        <f>Z54*AG54</f>
        <v>0</v>
      </c>
      <c r="AI54" s="73" t="s">
        <v>105</v>
      </c>
    </row>
    <row r="55" spans="1:35" ht="50.1" customHeight="1" x14ac:dyDescent="0.45">
      <c r="A55" s="174" t="s">
        <v>283</v>
      </c>
      <c r="B55" s="174">
        <v>45</v>
      </c>
      <c r="C55" s="174">
        <v>57669</v>
      </c>
      <c r="D55" s="175" t="s">
        <v>284</v>
      </c>
      <c r="E55" s="176" t="s">
        <v>127</v>
      </c>
      <c r="F55" s="177" t="s">
        <v>85</v>
      </c>
      <c r="G55" s="178" t="s">
        <v>128</v>
      </c>
      <c r="H55" s="178" t="s">
        <v>128</v>
      </c>
      <c r="I55" s="179"/>
      <c r="J55" s="180" t="s">
        <v>195</v>
      </c>
      <c r="K55" s="174" t="s">
        <v>196</v>
      </c>
      <c r="L55" s="174">
        <v>2</v>
      </c>
      <c r="M55" s="174" t="s">
        <v>197</v>
      </c>
      <c r="N55" s="181">
        <v>2</v>
      </c>
      <c r="O55" s="174" t="s">
        <v>198</v>
      </c>
      <c r="P55" s="174" t="s">
        <v>199</v>
      </c>
      <c r="Q55" s="177" t="s">
        <v>200</v>
      </c>
      <c r="R55" s="182">
        <v>1454</v>
      </c>
      <c r="S55" s="183">
        <v>0</v>
      </c>
      <c r="T55" s="184" t="s">
        <v>116</v>
      </c>
      <c r="U55" s="182">
        <v>0</v>
      </c>
      <c r="V55" s="185">
        <f>ROUND(ROUND(S55,2)*ROUND(L55,3),2)</f>
        <v>0</v>
      </c>
      <c r="W55" s="185">
        <f>ROUND(V55*IF(UPPER(T55)="18%",18,1)*IF(UPPER(T55)="10%",10,1)*IF(UPPER(T55)="НДС не облагается",0,1)/100,2)</f>
        <v>0</v>
      </c>
      <c r="X55" s="185">
        <f>ROUND(W55+V55,2)</f>
        <v>0</v>
      </c>
      <c r="Y55" s="186">
        <f>IF(S55&gt;IF(U55=0,S55,U55),1,0)</f>
        <v>0</v>
      </c>
      <c r="Z55" s="186">
        <f t="shared" si="0"/>
        <v>0</v>
      </c>
      <c r="AA55" s="186">
        <f t="shared" si="1"/>
        <v>0</v>
      </c>
      <c r="AB55" s="186">
        <f t="shared" si="2"/>
        <v>0</v>
      </c>
      <c r="AC55" s="187">
        <f t="shared" si="3"/>
        <v>1</v>
      </c>
      <c r="AD55" s="187">
        <f>IF(AND(E55="Да",OR(AND(F55 = "Да",ISBLANK(G55)),AND(F55 = "Да", G55 = "В соответствии с техническим заданием"),AND(F55 = "Нет",NOT(G55 = "В соответствии с техническим заданием")))),1,0)</f>
        <v>0</v>
      </c>
      <c r="AE55" s="188">
        <f>IF(AND(E55="Да",OR(AND(F55 = "Да",ISBLANK(H55)),AND(F55 = "Да", H55 = "В соответствии с техническим заданием"),AND(F55 = "Нет",NOT(H55 = "В соответствии с техническим заданием")))),1,0)</f>
        <v>0</v>
      </c>
      <c r="AF55" s="188">
        <f>IF(OR(AND(E55="Нет",F55="Нет"),AND(E55="Да",F55="Нет"),AND(E55="Да",F55="Да")),0,1)</f>
        <v>0</v>
      </c>
      <c r="AG55" s="188">
        <f>IF(AND(Q55="Россия"),1,0)</f>
        <v>0</v>
      </c>
      <c r="AH55" s="188">
        <f>Z55*AG55</f>
        <v>0</v>
      </c>
      <c r="AI55" s="73" t="s">
        <v>105</v>
      </c>
    </row>
    <row r="56" spans="1:35" ht="50.1" customHeight="1" x14ac:dyDescent="0.45">
      <c r="A56" s="174" t="s">
        <v>285</v>
      </c>
      <c r="B56" s="174">
        <v>46</v>
      </c>
      <c r="C56" s="174">
        <v>56887</v>
      </c>
      <c r="D56" s="175" t="s">
        <v>286</v>
      </c>
      <c r="E56" s="176" t="s">
        <v>127</v>
      </c>
      <c r="F56" s="177" t="s">
        <v>85</v>
      </c>
      <c r="G56" s="178" t="s">
        <v>128</v>
      </c>
      <c r="H56" s="178" t="s">
        <v>128</v>
      </c>
      <c r="I56" s="179"/>
      <c r="J56" s="180" t="s">
        <v>195</v>
      </c>
      <c r="K56" s="174" t="s">
        <v>196</v>
      </c>
      <c r="L56" s="174">
        <v>3</v>
      </c>
      <c r="M56" s="174" t="s">
        <v>197</v>
      </c>
      <c r="N56" s="181">
        <v>3</v>
      </c>
      <c r="O56" s="174" t="s">
        <v>198</v>
      </c>
      <c r="P56" s="174" t="s">
        <v>199</v>
      </c>
      <c r="Q56" s="177" t="s">
        <v>200</v>
      </c>
      <c r="R56" s="182">
        <v>9399</v>
      </c>
      <c r="S56" s="183">
        <v>0</v>
      </c>
      <c r="T56" s="184" t="s">
        <v>116</v>
      </c>
      <c r="U56" s="182">
        <v>0</v>
      </c>
      <c r="V56" s="185">
        <f>ROUND(ROUND(S56,2)*ROUND(L56,3),2)</f>
        <v>0</v>
      </c>
      <c r="W56" s="185">
        <f>ROUND(V56*IF(UPPER(T56)="18%",18,1)*IF(UPPER(T56)="10%",10,1)*IF(UPPER(T56)="НДС не облагается",0,1)/100,2)</f>
        <v>0</v>
      </c>
      <c r="X56" s="185">
        <f>ROUND(W56+V56,2)</f>
        <v>0</v>
      </c>
      <c r="Y56" s="186">
        <f>IF(S56&gt;IF(U56=0,S56,U56),1,0)</f>
        <v>0</v>
      </c>
      <c r="Z56" s="186">
        <f t="shared" si="0"/>
        <v>0</v>
      </c>
      <c r="AA56" s="186">
        <f t="shared" si="1"/>
        <v>0</v>
      </c>
      <c r="AB56" s="186">
        <f t="shared" si="2"/>
        <v>0</v>
      </c>
      <c r="AC56" s="187">
        <f t="shared" si="3"/>
        <v>1</v>
      </c>
      <c r="AD56" s="187">
        <f>IF(AND(E56="Да",OR(AND(F56 = "Да",ISBLANK(G56)),AND(F56 = "Да", G56 = "В соответствии с техническим заданием"),AND(F56 = "Нет",NOT(G56 = "В соответствии с техническим заданием")))),1,0)</f>
        <v>0</v>
      </c>
      <c r="AE56" s="188">
        <f>IF(AND(E56="Да",OR(AND(F56 = "Да",ISBLANK(H56)),AND(F56 = "Да", H56 = "В соответствии с техническим заданием"),AND(F56 = "Нет",NOT(H56 = "В соответствии с техническим заданием")))),1,0)</f>
        <v>0</v>
      </c>
      <c r="AF56" s="188">
        <f>IF(OR(AND(E56="Нет",F56="Нет"),AND(E56="Да",F56="Нет"),AND(E56="Да",F56="Да")),0,1)</f>
        <v>0</v>
      </c>
      <c r="AG56" s="188">
        <f>IF(AND(Q56="Россия"),1,0)</f>
        <v>0</v>
      </c>
      <c r="AH56" s="188">
        <f>Z56*AG56</f>
        <v>0</v>
      </c>
      <c r="AI56" s="73" t="s">
        <v>105</v>
      </c>
    </row>
    <row r="57" spans="1:35" ht="50.1" customHeight="1" x14ac:dyDescent="0.45">
      <c r="A57" s="174" t="s">
        <v>287</v>
      </c>
      <c r="B57" s="174">
        <v>47</v>
      </c>
      <c r="C57" s="174">
        <v>57319</v>
      </c>
      <c r="D57" s="175" t="s">
        <v>288</v>
      </c>
      <c r="E57" s="176" t="s">
        <v>127</v>
      </c>
      <c r="F57" s="177" t="s">
        <v>85</v>
      </c>
      <c r="G57" s="178" t="s">
        <v>128</v>
      </c>
      <c r="H57" s="178" t="s">
        <v>128</v>
      </c>
      <c r="I57" s="179"/>
      <c r="J57" s="180" t="s">
        <v>195</v>
      </c>
      <c r="K57" s="174" t="s">
        <v>196</v>
      </c>
      <c r="L57" s="174">
        <v>6</v>
      </c>
      <c r="M57" s="174" t="s">
        <v>197</v>
      </c>
      <c r="N57" s="181">
        <v>6</v>
      </c>
      <c r="O57" s="174" t="s">
        <v>198</v>
      </c>
      <c r="P57" s="174" t="s">
        <v>199</v>
      </c>
      <c r="Q57" s="177" t="s">
        <v>200</v>
      </c>
      <c r="R57" s="182">
        <v>1554</v>
      </c>
      <c r="S57" s="183">
        <v>0</v>
      </c>
      <c r="T57" s="184" t="s">
        <v>116</v>
      </c>
      <c r="U57" s="182">
        <v>0</v>
      </c>
      <c r="V57" s="185">
        <f>ROUND(ROUND(S57,2)*ROUND(L57,3),2)</f>
        <v>0</v>
      </c>
      <c r="W57" s="185">
        <f>ROUND(V57*IF(UPPER(T57)="18%",18,1)*IF(UPPER(T57)="10%",10,1)*IF(UPPER(T57)="НДС не облагается",0,1)/100,2)</f>
        <v>0</v>
      </c>
      <c r="X57" s="185">
        <f>ROUND(W57+V57,2)</f>
        <v>0</v>
      </c>
      <c r="Y57" s="186">
        <f>IF(S57&gt;IF(U57=0,S57,U57),1,0)</f>
        <v>0</v>
      </c>
      <c r="Z57" s="186">
        <f t="shared" si="0"/>
        <v>0</v>
      </c>
      <c r="AA57" s="186">
        <f t="shared" si="1"/>
        <v>0</v>
      </c>
      <c r="AB57" s="186">
        <f t="shared" si="2"/>
        <v>0</v>
      </c>
      <c r="AC57" s="187">
        <f t="shared" si="3"/>
        <v>1</v>
      </c>
      <c r="AD57" s="187">
        <f>IF(AND(E57="Да",OR(AND(F57 = "Да",ISBLANK(G57)),AND(F57 = "Да", G57 = "В соответствии с техническим заданием"),AND(F57 = "Нет",NOT(G57 = "В соответствии с техническим заданием")))),1,0)</f>
        <v>0</v>
      </c>
      <c r="AE57" s="188">
        <f>IF(AND(E57="Да",OR(AND(F57 = "Да",ISBLANK(H57)),AND(F57 = "Да", H57 = "В соответствии с техническим заданием"),AND(F57 = "Нет",NOT(H57 = "В соответствии с техническим заданием")))),1,0)</f>
        <v>0</v>
      </c>
      <c r="AF57" s="188">
        <f>IF(OR(AND(E57="Нет",F57="Нет"),AND(E57="Да",F57="Нет"),AND(E57="Да",F57="Да")),0,1)</f>
        <v>0</v>
      </c>
      <c r="AG57" s="188">
        <f>IF(AND(Q57="Россия"),1,0)</f>
        <v>0</v>
      </c>
      <c r="AH57" s="188">
        <f>Z57*AG57</f>
        <v>0</v>
      </c>
      <c r="AI57" s="73" t="s">
        <v>105</v>
      </c>
    </row>
    <row r="58" spans="1:35" ht="50.1" customHeight="1" x14ac:dyDescent="0.45">
      <c r="A58" s="174" t="s">
        <v>289</v>
      </c>
      <c r="B58" s="174">
        <v>48</v>
      </c>
      <c r="C58" s="174">
        <v>59379</v>
      </c>
      <c r="D58" s="175" t="s">
        <v>290</v>
      </c>
      <c r="E58" s="176" t="s">
        <v>127</v>
      </c>
      <c r="F58" s="177" t="s">
        <v>85</v>
      </c>
      <c r="G58" s="178" t="s">
        <v>128</v>
      </c>
      <c r="H58" s="178" t="s">
        <v>128</v>
      </c>
      <c r="I58" s="179"/>
      <c r="J58" s="180" t="s">
        <v>195</v>
      </c>
      <c r="K58" s="174" t="s">
        <v>196</v>
      </c>
      <c r="L58" s="174">
        <v>11</v>
      </c>
      <c r="M58" s="174" t="s">
        <v>197</v>
      </c>
      <c r="N58" s="181">
        <v>11</v>
      </c>
      <c r="O58" s="174" t="s">
        <v>198</v>
      </c>
      <c r="P58" s="174" t="s">
        <v>199</v>
      </c>
      <c r="Q58" s="177" t="s">
        <v>200</v>
      </c>
      <c r="R58" s="182">
        <v>7106</v>
      </c>
      <c r="S58" s="183">
        <v>0</v>
      </c>
      <c r="T58" s="184" t="s">
        <v>116</v>
      </c>
      <c r="U58" s="182">
        <v>0</v>
      </c>
      <c r="V58" s="185">
        <f>ROUND(ROUND(S58,2)*ROUND(L58,3),2)</f>
        <v>0</v>
      </c>
      <c r="W58" s="185">
        <f>ROUND(V58*IF(UPPER(T58)="18%",18,1)*IF(UPPER(T58)="10%",10,1)*IF(UPPER(T58)="НДС не облагается",0,1)/100,2)</f>
        <v>0</v>
      </c>
      <c r="X58" s="185">
        <f>ROUND(W58+V58,2)</f>
        <v>0</v>
      </c>
      <c r="Y58" s="186">
        <f>IF(S58&gt;IF(U58=0,S58,U58),1,0)</f>
        <v>0</v>
      </c>
      <c r="Z58" s="186">
        <f t="shared" si="0"/>
        <v>0</v>
      </c>
      <c r="AA58" s="186">
        <f t="shared" si="1"/>
        <v>0</v>
      </c>
      <c r="AB58" s="186">
        <f t="shared" si="2"/>
        <v>0</v>
      </c>
      <c r="AC58" s="187">
        <f t="shared" si="3"/>
        <v>1</v>
      </c>
      <c r="AD58" s="187">
        <f>IF(AND(E58="Да",OR(AND(F58 = "Да",ISBLANK(G58)),AND(F58 = "Да", G58 = "В соответствии с техническим заданием"),AND(F58 = "Нет",NOT(G58 = "В соответствии с техническим заданием")))),1,0)</f>
        <v>0</v>
      </c>
      <c r="AE58" s="188">
        <f>IF(AND(E58="Да",OR(AND(F58 = "Да",ISBLANK(H58)),AND(F58 = "Да", H58 = "В соответствии с техническим заданием"),AND(F58 = "Нет",NOT(H58 = "В соответствии с техническим заданием")))),1,0)</f>
        <v>0</v>
      </c>
      <c r="AF58" s="188">
        <f>IF(OR(AND(E58="Нет",F58="Нет"),AND(E58="Да",F58="Нет"),AND(E58="Да",F58="Да")),0,1)</f>
        <v>0</v>
      </c>
      <c r="AG58" s="188">
        <f>IF(AND(Q58="Россия"),1,0)</f>
        <v>0</v>
      </c>
      <c r="AH58" s="188">
        <f>Z58*AG58</f>
        <v>0</v>
      </c>
      <c r="AI58" s="73" t="s">
        <v>105</v>
      </c>
    </row>
    <row r="59" spans="1:35" ht="50.1" customHeight="1" x14ac:dyDescent="0.45">
      <c r="A59" s="174" t="s">
        <v>291</v>
      </c>
      <c r="B59" s="174">
        <v>49</v>
      </c>
      <c r="C59" s="174">
        <v>52334</v>
      </c>
      <c r="D59" s="175" t="s">
        <v>292</v>
      </c>
      <c r="E59" s="176" t="s">
        <v>127</v>
      </c>
      <c r="F59" s="177" t="s">
        <v>85</v>
      </c>
      <c r="G59" s="178" t="s">
        <v>128</v>
      </c>
      <c r="H59" s="178" t="s">
        <v>128</v>
      </c>
      <c r="I59" s="179"/>
      <c r="J59" s="180" t="s">
        <v>195</v>
      </c>
      <c r="K59" s="174" t="s">
        <v>196</v>
      </c>
      <c r="L59" s="174">
        <v>4</v>
      </c>
      <c r="M59" s="174" t="s">
        <v>197</v>
      </c>
      <c r="N59" s="181">
        <v>4</v>
      </c>
      <c r="O59" s="174" t="s">
        <v>198</v>
      </c>
      <c r="P59" s="174" t="s">
        <v>199</v>
      </c>
      <c r="Q59" s="177" t="s">
        <v>200</v>
      </c>
      <c r="R59" s="182">
        <v>584</v>
      </c>
      <c r="S59" s="183">
        <v>0</v>
      </c>
      <c r="T59" s="184" t="s">
        <v>116</v>
      </c>
      <c r="U59" s="182">
        <v>0</v>
      </c>
      <c r="V59" s="185">
        <f>ROUND(ROUND(S59,2)*ROUND(L59,3),2)</f>
        <v>0</v>
      </c>
      <c r="W59" s="185">
        <f>ROUND(V59*IF(UPPER(T59)="18%",18,1)*IF(UPPER(T59)="10%",10,1)*IF(UPPER(T59)="НДС не облагается",0,1)/100,2)</f>
        <v>0</v>
      </c>
      <c r="X59" s="185">
        <f>ROUND(W59+V59,2)</f>
        <v>0</v>
      </c>
      <c r="Y59" s="186">
        <f>IF(S59&gt;IF(U59=0,S59,U59),1,0)</f>
        <v>0</v>
      </c>
      <c r="Z59" s="186">
        <f t="shared" si="0"/>
        <v>0</v>
      </c>
      <c r="AA59" s="186">
        <f t="shared" si="1"/>
        <v>0</v>
      </c>
      <c r="AB59" s="186">
        <f t="shared" si="2"/>
        <v>0</v>
      </c>
      <c r="AC59" s="187">
        <f t="shared" si="3"/>
        <v>1</v>
      </c>
      <c r="AD59" s="187">
        <f>IF(AND(E59="Да",OR(AND(F59 = "Да",ISBLANK(G59)),AND(F59 = "Да", G59 = "В соответствии с техническим заданием"),AND(F59 = "Нет",NOT(G59 = "В соответствии с техническим заданием")))),1,0)</f>
        <v>0</v>
      </c>
      <c r="AE59" s="188">
        <f>IF(AND(E59="Да",OR(AND(F59 = "Да",ISBLANK(H59)),AND(F59 = "Да", H59 = "В соответствии с техническим заданием"),AND(F59 = "Нет",NOT(H59 = "В соответствии с техническим заданием")))),1,0)</f>
        <v>0</v>
      </c>
      <c r="AF59" s="188">
        <f>IF(OR(AND(E59="Нет",F59="Нет"),AND(E59="Да",F59="Нет"),AND(E59="Да",F59="Да")),0,1)</f>
        <v>0</v>
      </c>
      <c r="AG59" s="188">
        <f>IF(AND(Q59="Россия"),1,0)</f>
        <v>0</v>
      </c>
      <c r="AH59" s="188">
        <f>Z59*AG59</f>
        <v>0</v>
      </c>
      <c r="AI59" s="73" t="s">
        <v>105</v>
      </c>
    </row>
    <row r="60" spans="1:35" ht="50.1" customHeight="1" x14ac:dyDescent="0.45">
      <c r="A60" s="174" t="s">
        <v>293</v>
      </c>
      <c r="B60" s="174">
        <v>50</v>
      </c>
      <c r="C60" s="174">
        <v>44</v>
      </c>
      <c r="D60" s="175" t="s">
        <v>294</v>
      </c>
      <c r="E60" s="176" t="s">
        <v>127</v>
      </c>
      <c r="F60" s="177" t="s">
        <v>85</v>
      </c>
      <c r="G60" s="178" t="s">
        <v>128</v>
      </c>
      <c r="H60" s="178" t="s">
        <v>128</v>
      </c>
      <c r="I60" s="179"/>
      <c r="J60" s="180" t="s">
        <v>195</v>
      </c>
      <c r="K60" s="174" t="s">
        <v>196</v>
      </c>
      <c r="L60" s="174">
        <v>1</v>
      </c>
      <c r="M60" s="174" t="s">
        <v>197</v>
      </c>
      <c r="N60" s="181">
        <v>1</v>
      </c>
      <c r="O60" s="174" t="s">
        <v>198</v>
      </c>
      <c r="P60" s="174" t="s">
        <v>199</v>
      </c>
      <c r="Q60" s="177" t="s">
        <v>200</v>
      </c>
      <c r="R60" s="182">
        <v>81</v>
      </c>
      <c r="S60" s="183">
        <v>0</v>
      </c>
      <c r="T60" s="184" t="s">
        <v>116</v>
      </c>
      <c r="U60" s="182">
        <v>0</v>
      </c>
      <c r="V60" s="185">
        <f>ROUND(ROUND(S60,2)*ROUND(L60,3),2)</f>
        <v>0</v>
      </c>
      <c r="W60" s="185">
        <f>ROUND(V60*IF(UPPER(T60)="18%",18,1)*IF(UPPER(T60)="10%",10,1)*IF(UPPER(T60)="НДС не облагается",0,1)/100,2)</f>
        <v>0</v>
      </c>
      <c r="X60" s="185">
        <f>ROUND(W60+V60,2)</f>
        <v>0</v>
      </c>
      <c r="Y60" s="186">
        <f>IF(S60&gt;IF(U60=0,S60,U60),1,0)</f>
        <v>0</v>
      </c>
      <c r="Z60" s="186">
        <f t="shared" si="0"/>
        <v>0</v>
      </c>
      <c r="AA60" s="186">
        <f t="shared" si="1"/>
        <v>0</v>
      </c>
      <c r="AB60" s="186">
        <f t="shared" si="2"/>
        <v>0</v>
      </c>
      <c r="AC60" s="187">
        <f t="shared" si="3"/>
        <v>1</v>
      </c>
      <c r="AD60" s="187">
        <f>IF(AND(E60="Да",OR(AND(F60 = "Да",ISBLANK(G60)),AND(F60 = "Да", G60 = "В соответствии с техническим заданием"),AND(F60 = "Нет",NOT(G60 = "В соответствии с техническим заданием")))),1,0)</f>
        <v>0</v>
      </c>
      <c r="AE60" s="188">
        <f>IF(AND(E60="Да",OR(AND(F60 = "Да",ISBLANK(H60)),AND(F60 = "Да", H60 = "В соответствии с техническим заданием"),AND(F60 = "Нет",NOT(H60 = "В соответствии с техническим заданием")))),1,0)</f>
        <v>0</v>
      </c>
      <c r="AF60" s="188">
        <f>IF(OR(AND(E60="Нет",F60="Нет"),AND(E60="Да",F60="Нет"),AND(E60="Да",F60="Да")),0,1)</f>
        <v>0</v>
      </c>
      <c r="AG60" s="188">
        <f>IF(AND(Q60="Россия"),1,0)</f>
        <v>0</v>
      </c>
      <c r="AH60" s="188">
        <f>Z60*AG60</f>
        <v>0</v>
      </c>
      <c r="AI60" s="73" t="s">
        <v>105</v>
      </c>
    </row>
    <row r="61" spans="1:35" ht="50.1" customHeight="1" x14ac:dyDescent="0.45">
      <c r="A61" s="174" t="s">
        <v>295</v>
      </c>
      <c r="B61" s="174">
        <v>51</v>
      </c>
      <c r="C61" s="174">
        <v>202</v>
      </c>
      <c r="D61" s="175" t="s">
        <v>296</v>
      </c>
      <c r="E61" s="176" t="s">
        <v>127</v>
      </c>
      <c r="F61" s="177" t="s">
        <v>85</v>
      </c>
      <c r="G61" s="178" t="s">
        <v>128</v>
      </c>
      <c r="H61" s="178" t="s">
        <v>128</v>
      </c>
      <c r="I61" s="179"/>
      <c r="J61" s="180" t="s">
        <v>195</v>
      </c>
      <c r="K61" s="174" t="s">
        <v>196</v>
      </c>
      <c r="L61" s="174">
        <v>1</v>
      </c>
      <c r="M61" s="174" t="s">
        <v>197</v>
      </c>
      <c r="N61" s="181">
        <v>1</v>
      </c>
      <c r="O61" s="174" t="s">
        <v>198</v>
      </c>
      <c r="P61" s="174" t="s">
        <v>199</v>
      </c>
      <c r="Q61" s="177" t="s">
        <v>200</v>
      </c>
      <c r="R61" s="182">
        <v>106</v>
      </c>
      <c r="S61" s="183">
        <v>0</v>
      </c>
      <c r="T61" s="184" t="s">
        <v>116</v>
      </c>
      <c r="U61" s="182">
        <v>0</v>
      </c>
      <c r="V61" s="185">
        <f>ROUND(ROUND(S61,2)*ROUND(L61,3),2)</f>
        <v>0</v>
      </c>
      <c r="W61" s="185">
        <f>ROUND(V61*IF(UPPER(T61)="18%",18,1)*IF(UPPER(T61)="10%",10,1)*IF(UPPER(T61)="НДС не облагается",0,1)/100,2)</f>
        <v>0</v>
      </c>
      <c r="X61" s="185">
        <f>ROUND(W61+V61,2)</f>
        <v>0</v>
      </c>
      <c r="Y61" s="186">
        <f>IF(S61&gt;IF(U61=0,S61,U61),1,0)</f>
        <v>0</v>
      </c>
      <c r="Z61" s="186">
        <f t="shared" si="0"/>
        <v>0</v>
      </c>
      <c r="AA61" s="186">
        <f t="shared" si="1"/>
        <v>0</v>
      </c>
      <c r="AB61" s="186">
        <f t="shared" si="2"/>
        <v>0</v>
      </c>
      <c r="AC61" s="187">
        <f t="shared" si="3"/>
        <v>1</v>
      </c>
      <c r="AD61" s="187">
        <f>IF(AND(E61="Да",OR(AND(F61 = "Да",ISBLANK(G61)),AND(F61 = "Да", G61 = "В соответствии с техническим заданием"),AND(F61 = "Нет",NOT(G61 = "В соответствии с техническим заданием")))),1,0)</f>
        <v>0</v>
      </c>
      <c r="AE61" s="188">
        <f>IF(AND(E61="Да",OR(AND(F61 = "Да",ISBLANK(H61)),AND(F61 = "Да", H61 = "В соответствии с техническим заданием"),AND(F61 = "Нет",NOT(H61 = "В соответствии с техническим заданием")))),1,0)</f>
        <v>0</v>
      </c>
      <c r="AF61" s="188">
        <f>IF(OR(AND(E61="Нет",F61="Нет"),AND(E61="Да",F61="Нет"),AND(E61="Да",F61="Да")),0,1)</f>
        <v>0</v>
      </c>
      <c r="AG61" s="188">
        <f>IF(AND(Q61="Россия"),1,0)</f>
        <v>0</v>
      </c>
      <c r="AH61" s="188">
        <f>Z61*AG61</f>
        <v>0</v>
      </c>
      <c r="AI61" s="73" t="s">
        <v>105</v>
      </c>
    </row>
    <row r="62" spans="1:35" ht="50.1" customHeight="1" x14ac:dyDescent="0.45">
      <c r="A62" s="174" t="s">
        <v>297</v>
      </c>
      <c r="B62" s="174">
        <v>52</v>
      </c>
      <c r="C62" s="174">
        <v>57321</v>
      </c>
      <c r="D62" s="175" t="s">
        <v>298</v>
      </c>
      <c r="E62" s="176" t="s">
        <v>127</v>
      </c>
      <c r="F62" s="177" t="s">
        <v>85</v>
      </c>
      <c r="G62" s="178" t="s">
        <v>128</v>
      </c>
      <c r="H62" s="178" t="s">
        <v>128</v>
      </c>
      <c r="I62" s="179"/>
      <c r="J62" s="180" t="s">
        <v>195</v>
      </c>
      <c r="K62" s="174" t="s">
        <v>196</v>
      </c>
      <c r="L62" s="174">
        <v>1</v>
      </c>
      <c r="M62" s="174" t="s">
        <v>197</v>
      </c>
      <c r="N62" s="181">
        <v>1</v>
      </c>
      <c r="O62" s="174" t="s">
        <v>198</v>
      </c>
      <c r="P62" s="174" t="s">
        <v>199</v>
      </c>
      <c r="Q62" s="177" t="s">
        <v>200</v>
      </c>
      <c r="R62" s="182">
        <v>134</v>
      </c>
      <c r="S62" s="183">
        <v>0</v>
      </c>
      <c r="T62" s="184" t="s">
        <v>116</v>
      </c>
      <c r="U62" s="182">
        <v>0</v>
      </c>
      <c r="V62" s="185">
        <f>ROUND(ROUND(S62,2)*ROUND(L62,3),2)</f>
        <v>0</v>
      </c>
      <c r="W62" s="185">
        <f>ROUND(V62*IF(UPPER(T62)="18%",18,1)*IF(UPPER(T62)="10%",10,1)*IF(UPPER(T62)="НДС не облагается",0,1)/100,2)</f>
        <v>0</v>
      </c>
      <c r="X62" s="185">
        <f>ROUND(W62+V62,2)</f>
        <v>0</v>
      </c>
      <c r="Y62" s="186">
        <f>IF(S62&gt;IF(U62=0,S62,U62),1,0)</f>
        <v>0</v>
      </c>
      <c r="Z62" s="186">
        <f t="shared" si="0"/>
        <v>0</v>
      </c>
      <c r="AA62" s="186">
        <f t="shared" si="1"/>
        <v>0</v>
      </c>
      <c r="AB62" s="186">
        <f t="shared" si="2"/>
        <v>0</v>
      </c>
      <c r="AC62" s="187">
        <f t="shared" si="3"/>
        <v>1</v>
      </c>
      <c r="AD62" s="187">
        <f>IF(AND(E62="Да",OR(AND(F62 = "Да",ISBLANK(G62)),AND(F62 = "Да", G62 = "В соответствии с техническим заданием"),AND(F62 = "Нет",NOT(G62 = "В соответствии с техническим заданием")))),1,0)</f>
        <v>0</v>
      </c>
      <c r="AE62" s="188">
        <f>IF(AND(E62="Да",OR(AND(F62 = "Да",ISBLANK(H62)),AND(F62 = "Да", H62 = "В соответствии с техническим заданием"),AND(F62 = "Нет",NOT(H62 = "В соответствии с техническим заданием")))),1,0)</f>
        <v>0</v>
      </c>
      <c r="AF62" s="188">
        <f>IF(OR(AND(E62="Нет",F62="Нет"),AND(E62="Да",F62="Нет"),AND(E62="Да",F62="Да")),0,1)</f>
        <v>0</v>
      </c>
      <c r="AG62" s="188">
        <f>IF(AND(Q62="Россия"),1,0)</f>
        <v>0</v>
      </c>
      <c r="AH62" s="188">
        <f>Z62*AG62</f>
        <v>0</v>
      </c>
      <c r="AI62" s="73" t="s">
        <v>105</v>
      </c>
    </row>
    <row r="63" spans="1:35" ht="50.1" customHeight="1" x14ac:dyDescent="0.45">
      <c r="A63" s="174" t="s">
        <v>299</v>
      </c>
      <c r="B63" s="174">
        <v>53</v>
      </c>
      <c r="C63" s="174">
        <v>58459</v>
      </c>
      <c r="D63" s="175" t="s">
        <v>300</v>
      </c>
      <c r="E63" s="176" t="s">
        <v>127</v>
      </c>
      <c r="F63" s="177" t="s">
        <v>85</v>
      </c>
      <c r="G63" s="178" t="s">
        <v>128</v>
      </c>
      <c r="H63" s="178" t="s">
        <v>128</v>
      </c>
      <c r="I63" s="179"/>
      <c r="J63" s="180" t="s">
        <v>195</v>
      </c>
      <c r="K63" s="174" t="s">
        <v>196</v>
      </c>
      <c r="L63" s="174">
        <v>2</v>
      </c>
      <c r="M63" s="174" t="s">
        <v>197</v>
      </c>
      <c r="N63" s="181">
        <v>2</v>
      </c>
      <c r="O63" s="174" t="s">
        <v>198</v>
      </c>
      <c r="P63" s="174" t="s">
        <v>199</v>
      </c>
      <c r="Q63" s="177" t="s">
        <v>200</v>
      </c>
      <c r="R63" s="182">
        <v>308</v>
      </c>
      <c r="S63" s="183">
        <v>0</v>
      </c>
      <c r="T63" s="184" t="s">
        <v>116</v>
      </c>
      <c r="U63" s="182">
        <v>0</v>
      </c>
      <c r="V63" s="185">
        <f>ROUND(ROUND(S63,2)*ROUND(L63,3),2)</f>
        <v>0</v>
      </c>
      <c r="W63" s="185">
        <f>ROUND(V63*IF(UPPER(T63)="18%",18,1)*IF(UPPER(T63)="10%",10,1)*IF(UPPER(T63)="НДС не облагается",0,1)/100,2)</f>
        <v>0</v>
      </c>
      <c r="X63" s="185">
        <f>ROUND(W63+V63,2)</f>
        <v>0</v>
      </c>
      <c r="Y63" s="186">
        <f>IF(S63&gt;IF(U63=0,S63,U63),1,0)</f>
        <v>0</v>
      </c>
      <c r="Z63" s="186">
        <f t="shared" si="0"/>
        <v>0</v>
      </c>
      <c r="AA63" s="186">
        <f t="shared" si="1"/>
        <v>0</v>
      </c>
      <c r="AB63" s="186">
        <f t="shared" si="2"/>
        <v>0</v>
      </c>
      <c r="AC63" s="187">
        <f t="shared" si="3"/>
        <v>1</v>
      </c>
      <c r="AD63" s="187">
        <f>IF(AND(E63="Да",OR(AND(F63 = "Да",ISBLANK(G63)),AND(F63 = "Да", G63 = "В соответствии с техническим заданием"),AND(F63 = "Нет",NOT(G63 = "В соответствии с техническим заданием")))),1,0)</f>
        <v>0</v>
      </c>
      <c r="AE63" s="188">
        <f>IF(AND(E63="Да",OR(AND(F63 = "Да",ISBLANK(H63)),AND(F63 = "Да", H63 = "В соответствии с техническим заданием"),AND(F63 = "Нет",NOT(H63 = "В соответствии с техническим заданием")))),1,0)</f>
        <v>0</v>
      </c>
      <c r="AF63" s="188">
        <f>IF(OR(AND(E63="Нет",F63="Нет"),AND(E63="Да",F63="Нет"),AND(E63="Да",F63="Да")),0,1)</f>
        <v>0</v>
      </c>
      <c r="AG63" s="188">
        <f>IF(AND(Q63="Россия"),1,0)</f>
        <v>0</v>
      </c>
      <c r="AH63" s="188">
        <f>Z63*AG63</f>
        <v>0</v>
      </c>
      <c r="AI63" s="73" t="s">
        <v>105</v>
      </c>
    </row>
    <row r="64" spans="1:35" ht="50.1" customHeight="1" x14ac:dyDescent="0.45">
      <c r="A64" s="174" t="s">
        <v>301</v>
      </c>
      <c r="B64" s="174">
        <v>54</v>
      </c>
      <c r="C64" s="174">
        <v>59591</v>
      </c>
      <c r="D64" s="175" t="s">
        <v>302</v>
      </c>
      <c r="E64" s="176" t="s">
        <v>127</v>
      </c>
      <c r="F64" s="177" t="s">
        <v>85</v>
      </c>
      <c r="G64" s="178" t="s">
        <v>128</v>
      </c>
      <c r="H64" s="178" t="s">
        <v>128</v>
      </c>
      <c r="I64" s="179"/>
      <c r="J64" s="180" t="s">
        <v>195</v>
      </c>
      <c r="K64" s="174" t="s">
        <v>196</v>
      </c>
      <c r="L64" s="174">
        <v>2</v>
      </c>
      <c r="M64" s="174" t="s">
        <v>197</v>
      </c>
      <c r="N64" s="181">
        <v>2</v>
      </c>
      <c r="O64" s="174" t="s">
        <v>198</v>
      </c>
      <c r="P64" s="174" t="s">
        <v>199</v>
      </c>
      <c r="Q64" s="177" t="s">
        <v>200</v>
      </c>
      <c r="R64" s="182">
        <v>356</v>
      </c>
      <c r="S64" s="183">
        <v>0</v>
      </c>
      <c r="T64" s="184" t="s">
        <v>116</v>
      </c>
      <c r="U64" s="182">
        <v>0</v>
      </c>
      <c r="V64" s="185">
        <f>ROUND(ROUND(S64,2)*ROUND(L64,3),2)</f>
        <v>0</v>
      </c>
      <c r="W64" s="185">
        <f>ROUND(V64*IF(UPPER(T64)="18%",18,1)*IF(UPPER(T64)="10%",10,1)*IF(UPPER(T64)="НДС не облагается",0,1)/100,2)</f>
        <v>0</v>
      </c>
      <c r="X64" s="185">
        <f>ROUND(W64+V64,2)</f>
        <v>0</v>
      </c>
      <c r="Y64" s="186">
        <f>IF(S64&gt;IF(U64=0,S64,U64),1,0)</f>
        <v>0</v>
      </c>
      <c r="Z64" s="186">
        <f t="shared" si="0"/>
        <v>0</v>
      </c>
      <c r="AA64" s="186">
        <f t="shared" si="1"/>
        <v>0</v>
      </c>
      <c r="AB64" s="186">
        <f t="shared" si="2"/>
        <v>0</v>
      </c>
      <c r="AC64" s="187">
        <f t="shared" si="3"/>
        <v>1</v>
      </c>
      <c r="AD64" s="187">
        <f>IF(AND(E64="Да",OR(AND(F64 = "Да",ISBLANK(G64)),AND(F64 = "Да", G64 = "В соответствии с техническим заданием"),AND(F64 = "Нет",NOT(G64 = "В соответствии с техническим заданием")))),1,0)</f>
        <v>0</v>
      </c>
      <c r="AE64" s="188">
        <f>IF(AND(E64="Да",OR(AND(F64 = "Да",ISBLANK(H64)),AND(F64 = "Да", H64 = "В соответствии с техническим заданием"),AND(F64 = "Нет",NOT(H64 = "В соответствии с техническим заданием")))),1,0)</f>
        <v>0</v>
      </c>
      <c r="AF64" s="188">
        <f>IF(OR(AND(E64="Нет",F64="Нет"),AND(E64="Да",F64="Нет"),AND(E64="Да",F64="Да")),0,1)</f>
        <v>0</v>
      </c>
      <c r="AG64" s="188">
        <f>IF(AND(Q64="Россия"),1,0)</f>
        <v>0</v>
      </c>
      <c r="AH64" s="188">
        <f>Z64*AG64</f>
        <v>0</v>
      </c>
      <c r="AI64" s="73" t="s">
        <v>105</v>
      </c>
    </row>
    <row r="65" spans="1:35" ht="50.1" customHeight="1" x14ac:dyDescent="0.45">
      <c r="A65" s="174" t="s">
        <v>303</v>
      </c>
      <c r="B65" s="174">
        <v>55</v>
      </c>
      <c r="C65" s="174">
        <v>64</v>
      </c>
      <c r="D65" s="175" t="s">
        <v>304</v>
      </c>
      <c r="E65" s="176" t="s">
        <v>127</v>
      </c>
      <c r="F65" s="177" t="s">
        <v>85</v>
      </c>
      <c r="G65" s="178" t="s">
        <v>128</v>
      </c>
      <c r="H65" s="178" t="s">
        <v>128</v>
      </c>
      <c r="I65" s="179"/>
      <c r="J65" s="180" t="s">
        <v>195</v>
      </c>
      <c r="K65" s="174" t="s">
        <v>196</v>
      </c>
      <c r="L65" s="174">
        <v>2</v>
      </c>
      <c r="M65" s="174" t="s">
        <v>197</v>
      </c>
      <c r="N65" s="181">
        <v>2</v>
      </c>
      <c r="O65" s="174" t="s">
        <v>198</v>
      </c>
      <c r="P65" s="174" t="s">
        <v>199</v>
      </c>
      <c r="Q65" s="177" t="s">
        <v>200</v>
      </c>
      <c r="R65" s="182">
        <v>318</v>
      </c>
      <c r="S65" s="183">
        <v>0</v>
      </c>
      <c r="T65" s="184" t="s">
        <v>116</v>
      </c>
      <c r="U65" s="182">
        <v>0</v>
      </c>
      <c r="V65" s="185">
        <f>ROUND(ROUND(S65,2)*ROUND(L65,3),2)</f>
        <v>0</v>
      </c>
      <c r="W65" s="185">
        <f>ROUND(V65*IF(UPPER(T65)="18%",18,1)*IF(UPPER(T65)="10%",10,1)*IF(UPPER(T65)="НДС не облагается",0,1)/100,2)</f>
        <v>0</v>
      </c>
      <c r="X65" s="185">
        <f>ROUND(W65+V65,2)</f>
        <v>0</v>
      </c>
      <c r="Y65" s="186">
        <f>IF(S65&gt;IF(U65=0,S65,U65),1,0)</f>
        <v>0</v>
      </c>
      <c r="Z65" s="186">
        <f t="shared" si="0"/>
        <v>0</v>
      </c>
      <c r="AA65" s="186">
        <f t="shared" si="1"/>
        <v>0</v>
      </c>
      <c r="AB65" s="186">
        <f t="shared" si="2"/>
        <v>0</v>
      </c>
      <c r="AC65" s="187">
        <f t="shared" si="3"/>
        <v>1</v>
      </c>
      <c r="AD65" s="187">
        <f>IF(AND(E65="Да",OR(AND(F65 = "Да",ISBLANK(G65)),AND(F65 = "Да", G65 = "В соответствии с техническим заданием"),AND(F65 = "Нет",NOT(G65 = "В соответствии с техническим заданием")))),1,0)</f>
        <v>0</v>
      </c>
      <c r="AE65" s="188">
        <f>IF(AND(E65="Да",OR(AND(F65 = "Да",ISBLANK(H65)),AND(F65 = "Да", H65 = "В соответствии с техническим заданием"),AND(F65 = "Нет",NOT(H65 = "В соответствии с техническим заданием")))),1,0)</f>
        <v>0</v>
      </c>
      <c r="AF65" s="188">
        <f>IF(OR(AND(E65="Нет",F65="Нет"),AND(E65="Да",F65="Нет"),AND(E65="Да",F65="Да")),0,1)</f>
        <v>0</v>
      </c>
      <c r="AG65" s="188">
        <f>IF(AND(Q65="Россия"),1,0)</f>
        <v>0</v>
      </c>
      <c r="AH65" s="188">
        <f>Z65*AG65</f>
        <v>0</v>
      </c>
      <c r="AI65" s="73" t="s">
        <v>105</v>
      </c>
    </row>
    <row r="66" spans="1:35" ht="50.1" customHeight="1" x14ac:dyDescent="0.45">
      <c r="A66" s="174" t="s">
        <v>305</v>
      </c>
      <c r="B66" s="174">
        <v>56</v>
      </c>
      <c r="C66" s="174">
        <v>52785</v>
      </c>
      <c r="D66" s="175" t="s">
        <v>306</v>
      </c>
      <c r="E66" s="176" t="s">
        <v>127</v>
      </c>
      <c r="F66" s="177" t="s">
        <v>85</v>
      </c>
      <c r="G66" s="178" t="s">
        <v>128</v>
      </c>
      <c r="H66" s="178" t="s">
        <v>128</v>
      </c>
      <c r="I66" s="179"/>
      <c r="J66" s="180" t="s">
        <v>195</v>
      </c>
      <c r="K66" s="174" t="s">
        <v>196</v>
      </c>
      <c r="L66" s="174">
        <v>2</v>
      </c>
      <c r="M66" s="174" t="s">
        <v>197</v>
      </c>
      <c r="N66" s="181">
        <v>2</v>
      </c>
      <c r="O66" s="174" t="s">
        <v>198</v>
      </c>
      <c r="P66" s="174" t="s">
        <v>199</v>
      </c>
      <c r="Q66" s="177" t="s">
        <v>200</v>
      </c>
      <c r="R66" s="182">
        <v>388</v>
      </c>
      <c r="S66" s="183">
        <v>0</v>
      </c>
      <c r="T66" s="184" t="s">
        <v>116</v>
      </c>
      <c r="U66" s="182">
        <v>0</v>
      </c>
      <c r="V66" s="185">
        <f>ROUND(ROUND(S66,2)*ROUND(L66,3),2)</f>
        <v>0</v>
      </c>
      <c r="W66" s="185">
        <f>ROUND(V66*IF(UPPER(T66)="18%",18,1)*IF(UPPER(T66)="10%",10,1)*IF(UPPER(T66)="НДС не облагается",0,1)/100,2)</f>
        <v>0</v>
      </c>
      <c r="X66" s="185">
        <f>ROUND(W66+V66,2)</f>
        <v>0</v>
      </c>
      <c r="Y66" s="186">
        <f>IF(S66&gt;IF(U66=0,S66,U66),1,0)</f>
        <v>0</v>
      </c>
      <c r="Z66" s="186">
        <f t="shared" si="0"/>
        <v>0</v>
      </c>
      <c r="AA66" s="186">
        <f t="shared" si="1"/>
        <v>0</v>
      </c>
      <c r="AB66" s="186">
        <f t="shared" si="2"/>
        <v>0</v>
      </c>
      <c r="AC66" s="187">
        <f t="shared" si="3"/>
        <v>1</v>
      </c>
      <c r="AD66" s="187">
        <f>IF(AND(E66="Да",OR(AND(F66 = "Да",ISBLANK(G66)),AND(F66 = "Да", G66 = "В соответствии с техническим заданием"),AND(F66 = "Нет",NOT(G66 = "В соответствии с техническим заданием")))),1,0)</f>
        <v>0</v>
      </c>
      <c r="AE66" s="188">
        <f>IF(AND(E66="Да",OR(AND(F66 = "Да",ISBLANK(H66)),AND(F66 = "Да", H66 = "В соответствии с техническим заданием"),AND(F66 = "Нет",NOT(H66 = "В соответствии с техническим заданием")))),1,0)</f>
        <v>0</v>
      </c>
      <c r="AF66" s="188">
        <f>IF(OR(AND(E66="Нет",F66="Нет"),AND(E66="Да",F66="Нет"),AND(E66="Да",F66="Да")),0,1)</f>
        <v>0</v>
      </c>
      <c r="AG66" s="188">
        <f>IF(AND(Q66="Россия"),1,0)</f>
        <v>0</v>
      </c>
      <c r="AH66" s="188">
        <f>Z66*AG66</f>
        <v>0</v>
      </c>
      <c r="AI66" s="73" t="s">
        <v>105</v>
      </c>
    </row>
    <row r="67" spans="1:35" ht="50.1" customHeight="1" x14ac:dyDescent="0.45">
      <c r="A67" s="174" t="s">
        <v>307</v>
      </c>
      <c r="B67" s="174">
        <v>57</v>
      </c>
      <c r="C67" s="174">
        <v>58633</v>
      </c>
      <c r="D67" s="175" t="s">
        <v>308</v>
      </c>
      <c r="E67" s="176" t="s">
        <v>127</v>
      </c>
      <c r="F67" s="177" t="s">
        <v>85</v>
      </c>
      <c r="G67" s="178" t="s">
        <v>128</v>
      </c>
      <c r="H67" s="178" t="s">
        <v>128</v>
      </c>
      <c r="I67" s="179"/>
      <c r="J67" s="180" t="s">
        <v>195</v>
      </c>
      <c r="K67" s="174" t="s">
        <v>196</v>
      </c>
      <c r="L67" s="174">
        <v>1</v>
      </c>
      <c r="M67" s="174" t="s">
        <v>197</v>
      </c>
      <c r="N67" s="181">
        <v>1</v>
      </c>
      <c r="O67" s="174" t="s">
        <v>198</v>
      </c>
      <c r="P67" s="174" t="s">
        <v>199</v>
      </c>
      <c r="Q67" s="177" t="s">
        <v>200</v>
      </c>
      <c r="R67" s="182">
        <v>227</v>
      </c>
      <c r="S67" s="183">
        <v>0</v>
      </c>
      <c r="T67" s="184" t="s">
        <v>116</v>
      </c>
      <c r="U67" s="182">
        <v>0</v>
      </c>
      <c r="V67" s="185">
        <f>ROUND(ROUND(S67,2)*ROUND(L67,3),2)</f>
        <v>0</v>
      </c>
      <c r="W67" s="185">
        <f>ROUND(V67*IF(UPPER(T67)="18%",18,1)*IF(UPPER(T67)="10%",10,1)*IF(UPPER(T67)="НДС не облагается",0,1)/100,2)</f>
        <v>0</v>
      </c>
      <c r="X67" s="185">
        <f>ROUND(W67+V67,2)</f>
        <v>0</v>
      </c>
      <c r="Y67" s="186">
        <f>IF(S67&gt;IF(U67=0,S67,U67),1,0)</f>
        <v>0</v>
      </c>
      <c r="Z67" s="186">
        <f t="shared" si="0"/>
        <v>0</v>
      </c>
      <c r="AA67" s="186">
        <f t="shared" si="1"/>
        <v>0</v>
      </c>
      <c r="AB67" s="186">
        <f t="shared" si="2"/>
        <v>0</v>
      </c>
      <c r="AC67" s="187">
        <f t="shared" si="3"/>
        <v>1</v>
      </c>
      <c r="AD67" s="187">
        <f>IF(AND(E67="Да",OR(AND(F67 = "Да",ISBLANK(G67)),AND(F67 = "Да", G67 = "В соответствии с техническим заданием"),AND(F67 = "Нет",NOT(G67 = "В соответствии с техническим заданием")))),1,0)</f>
        <v>0</v>
      </c>
      <c r="AE67" s="188">
        <f>IF(AND(E67="Да",OR(AND(F67 = "Да",ISBLANK(H67)),AND(F67 = "Да", H67 = "В соответствии с техническим заданием"),AND(F67 = "Нет",NOT(H67 = "В соответствии с техническим заданием")))),1,0)</f>
        <v>0</v>
      </c>
      <c r="AF67" s="188">
        <f>IF(OR(AND(E67="Нет",F67="Нет"),AND(E67="Да",F67="Нет"),AND(E67="Да",F67="Да")),0,1)</f>
        <v>0</v>
      </c>
      <c r="AG67" s="188">
        <f>IF(AND(Q67="Россия"),1,0)</f>
        <v>0</v>
      </c>
      <c r="AH67" s="188">
        <f>Z67*AG67</f>
        <v>0</v>
      </c>
      <c r="AI67" s="73" t="s">
        <v>105</v>
      </c>
    </row>
    <row r="68" spans="1:35" ht="50.1" customHeight="1" x14ac:dyDescent="0.45">
      <c r="A68" s="174" t="s">
        <v>309</v>
      </c>
      <c r="B68" s="174">
        <v>58</v>
      </c>
      <c r="C68" s="174">
        <v>216</v>
      </c>
      <c r="D68" s="175" t="s">
        <v>310</v>
      </c>
      <c r="E68" s="176" t="s">
        <v>127</v>
      </c>
      <c r="F68" s="177" t="s">
        <v>85</v>
      </c>
      <c r="G68" s="178" t="s">
        <v>128</v>
      </c>
      <c r="H68" s="178" t="s">
        <v>128</v>
      </c>
      <c r="I68" s="179"/>
      <c r="J68" s="180" t="s">
        <v>195</v>
      </c>
      <c r="K68" s="174" t="s">
        <v>311</v>
      </c>
      <c r="L68" s="174">
        <v>3</v>
      </c>
      <c r="M68" s="174" t="s">
        <v>197</v>
      </c>
      <c r="N68" s="181">
        <v>3</v>
      </c>
      <c r="O68" s="174" t="s">
        <v>198</v>
      </c>
      <c r="P68" s="174" t="s">
        <v>199</v>
      </c>
      <c r="Q68" s="177" t="s">
        <v>200</v>
      </c>
      <c r="R68" s="182">
        <v>969</v>
      </c>
      <c r="S68" s="183">
        <v>0</v>
      </c>
      <c r="T68" s="184" t="s">
        <v>116</v>
      </c>
      <c r="U68" s="182">
        <v>0</v>
      </c>
      <c r="V68" s="185">
        <f>ROUND(ROUND(S68,2)*ROUND(L68,3),2)</f>
        <v>0</v>
      </c>
      <c r="W68" s="185">
        <f>ROUND(V68*IF(UPPER(T68)="18%",18,1)*IF(UPPER(T68)="10%",10,1)*IF(UPPER(T68)="НДС не облагается",0,1)/100,2)</f>
        <v>0</v>
      </c>
      <c r="X68" s="185">
        <f>ROUND(W68+V68,2)</f>
        <v>0</v>
      </c>
      <c r="Y68" s="186">
        <f>IF(S68&gt;IF(U68=0,S68,U68),1,0)</f>
        <v>0</v>
      </c>
      <c r="Z68" s="186">
        <f t="shared" si="0"/>
        <v>0</v>
      </c>
      <c r="AA68" s="186">
        <f t="shared" si="1"/>
        <v>0</v>
      </c>
      <c r="AB68" s="186">
        <f t="shared" si="2"/>
        <v>0</v>
      </c>
      <c r="AC68" s="187">
        <f t="shared" si="3"/>
        <v>1</v>
      </c>
      <c r="AD68" s="187">
        <f>IF(AND(E68="Да",OR(AND(F68 = "Да",ISBLANK(G68)),AND(F68 = "Да", G68 = "В соответствии с техническим заданием"),AND(F68 = "Нет",NOT(G68 = "В соответствии с техническим заданием")))),1,0)</f>
        <v>0</v>
      </c>
      <c r="AE68" s="188">
        <f>IF(AND(E68="Да",OR(AND(F68 = "Да",ISBLANK(H68)),AND(F68 = "Да", H68 = "В соответствии с техническим заданием"),AND(F68 = "Нет",NOT(H68 = "В соответствии с техническим заданием")))),1,0)</f>
        <v>0</v>
      </c>
      <c r="AF68" s="188">
        <f>IF(OR(AND(E68="Нет",F68="Нет"),AND(E68="Да",F68="Нет"),AND(E68="Да",F68="Да")),0,1)</f>
        <v>0</v>
      </c>
      <c r="AG68" s="188">
        <f>IF(AND(Q68="Россия"),1,0)</f>
        <v>0</v>
      </c>
      <c r="AH68" s="188">
        <f>Z68*AG68</f>
        <v>0</v>
      </c>
      <c r="AI68" s="73" t="s">
        <v>105</v>
      </c>
    </row>
    <row r="69" spans="1:35" ht="50.1" customHeight="1" x14ac:dyDescent="0.45">
      <c r="A69" s="174" t="s">
        <v>312</v>
      </c>
      <c r="B69" s="174">
        <v>59</v>
      </c>
      <c r="C69" s="174">
        <v>59669</v>
      </c>
      <c r="D69" s="175" t="s">
        <v>313</v>
      </c>
      <c r="E69" s="176" t="s">
        <v>127</v>
      </c>
      <c r="F69" s="177" t="s">
        <v>85</v>
      </c>
      <c r="G69" s="178" t="s">
        <v>128</v>
      </c>
      <c r="H69" s="178" t="s">
        <v>128</v>
      </c>
      <c r="I69" s="179"/>
      <c r="J69" s="180" t="s">
        <v>195</v>
      </c>
      <c r="K69" s="174" t="s">
        <v>311</v>
      </c>
      <c r="L69" s="174">
        <v>1</v>
      </c>
      <c r="M69" s="174" t="s">
        <v>197</v>
      </c>
      <c r="N69" s="181">
        <v>1</v>
      </c>
      <c r="O69" s="174" t="s">
        <v>198</v>
      </c>
      <c r="P69" s="174" t="s">
        <v>199</v>
      </c>
      <c r="Q69" s="177" t="s">
        <v>200</v>
      </c>
      <c r="R69" s="182">
        <v>947</v>
      </c>
      <c r="S69" s="183">
        <v>0</v>
      </c>
      <c r="T69" s="184" t="s">
        <v>116</v>
      </c>
      <c r="U69" s="182">
        <v>0</v>
      </c>
      <c r="V69" s="185">
        <f>ROUND(ROUND(S69,2)*ROUND(L69,3),2)</f>
        <v>0</v>
      </c>
      <c r="W69" s="185">
        <f>ROUND(V69*IF(UPPER(T69)="18%",18,1)*IF(UPPER(T69)="10%",10,1)*IF(UPPER(T69)="НДС не облагается",0,1)/100,2)</f>
        <v>0</v>
      </c>
      <c r="X69" s="185">
        <f>ROUND(W69+V69,2)</f>
        <v>0</v>
      </c>
      <c r="Y69" s="186">
        <f>IF(S69&gt;IF(U69=0,S69,U69),1,0)</f>
        <v>0</v>
      </c>
      <c r="Z69" s="186">
        <f t="shared" si="0"/>
        <v>0</v>
      </c>
      <c r="AA69" s="186">
        <f t="shared" si="1"/>
        <v>0</v>
      </c>
      <c r="AB69" s="186">
        <f t="shared" si="2"/>
        <v>0</v>
      </c>
      <c r="AC69" s="187">
        <f t="shared" si="3"/>
        <v>1</v>
      </c>
      <c r="AD69" s="187">
        <f>IF(AND(E69="Да",OR(AND(F69 = "Да",ISBLANK(G69)),AND(F69 = "Да", G69 = "В соответствии с техническим заданием"),AND(F69 = "Нет",NOT(G69 = "В соответствии с техническим заданием")))),1,0)</f>
        <v>0</v>
      </c>
      <c r="AE69" s="188">
        <f>IF(AND(E69="Да",OR(AND(F69 = "Да",ISBLANK(H69)),AND(F69 = "Да", H69 = "В соответствии с техническим заданием"),AND(F69 = "Нет",NOT(H69 = "В соответствии с техническим заданием")))),1,0)</f>
        <v>0</v>
      </c>
      <c r="AF69" s="188">
        <f>IF(OR(AND(E69="Нет",F69="Нет"),AND(E69="Да",F69="Нет"),AND(E69="Да",F69="Да")),0,1)</f>
        <v>0</v>
      </c>
      <c r="AG69" s="188">
        <f>IF(AND(Q69="Россия"),1,0)</f>
        <v>0</v>
      </c>
      <c r="AH69" s="188">
        <f>Z69*AG69</f>
        <v>0</v>
      </c>
      <c r="AI69" s="73" t="s">
        <v>105</v>
      </c>
    </row>
    <row r="70" spans="1:35" ht="50.1" customHeight="1" x14ac:dyDescent="0.45">
      <c r="A70" s="174" t="s">
        <v>314</v>
      </c>
      <c r="B70" s="174">
        <v>60</v>
      </c>
      <c r="C70" s="174">
        <v>62050</v>
      </c>
      <c r="D70" s="175" t="s">
        <v>315</v>
      </c>
      <c r="E70" s="176" t="s">
        <v>127</v>
      </c>
      <c r="F70" s="177" t="s">
        <v>85</v>
      </c>
      <c r="G70" s="178" t="s">
        <v>128</v>
      </c>
      <c r="H70" s="178" t="s">
        <v>128</v>
      </c>
      <c r="I70" s="179"/>
      <c r="J70" s="180" t="s">
        <v>195</v>
      </c>
      <c r="K70" s="174" t="s">
        <v>311</v>
      </c>
      <c r="L70" s="174">
        <v>1</v>
      </c>
      <c r="M70" s="174" t="s">
        <v>197</v>
      </c>
      <c r="N70" s="181">
        <v>1</v>
      </c>
      <c r="O70" s="174" t="s">
        <v>198</v>
      </c>
      <c r="P70" s="174" t="s">
        <v>199</v>
      </c>
      <c r="Q70" s="177" t="s">
        <v>200</v>
      </c>
      <c r="R70" s="182">
        <v>3010</v>
      </c>
      <c r="S70" s="183">
        <v>0</v>
      </c>
      <c r="T70" s="184" t="s">
        <v>116</v>
      </c>
      <c r="U70" s="182">
        <v>0</v>
      </c>
      <c r="V70" s="185">
        <f>ROUND(ROUND(S70,2)*ROUND(L70,3),2)</f>
        <v>0</v>
      </c>
      <c r="W70" s="185">
        <f>ROUND(V70*IF(UPPER(T70)="18%",18,1)*IF(UPPER(T70)="10%",10,1)*IF(UPPER(T70)="НДС не облагается",0,1)/100,2)</f>
        <v>0</v>
      </c>
      <c r="X70" s="185">
        <f>ROUND(W70+V70,2)</f>
        <v>0</v>
      </c>
      <c r="Y70" s="186">
        <f>IF(S70&gt;IF(U70=0,S70,U70),1,0)</f>
        <v>0</v>
      </c>
      <c r="Z70" s="186">
        <f t="shared" si="0"/>
        <v>0</v>
      </c>
      <c r="AA70" s="186">
        <f t="shared" si="1"/>
        <v>0</v>
      </c>
      <c r="AB70" s="186">
        <f t="shared" si="2"/>
        <v>0</v>
      </c>
      <c r="AC70" s="187">
        <f t="shared" si="3"/>
        <v>1</v>
      </c>
      <c r="AD70" s="187">
        <f>IF(AND(E70="Да",OR(AND(F70 = "Да",ISBLANK(G70)),AND(F70 = "Да", G70 = "В соответствии с техническим заданием"),AND(F70 = "Нет",NOT(G70 = "В соответствии с техническим заданием")))),1,0)</f>
        <v>0</v>
      </c>
      <c r="AE70" s="188">
        <f>IF(AND(E70="Да",OR(AND(F70 = "Да",ISBLANK(H70)),AND(F70 = "Да", H70 = "В соответствии с техническим заданием"),AND(F70 = "Нет",NOT(H70 = "В соответствии с техническим заданием")))),1,0)</f>
        <v>0</v>
      </c>
      <c r="AF70" s="188">
        <f>IF(OR(AND(E70="Нет",F70="Нет"),AND(E70="Да",F70="Нет"),AND(E70="Да",F70="Да")),0,1)</f>
        <v>0</v>
      </c>
      <c r="AG70" s="188">
        <f>IF(AND(Q70="Россия"),1,0)</f>
        <v>0</v>
      </c>
      <c r="AH70" s="188">
        <f>Z70*AG70</f>
        <v>0</v>
      </c>
      <c r="AI70" s="73" t="s">
        <v>105</v>
      </c>
    </row>
    <row r="71" spans="1:35" ht="50.1" customHeight="1" x14ac:dyDescent="0.45">
      <c r="A71" s="174" t="s">
        <v>316</v>
      </c>
      <c r="B71" s="174">
        <v>61</v>
      </c>
      <c r="C71" s="174">
        <v>58305</v>
      </c>
      <c r="D71" s="175" t="s">
        <v>317</v>
      </c>
      <c r="E71" s="176" t="s">
        <v>127</v>
      </c>
      <c r="F71" s="177" t="s">
        <v>85</v>
      </c>
      <c r="G71" s="178" t="s">
        <v>128</v>
      </c>
      <c r="H71" s="178" t="s">
        <v>128</v>
      </c>
      <c r="I71" s="179"/>
      <c r="J71" s="180" t="s">
        <v>195</v>
      </c>
      <c r="K71" s="174" t="s">
        <v>311</v>
      </c>
      <c r="L71" s="174">
        <v>2</v>
      </c>
      <c r="M71" s="174" t="s">
        <v>197</v>
      </c>
      <c r="N71" s="181">
        <v>2</v>
      </c>
      <c r="O71" s="174" t="s">
        <v>198</v>
      </c>
      <c r="P71" s="174" t="s">
        <v>199</v>
      </c>
      <c r="Q71" s="177" t="s">
        <v>200</v>
      </c>
      <c r="R71" s="182">
        <v>3340</v>
      </c>
      <c r="S71" s="183">
        <v>0</v>
      </c>
      <c r="T71" s="184" t="s">
        <v>116</v>
      </c>
      <c r="U71" s="182">
        <v>0</v>
      </c>
      <c r="V71" s="185">
        <f>ROUND(ROUND(S71,2)*ROUND(L71,3),2)</f>
        <v>0</v>
      </c>
      <c r="W71" s="185">
        <f>ROUND(V71*IF(UPPER(T71)="18%",18,1)*IF(UPPER(T71)="10%",10,1)*IF(UPPER(T71)="НДС не облагается",0,1)/100,2)</f>
        <v>0</v>
      </c>
      <c r="X71" s="185">
        <f>ROUND(W71+V71,2)</f>
        <v>0</v>
      </c>
      <c r="Y71" s="186">
        <f>IF(S71&gt;IF(U71=0,S71,U71),1,0)</f>
        <v>0</v>
      </c>
      <c r="Z71" s="186">
        <f t="shared" si="0"/>
        <v>0</v>
      </c>
      <c r="AA71" s="186">
        <f t="shared" si="1"/>
        <v>0</v>
      </c>
      <c r="AB71" s="186">
        <f t="shared" si="2"/>
        <v>0</v>
      </c>
      <c r="AC71" s="187">
        <f t="shared" si="3"/>
        <v>1</v>
      </c>
      <c r="AD71" s="187">
        <f>IF(AND(E71="Да",OR(AND(F71 = "Да",ISBLANK(G71)),AND(F71 = "Да", G71 = "В соответствии с техническим заданием"),AND(F71 = "Нет",NOT(G71 = "В соответствии с техническим заданием")))),1,0)</f>
        <v>0</v>
      </c>
      <c r="AE71" s="188">
        <f>IF(AND(E71="Да",OR(AND(F71 = "Да",ISBLANK(H71)),AND(F71 = "Да", H71 = "В соответствии с техническим заданием"),AND(F71 = "Нет",NOT(H71 = "В соответствии с техническим заданием")))),1,0)</f>
        <v>0</v>
      </c>
      <c r="AF71" s="188">
        <f>IF(OR(AND(E71="Нет",F71="Нет"),AND(E71="Да",F71="Нет"),AND(E71="Да",F71="Да")),0,1)</f>
        <v>0</v>
      </c>
      <c r="AG71" s="188">
        <f>IF(AND(Q71="Россия"),1,0)</f>
        <v>0</v>
      </c>
      <c r="AH71" s="188">
        <f>Z71*AG71</f>
        <v>0</v>
      </c>
      <c r="AI71" s="73" t="s">
        <v>105</v>
      </c>
    </row>
    <row r="72" spans="1:35" ht="50.1" customHeight="1" x14ac:dyDescent="0.45">
      <c r="A72" s="174" t="s">
        <v>318</v>
      </c>
      <c r="B72" s="174">
        <v>62</v>
      </c>
      <c r="C72" s="174">
        <v>58033</v>
      </c>
      <c r="D72" s="175" t="s">
        <v>319</v>
      </c>
      <c r="E72" s="176" t="s">
        <v>127</v>
      </c>
      <c r="F72" s="177" t="s">
        <v>85</v>
      </c>
      <c r="G72" s="178" t="s">
        <v>128</v>
      </c>
      <c r="H72" s="178" t="s">
        <v>128</v>
      </c>
      <c r="I72" s="179"/>
      <c r="J72" s="180" t="s">
        <v>195</v>
      </c>
      <c r="K72" s="174" t="s">
        <v>311</v>
      </c>
      <c r="L72" s="174">
        <v>2</v>
      </c>
      <c r="M72" s="174" t="s">
        <v>197</v>
      </c>
      <c r="N72" s="181">
        <v>2</v>
      </c>
      <c r="O72" s="174" t="s">
        <v>198</v>
      </c>
      <c r="P72" s="174" t="s">
        <v>199</v>
      </c>
      <c r="Q72" s="177" t="s">
        <v>200</v>
      </c>
      <c r="R72" s="182">
        <v>7120</v>
      </c>
      <c r="S72" s="183">
        <v>0</v>
      </c>
      <c r="T72" s="184" t="s">
        <v>116</v>
      </c>
      <c r="U72" s="182">
        <v>0</v>
      </c>
      <c r="V72" s="185">
        <f>ROUND(ROUND(S72,2)*ROUND(L72,3),2)</f>
        <v>0</v>
      </c>
      <c r="W72" s="185">
        <f>ROUND(V72*IF(UPPER(T72)="18%",18,1)*IF(UPPER(T72)="10%",10,1)*IF(UPPER(T72)="НДС не облагается",0,1)/100,2)</f>
        <v>0</v>
      </c>
      <c r="X72" s="185">
        <f>ROUND(W72+V72,2)</f>
        <v>0</v>
      </c>
      <c r="Y72" s="186">
        <f>IF(S72&gt;IF(U72=0,S72,U72),1,0)</f>
        <v>0</v>
      </c>
      <c r="Z72" s="186">
        <f t="shared" si="0"/>
        <v>0</v>
      </c>
      <c r="AA72" s="186">
        <f t="shared" si="1"/>
        <v>0</v>
      </c>
      <c r="AB72" s="186">
        <f t="shared" si="2"/>
        <v>0</v>
      </c>
      <c r="AC72" s="187">
        <f t="shared" si="3"/>
        <v>1</v>
      </c>
      <c r="AD72" s="187">
        <f>IF(AND(E72="Да",OR(AND(F72 = "Да",ISBLANK(G72)),AND(F72 = "Да", G72 = "В соответствии с техническим заданием"),AND(F72 = "Нет",NOT(G72 = "В соответствии с техническим заданием")))),1,0)</f>
        <v>0</v>
      </c>
      <c r="AE72" s="188">
        <f>IF(AND(E72="Да",OR(AND(F72 = "Да",ISBLANK(H72)),AND(F72 = "Да", H72 = "В соответствии с техническим заданием"),AND(F72 = "Нет",NOT(H72 = "В соответствии с техническим заданием")))),1,0)</f>
        <v>0</v>
      </c>
      <c r="AF72" s="188">
        <f>IF(OR(AND(E72="Нет",F72="Нет"),AND(E72="Да",F72="Нет"),AND(E72="Да",F72="Да")),0,1)</f>
        <v>0</v>
      </c>
      <c r="AG72" s="188">
        <f>IF(AND(Q72="Россия"),1,0)</f>
        <v>0</v>
      </c>
      <c r="AH72" s="188">
        <f>Z72*AG72</f>
        <v>0</v>
      </c>
      <c r="AI72" s="73" t="s">
        <v>105</v>
      </c>
    </row>
    <row r="73" spans="1:35" ht="50.1" customHeight="1" x14ac:dyDescent="0.45">
      <c r="A73" s="174" t="s">
        <v>320</v>
      </c>
      <c r="B73" s="174">
        <v>63</v>
      </c>
      <c r="C73" s="174">
        <v>60987</v>
      </c>
      <c r="D73" s="175" t="s">
        <v>321</v>
      </c>
      <c r="E73" s="176" t="s">
        <v>127</v>
      </c>
      <c r="F73" s="177" t="s">
        <v>85</v>
      </c>
      <c r="G73" s="178" t="s">
        <v>128</v>
      </c>
      <c r="H73" s="178" t="s">
        <v>128</v>
      </c>
      <c r="I73" s="179"/>
      <c r="J73" s="180" t="s">
        <v>195</v>
      </c>
      <c r="K73" s="174" t="s">
        <v>311</v>
      </c>
      <c r="L73" s="174">
        <v>1</v>
      </c>
      <c r="M73" s="174" t="s">
        <v>197</v>
      </c>
      <c r="N73" s="181">
        <v>1</v>
      </c>
      <c r="O73" s="174" t="s">
        <v>198</v>
      </c>
      <c r="P73" s="174" t="s">
        <v>199</v>
      </c>
      <c r="Q73" s="177" t="s">
        <v>200</v>
      </c>
      <c r="R73" s="182">
        <v>92</v>
      </c>
      <c r="S73" s="183">
        <v>0</v>
      </c>
      <c r="T73" s="184" t="s">
        <v>116</v>
      </c>
      <c r="U73" s="182">
        <v>0</v>
      </c>
      <c r="V73" s="185">
        <f>ROUND(ROUND(S73,2)*ROUND(L73,3),2)</f>
        <v>0</v>
      </c>
      <c r="W73" s="185">
        <f>ROUND(V73*IF(UPPER(T73)="18%",18,1)*IF(UPPER(T73)="10%",10,1)*IF(UPPER(T73)="НДС не облагается",0,1)/100,2)</f>
        <v>0</v>
      </c>
      <c r="X73" s="185">
        <f>ROUND(W73+V73,2)</f>
        <v>0</v>
      </c>
      <c r="Y73" s="186">
        <f>IF(S73&gt;IF(U73=0,S73,U73),1,0)</f>
        <v>0</v>
      </c>
      <c r="Z73" s="186">
        <f t="shared" si="0"/>
        <v>0</v>
      </c>
      <c r="AA73" s="186">
        <f t="shared" si="1"/>
        <v>0</v>
      </c>
      <c r="AB73" s="186">
        <f t="shared" si="2"/>
        <v>0</v>
      </c>
      <c r="AC73" s="187">
        <f t="shared" si="3"/>
        <v>1</v>
      </c>
      <c r="AD73" s="187">
        <f>IF(AND(E73="Да",OR(AND(F73 = "Да",ISBLANK(G73)),AND(F73 = "Да", G73 = "В соответствии с техническим заданием"),AND(F73 = "Нет",NOT(G73 = "В соответствии с техническим заданием")))),1,0)</f>
        <v>0</v>
      </c>
      <c r="AE73" s="188">
        <f>IF(AND(E73="Да",OR(AND(F73 = "Да",ISBLANK(H73)),AND(F73 = "Да", H73 = "В соответствии с техническим заданием"),AND(F73 = "Нет",NOT(H73 = "В соответствии с техническим заданием")))),1,0)</f>
        <v>0</v>
      </c>
      <c r="AF73" s="188">
        <f>IF(OR(AND(E73="Нет",F73="Нет"),AND(E73="Да",F73="Нет"),AND(E73="Да",F73="Да")),0,1)</f>
        <v>0</v>
      </c>
      <c r="AG73" s="188">
        <f>IF(AND(Q73="Россия"),1,0)</f>
        <v>0</v>
      </c>
      <c r="AH73" s="188">
        <f>Z73*AG73</f>
        <v>0</v>
      </c>
      <c r="AI73" s="73" t="s">
        <v>105</v>
      </c>
    </row>
    <row r="74" spans="1:35" ht="50.1" customHeight="1" x14ac:dyDescent="0.45">
      <c r="A74" s="174" t="s">
        <v>322</v>
      </c>
      <c r="B74" s="174">
        <v>64</v>
      </c>
      <c r="C74" s="174">
        <v>52536</v>
      </c>
      <c r="D74" s="175" t="s">
        <v>464</v>
      </c>
      <c r="E74" s="176" t="s">
        <v>127</v>
      </c>
      <c r="F74" s="177" t="s">
        <v>85</v>
      </c>
      <c r="G74" s="178" t="s">
        <v>128</v>
      </c>
      <c r="H74" s="178" t="s">
        <v>128</v>
      </c>
      <c r="I74" s="179"/>
      <c r="J74" s="180" t="s">
        <v>195</v>
      </c>
      <c r="K74" s="174" t="s">
        <v>311</v>
      </c>
      <c r="L74" s="174">
        <v>7</v>
      </c>
      <c r="M74" s="174" t="s">
        <v>197</v>
      </c>
      <c r="N74" s="181">
        <v>7</v>
      </c>
      <c r="O74" s="174" t="s">
        <v>198</v>
      </c>
      <c r="P74" s="174" t="s">
        <v>199</v>
      </c>
      <c r="Q74" s="177" t="s">
        <v>200</v>
      </c>
      <c r="R74" s="182">
        <v>8001</v>
      </c>
      <c r="S74" s="183">
        <v>0</v>
      </c>
      <c r="T74" s="184" t="s">
        <v>116</v>
      </c>
      <c r="U74" s="182">
        <v>0</v>
      </c>
      <c r="V74" s="185">
        <f>ROUND(ROUND(S74,2)*ROUND(L74,3),2)</f>
        <v>0</v>
      </c>
      <c r="W74" s="185">
        <f>ROUND(V74*IF(UPPER(T74)="18%",18,1)*IF(UPPER(T74)="10%",10,1)*IF(UPPER(T74)="НДС не облагается",0,1)/100,2)</f>
        <v>0</v>
      </c>
      <c r="X74" s="185">
        <f>ROUND(W74+V74,2)</f>
        <v>0</v>
      </c>
      <c r="Y74" s="186">
        <f>IF(S74&gt;IF(U74=0,S74,U74),1,0)</f>
        <v>0</v>
      </c>
      <c r="Z74" s="186">
        <f t="shared" si="0"/>
        <v>0</v>
      </c>
      <c r="AA74" s="186">
        <f t="shared" si="1"/>
        <v>0</v>
      </c>
      <c r="AB74" s="186">
        <f t="shared" si="2"/>
        <v>0</v>
      </c>
      <c r="AC74" s="187">
        <f t="shared" si="3"/>
        <v>1</v>
      </c>
      <c r="AD74" s="187">
        <f>IF(AND(E74="Да",OR(AND(F74 = "Да",ISBLANK(G74)),AND(F74 = "Да", G74 = "В соответствии с техническим заданием"),AND(F74 = "Нет",NOT(G74 = "В соответствии с техническим заданием")))),1,0)</f>
        <v>0</v>
      </c>
      <c r="AE74" s="188">
        <f>IF(AND(E74="Да",OR(AND(F74 = "Да",ISBLANK(H74)),AND(F74 = "Да", H74 = "В соответствии с техническим заданием"),AND(F74 = "Нет",NOT(H74 = "В соответствии с техническим заданием")))),1,0)</f>
        <v>0</v>
      </c>
      <c r="AF74" s="188">
        <f>IF(OR(AND(E74="Нет",F74="Нет"),AND(E74="Да",F74="Нет"),AND(E74="Да",F74="Да")),0,1)</f>
        <v>0</v>
      </c>
      <c r="AG74" s="188">
        <f>IF(AND(Q74="Россия"),1,0)</f>
        <v>0</v>
      </c>
      <c r="AH74" s="188">
        <f>Z74*AG74</f>
        <v>0</v>
      </c>
      <c r="AI74" s="73" t="s">
        <v>105</v>
      </c>
    </row>
    <row r="75" spans="1:35" ht="50.1" customHeight="1" x14ac:dyDescent="0.45">
      <c r="A75" s="174" t="s">
        <v>323</v>
      </c>
      <c r="B75" s="174">
        <v>65</v>
      </c>
      <c r="C75" s="174">
        <v>59147</v>
      </c>
      <c r="D75" s="175" t="s">
        <v>324</v>
      </c>
      <c r="E75" s="176" t="s">
        <v>127</v>
      </c>
      <c r="F75" s="177" t="s">
        <v>85</v>
      </c>
      <c r="G75" s="178" t="s">
        <v>128</v>
      </c>
      <c r="H75" s="178" t="s">
        <v>128</v>
      </c>
      <c r="I75" s="179"/>
      <c r="J75" s="180" t="s">
        <v>195</v>
      </c>
      <c r="K75" s="174" t="s">
        <v>311</v>
      </c>
      <c r="L75" s="174">
        <v>7</v>
      </c>
      <c r="M75" s="174" t="s">
        <v>197</v>
      </c>
      <c r="N75" s="181">
        <v>7</v>
      </c>
      <c r="O75" s="174" t="s">
        <v>198</v>
      </c>
      <c r="P75" s="174" t="s">
        <v>199</v>
      </c>
      <c r="Q75" s="177" t="s">
        <v>200</v>
      </c>
      <c r="R75" s="182">
        <v>2219</v>
      </c>
      <c r="S75" s="183">
        <v>0</v>
      </c>
      <c r="T75" s="184" t="s">
        <v>116</v>
      </c>
      <c r="U75" s="182">
        <v>0</v>
      </c>
      <c r="V75" s="185">
        <f>ROUND(ROUND(S75,2)*ROUND(L75,3),2)</f>
        <v>0</v>
      </c>
      <c r="W75" s="185">
        <f>ROUND(V75*IF(UPPER(T75)="18%",18,1)*IF(UPPER(T75)="10%",10,1)*IF(UPPER(T75)="НДС не облагается",0,1)/100,2)</f>
        <v>0</v>
      </c>
      <c r="X75" s="185">
        <f>ROUND(W75+V75,2)</f>
        <v>0</v>
      </c>
      <c r="Y75" s="186">
        <f>IF(S75&gt;IF(U75=0,S75,U75),1,0)</f>
        <v>0</v>
      </c>
      <c r="Z75" s="186">
        <f t="shared" ref="Z75:Z138" si="4">X75</f>
        <v>0</v>
      </c>
      <c r="AA75" s="186">
        <f t="shared" ref="AA75:AA138" si="5">W75</f>
        <v>0</v>
      </c>
      <c r="AB75" s="186">
        <f t="shared" ref="AB75:AB138" si="6">V75</f>
        <v>0</v>
      </c>
      <c r="AC75" s="187">
        <f t="shared" ref="AC75:AC138" si="7">IF(OR(ISBLANK(J75),J75="Укажите номер сертификата или выберите &lt;&lt;Нет&gt;&gt;"),1,0)</f>
        <v>1</v>
      </c>
      <c r="AD75" s="187">
        <f>IF(AND(E75="Да",OR(AND(F75 = "Да",ISBLANK(G75)),AND(F75 = "Да", G75 = "В соответствии с техническим заданием"),AND(F75 = "Нет",NOT(G75 = "В соответствии с техническим заданием")))),1,0)</f>
        <v>0</v>
      </c>
      <c r="AE75" s="188">
        <f>IF(AND(E75="Да",OR(AND(F75 = "Да",ISBLANK(H75)),AND(F75 = "Да", H75 = "В соответствии с техническим заданием"),AND(F75 = "Нет",NOT(H75 = "В соответствии с техническим заданием")))),1,0)</f>
        <v>0</v>
      </c>
      <c r="AF75" s="188">
        <f>IF(OR(AND(E75="Нет",F75="Нет"),AND(E75="Да",F75="Нет"),AND(E75="Да",F75="Да")),0,1)</f>
        <v>0</v>
      </c>
      <c r="AG75" s="188">
        <f>IF(AND(Q75="Россия"),1,0)</f>
        <v>0</v>
      </c>
      <c r="AH75" s="188">
        <f>Z75*AG75</f>
        <v>0</v>
      </c>
      <c r="AI75" s="73" t="s">
        <v>105</v>
      </c>
    </row>
    <row r="76" spans="1:35" ht="50.1" customHeight="1" x14ac:dyDescent="0.45">
      <c r="A76" s="174" t="s">
        <v>325</v>
      </c>
      <c r="B76" s="174">
        <v>66</v>
      </c>
      <c r="C76" s="174">
        <v>59667</v>
      </c>
      <c r="D76" s="175" t="s">
        <v>326</v>
      </c>
      <c r="E76" s="176" t="s">
        <v>127</v>
      </c>
      <c r="F76" s="177" t="s">
        <v>85</v>
      </c>
      <c r="G76" s="178" t="s">
        <v>128</v>
      </c>
      <c r="H76" s="178" t="s">
        <v>128</v>
      </c>
      <c r="I76" s="179"/>
      <c r="J76" s="180" t="s">
        <v>195</v>
      </c>
      <c r="K76" s="174" t="s">
        <v>311</v>
      </c>
      <c r="L76" s="174">
        <v>1</v>
      </c>
      <c r="M76" s="174" t="s">
        <v>197</v>
      </c>
      <c r="N76" s="181">
        <v>1</v>
      </c>
      <c r="O76" s="174" t="s">
        <v>198</v>
      </c>
      <c r="P76" s="174" t="s">
        <v>199</v>
      </c>
      <c r="Q76" s="177" t="s">
        <v>200</v>
      </c>
      <c r="R76" s="182">
        <v>4610</v>
      </c>
      <c r="S76" s="183">
        <v>0</v>
      </c>
      <c r="T76" s="184" t="s">
        <v>116</v>
      </c>
      <c r="U76" s="182">
        <v>0</v>
      </c>
      <c r="V76" s="185">
        <f>ROUND(ROUND(S76,2)*ROUND(L76,3),2)</f>
        <v>0</v>
      </c>
      <c r="W76" s="185">
        <f>ROUND(V76*IF(UPPER(T76)="18%",18,1)*IF(UPPER(T76)="10%",10,1)*IF(UPPER(T76)="НДС не облагается",0,1)/100,2)</f>
        <v>0</v>
      </c>
      <c r="X76" s="185">
        <f>ROUND(W76+V76,2)</f>
        <v>0</v>
      </c>
      <c r="Y76" s="186">
        <f>IF(S76&gt;IF(U76=0,S76,U76),1,0)</f>
        <v>0</v>
      </c>
      <c r="Z76" s="186">
        <f t="shared" si="4"/>
        <v>0</v>
      </c>
      <c r="AA76" s="186">
        <f t="shared" si="5"/>
        <v>0</v>
      </c>
      <c r="AB76" s="186">
        <f t="shared" si="6"/>
        <v>0</v>
      </c>
      <c r="AC76" s="187">
        <f t="shared" si="7"/>
        <v>1</v>
      </c>
      <c r="AD76" s="187">
        <f>IF(AND(E76="Да",OR(AND(F76 = "Да",ISBLANK(G76)),AND(F76 = "Да", G76 = "В соответствии с техническим заданием"),AND(F76 = "Нет",NOT(G76 = "В соответствии с техническим заданием")))),1,0)</f>
        <v>0</v>
      </c>
      <c r="AE76" s="188">
        <f>IF(AND(E76="Да",OR(AND(F76 = "Да",ISBLANK(H76)),AND(F76 = "Да", H76 = "В соответствии с техническим заданием"),AND(F76 = "Нет",NOT(H76 = "В соответствии с техническим заданием")))),1,0)</f>
        <v>0</v>
      </c>
      <c r="AF76" s="188">
        <f>IF(OR(AND(E76="Нет",F76="Нет"),AND(E76="Да",F76="Нет"),AND(E76="Да",F76="Да")),0,1)</f>
        <v>0</v>
      </c>
      <c r="AG76" s="188">
        <f>IF(AND(Q76="Россия"),1,0)</f>
        <v>0</v>
      </c>
      <c r="AH76" s="188">
        <f>Z76*AG76</f>
        <v>0</v>
      </c>
      <c r="AI76" s="73" t="s">
        <v>105</v>
      </c>
    </row>
    <row r="77" spans="1:35" ht="50.1" customHeight="1" x14ac:dyDescent="0.45">
      <c r="A77" s="174" t="s">
        <v>327</v>
      </c>
      <c r="B77" s="174">
        <v>67</v>
      </c>
      <c r="C77" s="174">
        <v>61839</v>
      </c>
      <c r="D77" s="175" t="s">
        <v>328</v>
      </c>
      <c r="E77" s="176" t="s">
        <v>127</v>
      </c>
      <c r="F77" s="177" t="s">
        <v>85</v>
      </c>
      <c r="G77" s="178" t="s">
        <v>128</v>
      </c>
      <c r="H77" s="178" t="s">
        <v>128</v>
      </c>
      <c r="I77" s="179"/>
      <c r="J77" s="180" t="s">
        <v>195</v>
      </c>
      <c r="K77" s="174" t="s">
        <v>311</v>
      </c>
      <c r="L77" s="174">
        <v>4</v>
      </c>
      <c r="M77" s="174" t="s">
        <v>197</v>
      </c>
      <c r="N77" s="181">
        <v>7</v>
      </c>
      <c r="O77" s="174" t="s">
        <v>198</v>
      </c>
      <c r="P77" s="174" t="s">
        <v>199</v>
      </c>
      <c r="Q77" s="177" t="s">
        <v>200</v>
      </c>
      <c r="R77" s="182">
        <v>9776</v>
      </c>
      <c r="S77" s="183">
        <v>0</v>
      </c>
      <c r="T77" s="184" t="s">
        <v>116</v>
      </c>
      <c r="U77" s="182">
        <v>0</v>
      </c>
      <c r="V77" s="185">
        <f>ROUND(ROUND(S77,2)*ROUND(L77,3),2)</f>
        <v>0</v>
      </c>
      <c r="W77" s="185">
        <f>ROUND(V77*IF(UPPER(T77)="18%",18,1)*IF(UPPER(T77)="10%",10,1)*IF(UPPER(T77)="НДС не облагается",0,1)/100,2)</f>
        <v>0</v>
      </c>
      <c r="X77" s="185">
        <f>ROUND(W77+V77,2)</f>
        <v>0</v>
      </c>
      <c r="Y77" s="186">
        <f>IF(S77&gt;IF(U77=0,S77,U77),1,0)</f>
        <v>0</v>
      </c>
      <c r="Z77" s="186">
        <f t="shared" si="4"/>
        <v>0</v>
      </c>
      <c r="AA77" s="186">
        <f t="shared" si="5"/>
        <v>0</v>
      </c>
      <c r="AB77" s="186">
        <f t="shared" si="6"/>
        <v>0</v>
      </c>
      <c r="AC77" s="187">
        <f t="shared" si="7"/>
        <v>1</v>
      </c>
      <c r="AD77" s="187">
        <f>IF(AND(E77="Да",OR(AND(F77 = "Да",ISBLANK(G77)),AND(F77 = "Да", G77 = "В соответствии с техническим заданием"),AND(F77 = "Нет",NOT(G77 = "В соответствии с техническим заданием")))),1,0)</f>
        <v>0</v>
      </c>
      <c r="AE77" s="188">
        <f>IF(AND(E77="Да",OR(AND(F77 = "Да",ISBLANK(H77)),AND(F77 = "Да", H77 = "В соответствии с техническим заданием"),AND(F77 = "Нет",NOT(H77 = "В соответствии с техническим заданием")))),1,0)</f>
        <v>0</v>
      </c>
      <c r="AF77" s="188">
        <f>IF(OR(AND(E77="Нет",F77="Нет"),AND(E77="Да",F77="Нет"),AND(E77="Да",F77="Да")),0,1)</f>
        <v>0</v>
      </c>
      <c r="AG77" s="188">
        <f>IF(AND(Q77="Россия"),1,0)</f>
        <v>0</v>
      </c>
      <c r="AH77" s="188">
        <f>Z77*AG77</f>
        <v>0</v>
      </c>
      <c r="AI77" s="73" t="s">
        <v>105</v>
      </c>
    </row>
    <row r="78" spans="1:35" ht="50.1" customHeight="1" x14ac:dyDescent="0.45">
      <c r="A78" s="174" t="s">
        <v>329</v>
      </c>
      <c r="B78" s="174">
        <v>68</v>
      </c>
      <c r="C78" s="174">
        <v>61839</v>
      </c>
      <c r="D78" s="175" t="s">
        <v>328</v>
      </c>
      <c r="E78" s="176" t="s">
        <v>127</v>
      </c>
      <c r="F78" s="177" t="s">
        <v>85</v>
      </c>
      <c r="G78" s="178" t="s">
        <v>128</v>
      </c>
      <c r="H78" s="178" t="s">
        <v>128</v>
      </c>
      <c r="I78" s="179"/>
      <c r="J78" s="180" t="s">
        <v>195</v>
      </c>
      <c r="K78" s="174" t="s">
        <v>311</v>
      </c>
      <c r="L78" s="174">
        <v>3</v>
      </c>
      <c r="M78" s="174" t="s">
        <v>197</v>
      </c>
      <c r="N78" s="181">
        <v>7</v>
      </c>
      <c r="O78" s="174" t="s">
        <v>198</v>
      </c>
      <c r="P78" s="174" t="s">
        <v>199</v>
      </c>
      <c r="Q78" s="177" t="s">
        <v>200</v>
      </c>
      <c r="R78" s="182">
        <v>22020</v>
      </c>
      <c r="S78" s="183">
        <v>0</v>
      </c>
      <c r="T78" s="184" t="s">
        <v>116</v>
      </c>
      <c r="U78" s="182">
        <v>0</v>
      </c>
      <c r="V78" s="185">
        <f>ROUND(ROUND(S78,2)*ROUND(L78,3),2)</f>
        <v>0</v>
      </c>
      <c r="W78" s="185">
        <f>ROUND(V78*IF(UPPER(T78)="18%",18,1)*IF(UPPER(T78)="10%",10,1)*IF(UPPER(T78)="НДС не облагается",0,1)/100,2)</f>
        <v>0</v>
      </c>
      <c r="X78" s="185">
        <f>ROUND(W78+V78,2)</f>
        <v>0</v>
      </c>
      <c r="Y78" s="186">
        <f>IF(S78&gt;IF(U78=0,S78,U78),1,0)</f>
        <v>0</v>
      </c>
      <c r="Z78" s="186">
        <f t="shared" si="4"/>
        <v>0</v>
      </c>
      <c r="AA78" s="186">
        <f t="shared" si="5"/>
        <v>0</v>
      </c>
      <c r="AB78" s="186">
        <f t="shared" si="6"/>
        <v>0</v>
      </c>
      <c r="AC78" s="187">
        <f t="shared" si="7"/>
        <v>1</v>
      </c>
      <c r="AD78" s="187">
        <f>IF(AND(E78="Да",OR(AND(F78 = "Да",ISBLANK(G78)),AND(F78 = "Да", G78 = "В соответствии с техническим заданием"),AND(F78 = "Нет",NOT(G78 = "В соответствии с техническим заданием")))),1,0)</f>
        <v>0</v>
      </c>
      <c r="AE78" s="188">
        <f>IF(AND(E78="Да",OR(AND(F78 = "Да",ISBLANK(H78)),AND(F78 = "Да", H78 = "В соответствии с техническим заданием"),AND(F78 = "Нет",NOT(H78 = "В соответствии с техническим заданием")))),1,0)</f>
        <v>0</v>
      </c>
      <c r="AF78" s="188">
        <f>IF(OR(AND(E78="Нет",F78="Нет"),AND(E78="Да",F78="Нет"),AND(E78="Да",F78="Да")),0,1)</f>
        <v>0</v>
      </c>
      <c r="AG78" s="188">
        <f>IF(AND(Q78="Россия"),1,0)</f>
        <v>0</v>
      </c>
      <c r="AH78" s="188">
        <f>Z78*AG78</f>
        <v>0</v>
      </c>
      <c r="AI78" s="73" t="s">
        <v>105</v>
      </c>
    </row>
    <row r="79" spans="1:35" ht="50.1" customHeight="1" x14ac:dyDescent="0.45">
      <c r="A79" s="174" t="s">
        <v>330</v>
      </c>
      <c r="B79" s="174">
        <v>69</v>
      </c>
      <c r="C79" s="174">
        <v>237</v>
      </c>
      <c r="D79" s="175" t="s">
        <v>331</v>
      </c>
      <c r="E79" s="176" t="s">
        <v>127</v>
      </c>
      <c r="F79" s="177" t="s">
        <v>85</v>
      </c>
      <c r="G79" s="178" t="s">
        <v>128</v>
      </c>
      <c r="H79" s="178" t="s">
        <v>128</v>
      </c>
      <c r="I79" s="179"/>
      <c r="J79" s="180" t="s">
        <v>195</v>
      </c>
      <c r="K79" s="174" t="s">
        <v>311</v>
      </c>
      <c r="L79" s="174">
        <v>17</v>
      </c>
      <c r="M79" s="174" t="s">
        <v>197</v>
      </c>
      <c r="N79" s="181">
        <v>31</v>
      </c>
      <c r="O79" s="174" t="s">
        <v>198</v>
      </c>
      <c r="P79" s="174" t="s">
        <v>199</v>
      </c>
      <c r="Q79" s="177" t="s">
        <v>200</v>
      </c>
      <c r="R79" s="182">
        <v>2346</v>
      </c>
      <c r="S79" s="183">
        <v>0</v>
      </c>
      <c r="T79" s="184" t="s">
        <v>116</v>
      </c>
      <c r="U79" s="182">
        <v>0</v>
      </c>
      <c r="V79" s="185">
        <f>ROUND(ROUND(S79,2)*ROUND(L79,3),2)</f>
        <v>0</v>
      </c>
      <c r="W79" s="185">
        <f>ROUND(V79*IF(UPPER(T79)="18%",18,1)*IF(UPPER(T79)="10%",10,1)*IF(UPPER(T79)="НДС не облагается",0,1)/100,2)</f>
        <v>0</v>
      </c>
      <c r="X79" s="185">
        <f>ROUND(W79+V79,2)</f>
        <v>0</v>
      </c>
      <c r="Y79" s="186">
        <f>IF(S79&gt;IF(U79=0,S79,U79),1,0)</f>
        <v>0</v>
      </c>
      <c r="Z79" s="186">
        <f t="shared" si="4"/>
        <v>0</v>
      </c>
      <c r="AA79" s="186">
        <f t="shared" si="5"/>
        <v>0</v>
      </c>
      <c r="AB79" s="186">
        <f t="shared" si="6"/>
        <v>0</v>
      </c>
      <c r="AC79" s="187">
        <f t="shared" si="7"/>
        <v>1</v>
      </c>
      <c r="AD79" s="187">
        <f>IF(AND(E79="Да",OR(AND(F79 = "Да",ISBLANK(G79)),AND(F79 = "Да", G79 = "В соответствии с техническим заданием"),AND(F79 = "Нет",NOT(G79 = "В соответствии с техническим заданием")))),1,0)</f>
        <v>0</v>
      </c>
      <c r="AE79" s="188">
        <f>IF(AND(E79="Да",OR(AND(F79 = "Да",ISBLANK(H79)),AND(F79 = "Да", H79 = "В соответствии с техническим заданием"),AND(F79 = "Нет",NOT(H79 = "В соответствии с техническим заданием")))),1,0)</f>
        <v>0</v>
      </c>
      <c r="AF79" s="188">
        <f>IF(OR(AND(E79="Нет",F79="Нет"),AND(E79="Да",F79="Нет"),AND(E79="Да",F79="Да")),0,1)</f>
        <v>0</v>
      </c>
      <c r="AG79" s="188">
        <f>IF(AND(Q79="Россия"),1,0)</f>
        <v>0</v>
      </c>
      <c r="AH79" s="188">
        <f>Z79*AG79</f>
        <v>0</v>
      </c>
      <c r="AI79" s="73" t="s">
        <v>105</v>
      </c>
    </row>
    <row r="80" spans="1:35" ht="50.1" customHeight="1" x14ac:dyDescent="0.45">
      <c r="A80" s="174" t="s">
        <v>332</v>
      </c>
      <c r="B80" s="174">
        <v>70</v>
      </c>
      <c r="C80" s="174">
        <v>57295</v>
      </c>
      <c r="D80" s="175" t="s">
        <v>333</v>
      </c>
      <c r="E80" s="176" t="s">
        <v>127</v>
      </c>
      <c r="F80" s="177" t="s">
        <v>85</v>
      </c>
      <c r="G80" s="178" t="s">
        <v>128</v>
      </c>
      <c r="H80" s="178" t="s">
        <v>128</v>
      </c>
      <c r="I80" s="179"/>
      <c r="J80" s="180" t="s">
        <v>195</v>
      </c>
      <c r="K80" s="174" t="s">
        <v>311</v>
      </c>
      <c r="L80" s="174">
        <v>1</v>
      </c>
      <c r="M80" s="174" t="s">
        <v>197</v>
      </c>
      <c r="N80" s="181">
        <v>1</v>
      </c>
      <c r="O80" s="174" t="s">
        <v>198</v>
      </c>
      <c r="P80" s="174" t="s">
        <v>199</v>
      </c>
      <c r="Q80" s="177" t="s">
        <v>200</v>
      </c>
      <c r="R80" s="182">
        <v>4392</v>
      </c>
      <c r="S80" s="183">
        <v>0</v>
      </c>
      <c r="T80" s="184" t="s">
        <v>116</v>
      </c>
      <c r="U80" s="182">
        <v>0</v>
      </c>
      <c r="V80" s="185">
        <f>ROUND(ROUND(S80,2)*ROUND(L80,3),2)</f>
        <v>0</v>
      </c>
      <c r="W80" s="185">
        <f>ROUND(V80*IF(UPPER(T80)="18%",18,1)*IF(UPPER(T80)="10%",10,1)*IF(UPPER(T80)="НДС не облагается",0,1)/100,2)</f>
        <v>0</v>
      </c>
      <c r="X80" s="185">
        <f>ROUND(W80+V80,2)</f>
        <v>0</v>
      </c>
      <c r="Y80" s="186">
        <f>IF(S80&gt;IF(U80=0,S80,U80),1,0)</f>
        <v>0</v>
      </c>
      <c r="Z80" s="186">
        <f t="shared" si="4"/>
        <v>0</v>
      </c>
      <c r="AA80" s="186">
        <f t="shared" si="5"/>
        <v>0</v>
      </c>
      <c r="AB80" s="186">
        <f t="shared" si="6"/>
        <v>0</v>
      </c>
      <c r="AC80" s="187">
        <f t="shared" si="7"/>
        <v>1</v>
      </c>
      <c r="AD80" s="187">
        <f>IF(AND(E80="Да",OR(AND(F80 = "Да",ISBLANK(G80)),AND(F80 = "Да", G80 = "В соответствии с техническим заданием"),AND(F80 = "Нет",NOT(G80 = "В соответствии с техническим заданием")))),1,0)</f>
        <v>0</v>
      </c>
      <c r="AE80" s="188">
        <f>IF(AND(E80="Да",OR(AND(F80 = "Да",ISBLANK(H80)),AND(F80 = "Да", H80 = "В соответствии с техническим заданием"),AND(F80 = "Нет",NOT(H80 = "В соответствии с техническим заданием")))),1,0)</f>
        <v>0</v>
      </c>
      <c r="AF80" s="188">
        <f>IF(OR(AND(E80="Нет",F80="Нет"),AND(E80="Да",F80="Нет"),AND(E80="Да",F80="Да")),0,1)</f>
        <v>0</v>
      </c>
      <c r="AG80" s="188">
        <f>IF(AND(Q80="Россия"),1,0)</f>
        <v>0</v>
      </c>
      <c r="AH80" s="188">
        <f>Z80*AG80</f>
        <v>0</v>
      </c>
      <c r="AI80" s="73" t="s">
        <v>105</v>
      </c>
    </row>
    <row r="81" spans="1:35" ht="50.1" customHeight="1" x14ac:dyDescent="0.45">
      <c r="A81" s="174" t="s">
        <v>334</v>
      </c>
      <c r="B81" s="174">
        <v>71</v>
      </c>
      <c r="C81" s="174">
        <v>229</v>
      </c>
      <c r="D81" s="175" t="s">
        <v>335</v>
      </c>
      <c r="E81" s="176" t="s">
        <v>127</v>
      </c>
      <c r="F81" s="177" t="s">
        <v>85</v>
      </c>
      <c r="G81" s="178" t="s">
        <v>128</v>
      </c>
      <c r="H81" s="178" t="s">
        <v>128</v>
      </c>
      <c r="I81" s="179"/>
      <c r="J81" s="180" t="s">
        <v>195</v>
      </c>
      <c r="K81" s="174" t="s">
        <v>196</v>
      </c>
      <c r="L81" s="174">
        <v>4</v>
      </c>
      <c r="M81" s="174" t="s">
        <v>197</v>
      </c>
      <c r="N81" s="181">
        <v>4</v>
      </c>
      <c r="O81" s="174" t="s">
        <v>198</v>
      </c>
      <c r="P81" s="174" t="s">
        <v>199</v>
      </c>
      <c r="Q81" s="177" t="s">
        <v>200</v>
      </c>
      <c r="R81" s="182">
        <v>7624</v>
      </c>
      <c r="S81" s="183">
        <v>0</v>
      </c>
      <c r="T81" s="184" t="s">
        <v>116</v>
      </c>
      <c r="U81" s="182">
        <v>0</v>
      </c>
      <c r="V81" s="185">
        <f>ROUND(ROUND(S81,2)*ROUND(L81,3),2)</f>
        <v>0</v>
      </c>
      <c r="W81" s="185">
        <f>ROUND(V81*IF(UPPER(T81)="18%",18,1)*IF(UPPER(T81)="10%",10,1)*IF(UPPER(T81)="НДС не облагается",0,1)/100,2)</f>
        <v>0</v>
      </c>
      <c r="X81" s="185">
        <f>ROUND(W81+V81,2)</f>
        <v>0</v>
      </c>
      <c r="Y81" s="186">
        <f>IF(S81&gt;IF(U81=0,S81,U81),1,0)</f>
        <v>0</v>
      </c>
      <c r="Z81" s="186">
        <f t="shared" si="4"/>
        <v>0</v>
      </c>
      <c r="AA81" s="186">
        <f t="shared" si="5"/>
        <v>0</v>
      </c>
      <c r="AB81" s="186">
        <f t="shared" si="6"/>
        <v>0</v>
      </c>
      <c r="AC81" s="187">
        <f t="shared" si="7"/>
        <v>1</v>
      </c>
      <c r="AD81" s="187">
        <f>IF(AND(E81="Да",OR(AND(F81 = "Да",ISBLANK(G81)),AND(F81 = "Да", G81 = "В соответствии с техническим заданием"),AND(F81 = "Нет",NOT(G81 = "В соответствии с техническим заданием")))),1,0)</f>
        <v>0</v>
      </c>
      <c r="AE81" s="188">
        <f>IF(AND(E81="Да",OR(AND(F81 = "Да",ISBLANK(H81)),AND(F81 = "Да", H81 = "В соответствии с техническим заданием"),AND(F81 = "Нет",NOT(H81 = "В соответствии с техническим заданием")))),1,0)</f>
        <v>0</v>
      </c>
      <c r="AF81" s="188">
        <f>IF(OR(AND(E81="Нет",F81="Нет"),AND(E81="Да",F81="Нет"),AND(E81="Да",F81="Да")),0,1)</f>
        <v>0</v>
      </c>
      <c r="AG81" s="188">
        <f>IF(AND(Q81="Россия"),1,0)</f>
        <v>0</v>
      </c>
      <c r="AH81" s="188">
        <f>Z81*AG81</f>
        <v>0</v>
      </c>
      <c r="AI81" s="73" t="s">
        <v>105</v>
      </c>
    </row>
    <row r="82" spans="1:35" ht="50.1" customHeight="1" x14ac:dyDescent="0.45">
      <c r="A82" s="174" t="s">
        <v>336</v>
      </c>
      <c r="B82" s="174">
        <v>72</v>
      </c>
      <c r="C82" s="174">
        <v>58465</v>
      </c>
      <c r="D82" s="175" t="s">
        <v>337</v>
      </c>
      <c r="E82" s="176" t="s">
        <v>127</v>
      </c>
      <c r="F82" s="177" t="s">
        <v>85</v>
      </c>
      <c r="G82" s="178" t="s">
        <v>128</v>
      </c>
      <c r="H82" s="178" t="s">
        <v>128</v>
      </c>
      <c r="I82" s="179"/>
      <c r="J82" s="180" t="s">
        <v>195</v>
      </c>
      <c r="K82" s="174" t="s">
        <v>311</v>
      </c>
      <c r="L82" s="174">
        <v>2</v>
      </c>
      <c r="M82" s="174" t="s">
        <v>197</v>
      </c>
      <c r="N82" s="181">
        <v>2</v>
      </c>
      <c r="O82" s="174" t="s">
        <v>198</v>
      </c>
      <c r="P82" s="174" t="s">
        <v>199</v>
      </c>
      <c r="Q82" s="177" t="s">
        <v>200</v>
      </c>
      <c r="R82" s="182">
        <v>2580</v>
      </c>
      <c r="S82" s="183">
        <v>0</v>
      </c>
      <c r="T82" s="184" t="s">
        <v>116</v>
      </c>
      <c r="U82" s="182">
        <v>0</v>
      </c>
      <c r="V82" s="185">
        <f>ROUND(ROUND(S82,2)*ROUND(L82,3),2)</f>
        <v>0</v>
      </c>
      <c r="W82" s="185">
        <f>ROUND(V82*IF(UPPER(T82)="18%",18,1)*IF(UPPER(T82)="10%",10,1)*IF(UPPER(T82)="НДС не облагается",0,1)/100,2)</f>
        <v>0</v>
      </c>
      <c r="X82" s="185">
        <f>ROUND(W82+V82,2)</f>
        <v>0</v>
      </c>
      <c r="Y82" s="186">
        <f>IF(S82&gt;IF(U82=0,S82,U82),1,0)</f>
        <v>0</v>
      </c>
      <c r="Z82" s="186">
        <f t="shared" si="4"/>
        <v>0</v>
      </c>
      <c r="AA82" s="186">
        <f t="shared" si="5"/>
        <v>0</v>
      </c>
      <c r="AB82" s="186">
        <f t="shared" si="6"/>
        <v>0</v>
      </c>
      <c r="AC82" s="187">
        <f t="shared" si="7"/>
        <v>1</v>
      </c>
      <c r="AD82" s="187">
        <f>IF(AND(E82="Да",OR(AND(F82 = "Да",ISBLANK(G82)),AND(F82 = "Да", G82 = "В соответствии с техническим заданием"),AND(F82 = "Нет",NOT(G82 = "В соответствии с техническим заданием")))),1,0)</f>
        <v>0</v>
      </c>
      <c r="AE82" s="188">
        <f>IF(AND(E82="Да",OR(AND(F82 = "Да",ISBLANK(H82)),AND(F82 = "Да", H82 = "В соответствии с техническим заданием"),AND(F82 = "Нет",NOT(H82 = "В соответствии с техническим заданием")))),1,0)</f>
        <v>0</v>
      </c>
      <c r="AF82" s="188">
        <f>IF(OR(AND(E82="Нет",F82="Нет"),AND(E82="Да",F82="Нет"),AND(E82="Да",F82="Да")),0,1)</f>
        <v>0</v>
      </c>
      <c r="AG82" s="188">
        <f>IF(AND(Q82="Россия"),1,0)</f>
        <v>0</v>
      </c>
      <c r="AH82" s="188">
        <f>Z82*AG82</f>
        <v>0</v>
      </c>
      <c r="AI82" s="73" t="s">
        <v>105</v>
      </c>
    </row>
    <row r="83" spans="1:35" ht="50.1" customHeight="1" x14ac:dyDescent="0.45">
      <c r="A83" s="174" t="s">
        <v>338</v>
      </c>
      <c r="B83" s="174">
        <v>73</v>
      </c>
      <c r="C83" s="174">
        <v>57339</v>
      </c>
      <c r="D83" s="175" t="s">
        <v>339</v>
      </c>
      <c r="E83" s="176" t="s">
        <v>127</v>
      </c>
      <c r="F83" s="177" t="s">
        <v>85</v>
      </c>
      <c r="G83" s="178" t="s">
        <v>128</v>
      </c>
      <c r="H83" s="178" t="s">
        <v>128</v>
      </c>
      <c r="I83" s="179"/>
      <c r="J83" s="180" t="s">
        <v>195</v>
      </c>
      <c r="K83" s="174" t="s">
        <v>311</v>
      </c>
      <c r="L83" s="174">
        <v>2</v>
      </c>
      <c r="M83" s="174" t="s">
        <v>197</v>
      </c>
      <c r="N83" s="181">
        <v>2</v>
      </c>
      <c r="O83" s="174" t="s">
        <v>198</v>
      </c>
      <c r="P83" s="174" t="s">
        <v>199</v>
      </c>
      <c r="Q83" s="177" t="s">
        <v>200</v>
      </c>
      <c r="R83" s="182">
        <v>1412</v>
      </c>
      <c r="S83" s="183">
        <v>0</v>
      </c>
      <c r="T83" s="184" t="s">
        <v>116</v>
      </c>
      <c r="U83" s="182">
        <v>0</v>
      </c>
      <c r="V83" s="185">
        <f>ROUND(ROUND(S83,2)*ROUND(L83,3),2)</f>
        <v>0</v>
      </c>
      <c r="W83" s="185">
        <f>ROUND(V83*IF(UPPER(T83)="18%",18,1)*IF(UPPER(T83)="10%",10,1)*IF(UPPER(T83)="НДС не облагается",0,1)/100,2)</f>
        <v>0</v>
      </c>
      <c r="X83" s="185">
        <f>ROUND(W83+V83,2)</f>
        <v>0</v>
      </c>
      <c r="Y83" s="186">
        <f>IF(S83&gt;IF(U83=0,S83,U83),1,0)</f>
        <v>0</v>
      </c>
      <c r="Z83" s="186">
        <f t="shared" si="4"/>
        <v>0</v>
      </c>
      <c r="AA83" s="186">
        <f t="shared" si="5"/>
        <v>0</v>
      </c>
      <c r="AB83" s="186">
        <f t="shared" si="6"/>
        <v>0</v>
      </c>
      <c r="AC83" s="187">
        <f t="shared" si="7"/>
        <v>1</v>
      </c>
      <c r="AD83" s="187">
        <f>IF(AND(E83="Да",OR(AND(F83 = "Да",ISBLANK(G83)),AND(F83 = "Да", G83 = "В соответствии с техническим заданием"),AND(F83 = "Нет",NOT(G83 = "В соответствии с техническим заданием")))),1,0)</f>
        <v>0</v>
      </c>
      <c r="AE83" s="188">
        <f>IF(AND(E83="Да",OR(AND(F83 = "Да",ISBLANK(H83)),AND(F83 = "Да", H83 = "В соответствии с техническим заданием"),AND(F83 = "Нет",NOT(H83 = "В соответствии с техническим заданием")))),1,0)</f>
        <v>0</v>
      </c>
      <c r="AF83" s="188">
        <f>IF(OR(AND(E83="Нет",F83="Нет"),AND(E83="Да",F83="Нет"),AND(E83="Да",F83="Да")),0,1)</f>
        <v>0</v>
      </c>
      <c r="AG83" s="188">
        <f>IF(AND(Q83="Россия"),1,0)</f>
        <v>0</v>
      </c>
      <c r="AH83" s="188">
        <f>Z83*AG83</f>
        <v>0</v>
      </c>
      <c r="AI83" s="73" t="s">
        <v>105</v>
      </c>
    </row>
    <row r="84" spans="1:35" ht="50.1" customHeight="1" x14ac:dyDescent="0.45">
      <c r="A84" s="174" t="s">
        <v>340</v>
      </c>
      <c r="B84" s="174">
        <v>74</v>
      </c>
      <c r="C84" s="174">
        <v>57805</v>
      </c>
      <c r="D84" s="175" t="s">
        <v>341</v>
      </c>
      <c r="E84" s="176" t="s">
        <v>127</v>
      </c>
      <c r="F84" s="177" t="s">
        <v>85</v>
      </c>
      <c r="G84" s="178" t="s">
        <v>128</v>
      </c>
      <c r="H84" s="178" t="s">
        <v>128</v>
      </c>
      <c r="I84" s="179"/>
      <c r="J84" s="180" t="s">
        <v>195</v>
      </c>
      <c r="K84" s="174" t="s">
        <v>311</v>
      </c>
      <c r="L84" s="174">
        <v>12</v>
      </c>
      <c r="M84" s="174" t="s">
        <v>197</v>
      </c>
      <c r="N84" s="181">
        <v>12</v>
      </c>
      <c r="O84" s="174" t="s">
        <v>198</v>
      </c>
      <c r="P84" s="174" t="s">
        <v>199</v>
      </c>
      <c r="Q84" s="177" t="s">
        <v>200</v>
      </c>
      <c r="R84" s="182">
        <v>2916</v>
      </c>
      <c r="S84" s="183">
        <v>0</v>
      </c>
      <c r="T84" s="184" t="s">
        <v>116</v>
      </c>
      <c r="U84" s="182">
        <v>0</v>
      </c>
      <c r="V84" s="185">
        <f>ROUND(ROUND(S84,2)*ROUND(L84,3),2)</f>
        <v>0</v>
      </c>
      <c r="W84" s="185">
        <f>ROUND(V84*IF(UPPER(T84)="18%",18,1)*IF(UPPER(T84)="10%",10,1)*IF(UPPER(T84)="НДС не облагается",0,1)/100,2)</f>
        <v>0</v>
      </c>
      <c r="X84" s="185">
        <f>ROUND(W84+V84,2)</f>
        <v>0</v>
      </c>
      <c r="Y84" s="186">
        <f>IF(S84&gt;IF(U84=0,S84,U84),1,0)</f>
        <v>0</v>
      </c>
      <c r="Z84" s="186">
        <f t="shared" si="4"/>
        <v>0</v>
      </c>
      <c r="AA84" s="186">
        <f t="shared" si="5"/>
        <v>0</v>
      </c>
      <c r="AB84" s="186">
        <f t="shared" si="6"/>
        <v>0</v>
      </c>
      <c r="AC84" s="187">
        <f t="shared" si="7"/>
        <v>1</v>
      </c>
      <c r="AD84" s="187">
        <f>IF(AND(E84="Да",OR(AND(F84 = "Да",ISBLANK(G84)),AND(F84 = "Да", G84 = "В соответствии с техническим заданием"),AND(F84 = "Нет",NOT(G84 = "В соответствии с техническим заданием")))),1,0)</f>
        <v>0</v>
      </c>
      <c r="AE84" s="188">
        <f>IF(AND(E84="Да",OR(AND(F84 = "Да",ISBLANK(H84)),AND(F84 = "Да", H84 = "В соответствии с техническим заданием"),AND(F84 = "Нет",NOT(H84 = "В соответствии с техническим заданием")))),1,0)</f>
        <v>0</v>
      </c>
      <c r="AF84" s="188">
        <f>IF(OR(AND(E84="Нет",F84="Нет"),AND(E84="Да",F84="Нет"),AND(E84="Да",F84="Да")),0,1)</f>
        <v>0</v>
      </c>
      <c r="AG84" s="188">
        <f>IF(AND(Q84="Россия"),1,0)</f>
        <v>0</v>
      </c>
      <c r="AH84" s="188">
        <f>Z84*AG84</f>
        <v>0</v>
      </c>
      <c r="AI84" s="73" t="s">
        <v>105</v>
      </c>
    </row>
    <row r="85" spans="1:35" ht="50.1" customHeight="1" x14ac:dyDescent="0.45">
      <c r="A85" s="174" t="s">
        <v>342</v>
      </c>
      <c r="B85" s="174">
        <v>75</v>
      </c>
      <c r="C85" s="174">
        <v>58975</v>
      </c>
      <c r="D85" s="175" t="s">
        <v>343</v>
      </c>
      <c r="E85" s="176" t="s">
        <v>127</v>
      </c>
      <c r="F85" s="177" t="s">
        <v>85</v>
      </c>
      <c r="G85" s="178" t="s">
        <v>128</v>
      </c>
      <c r="H85" s="178" t="s">
        <v>128</v>
      </c>
      <c r="I85" s="179"/>
      <c r="J85" s="180" t="s">
        <v>195</v>
      </c>
      <c r="K85" s="174" t="s">
        <v>311</v>
      </c>
      <c r="L85" s="174">
        <v>7</v>
      </c>
      <c r="M85" s="174" t="s">
        <v>197</v>
      </c>
      <c r="N85" s="181">
        <v>7</v>
      </c>
      <c r="O85" s="174" t="s">
        <v>198</v>
      </c>
      <c r="P85" s="174" t="s">
        <v>199</v>
      </c>
      <c r="Q85" s="177" t="s">
        <v>200</v>
      </c>
      <c r="R85" s="182">
        <v>2345</v>
      </c>
      <c r="S85" s="183">
        <v>0</v>
      </c>
      <c r="T85" s="184" t="s">
        <v>116</v>
      </c>
      <c r="U85" s="182">
        <v>0</v>
      </c>
      <c r="V85" s="185">
        <f>ROUND(ROUND(S85,2)*ROUND(L85,3),2)</f>
        <v>0</v>
      </c>
      <c r="W85" s="185">
        <f>ROUND(V85*IF(UPPER(T85)="18%",18,1)*IF(UPPER(T85)="10%",10,1)*IF(UPPER(T85)="НДС не облагается",0,1)/100,2)</f>
        <v>0</v>
      </c>
      <c r="X85" s="185">
        <f>ROUND(W85+V85,2)</f>
        <v>0</v>
      </c>
      <c r="Y85" s="186">
        <f>IF(S85&gt;IF(U85=0,S85,U85),1,0)</f>
        <v>0</v>
      </c>
      <c r="Z85" s="186">
        <f t="shared" si="4"/>
        <v>0</v>
      </c>
      <c r="AA85" s="186">
        <f t="shared" si="5"/>
        <v>0</v>
      </c>
      <c r="AB85" s="186">
        <f t="shared" si="6"/>
        <v>0</v>
      </c>
      <c r="AC85" s="187">
        <f t="shared" si="7"/>
        <v>1</v>
      </c>
      <c r="AD85" s="187">
        <f>IF(AND(E85="Да",OR(AND(F85 = "Да",ISBLANK(G85)),AND(F85 = "Да", G85 = "В соответствии с техническим заданием"),AND(F85 = "Нет",NOT(G85 = "В соответствии с техническим заданием")))),1,0)</f>
        <v>0</v>
      </c>
      <c r="AE85" s="188">
        <f>IF(AND(E85="Да",OR(AND(F85 = "Да",ISBLANK(H85)),AND(F85 = "Да", H85 = "В соответствии с техническим заданием"),AND(F85 = "Нет",NOT(H85 = "В соответствии с техническим заданием")))),1,0)</f>
        <v>0</v>
      </c>
      <c r="AF85" s="188">
        <f>IF(OR(AND(E85="Нет",F85="Нет"),AND(E85="Да",F85="Нет"),AND(E85="Да",F85="Да")),0,1)</f>
        <v>0</v>
      </c>
      <c r="AG85" s="188">
        <f>IF(AND(Q85="Россия"),1,0)</f>
        <v>0</v>
      </c>
      <c r="AH85" s="188">
        <f>Z85*AG85</f>
        <v>0</v>
      </c>
      <c r="AI85" s="73" t="s">
        <v>105</v>
      </c>
    </row>
    <row r="86" spans="1:35" ht="50.1" customHeight="1" x14ac:dyDescent="0.45">
      <c r="A86" s="174" t="s">
        <v>344</v>
      </c>
      <c r="B86" s="174">
        <v>76</v>
      </c>
      <c r="C86" s="174">
        <v>57765</v>
      </c>
      <c r="D86" s="175" t="s">
        <v>345</v>
      </c>
      <c r="E86" s="176" t="s">
        <v>127</v>
      </c>
      <c r="F86" s="177" t="s">
        <v>85</v>
      </c>
      <c r="G86" s="178" t="s">
        <v>128</v>
      </c>
      <c r="H86" s="178" t="s">
        <v>128</v>
      </c>
      <c r="I86" s="179"/>
      <c r="J86" s="180" t="s">
        <v>195</v>
      </c>
      <c r="K86" s="174" t="s">
        <v>311</v>
      </c>
      <c r="L86" s="174">
        <v>2</v>
      </c>
      <c r="M86" s="174" t="s">
        <v>197</v>
      </c>
      <c r="N86" s="181">
        <v>2</v>
      </c>
      <c r="O86" s="174" t="s">
        <v>198</v>
      </c>
      <c r="P86" s="174" t="s">
        <v>199</v>
      </c>
      <c r="Q86" s="177" t="s">
        <v>200</v>
      </c>
      <c r="R86" s="182">
        <v>152</v>
      </c>
      <c r="S86" s="183">
        <v>0</v>
      </c>
      <c r="T86" s="184" t="s">
        <v>116</v>
      </c>
      <c r="U86" s="182">
        <v>0</v>
      </c>
      <c r="V86" s="185">
        <f>ROUND(ROUND(S86,2)*ROUND(L86,3),2)</f>
        <v>0</v>
      </c>
      <c r="W86" s="185">
        <f>ROUND(V86*IF(UPPER(T86)="18%",18,1)*IF(UPPER(T86)="10%",10,1)*IF(UPPER(T86)="НДС не облагается",0,1)/100,2)</f>
        <v>0</v>
      </c>
      <c r="X86" s="185">
        <f>ROUND(W86+V86,2)</f>
        <v>0</v>
      </c>
      <c r="Y86" s="186">
        <f>IF(S86&gt;IF(U86=0,S86,U86),1,0)</f>
        <v>0</v>
      </c>
      <c r="Z86" s="186">
        <f t="shared" si="4"/>
        <v>0</v>
      </c>
      <c r="AA86" s="186">
        <f t="shared" si="5"/>
        <v>0</v>
      </c>
      <c r="AB86" s="186">
        <f t="shared" si="6"/>
        <v>0</v>
      </c>
      <c r="AC86" s="187">
        <f t="shared" si="7"/>
        <v>1</v>
      </c>
      <c r="AD86" s="187">
        <f>IF(AND(E86="Да",OR(AND(F86 = "Да",ISBLANK(G86)),AND(F86 = "Да", G86 = "В соответствии с техническим заданием"),AND(F86 = "Нет",NOT(G86 = "В соответствии с техническим заданием")))),1,0)</f>
        <v>0</v>
      </c>
      <c r="AE86" s="188">
        <f>IF(AND(E86="Да",OR(AND(F86 = "Да",ISBLANK(H86)),AND(F86 = "Да", H86 = "В соответствии с техническим заданием"),AND(F86 = "Нет",NOT(H86 = "В соответствии с техническим заданием")))),1,0)</f>
        <v>0</v>
      </c>
      <c r="AF86" s="188">
        <f>IF(OR(AND(E86="Нет",F86="Нет"),AND(E86="Да",F86="Нет"),AND(E86="Да",F86="Да")),0,1)</f>
        <v>0</v>
      </c>
      <c r="AG86" s="188">
        <f>IF(AND(Q86="Россия"),1,0)</f>
        <v>0</v>
      </c>
      <c r="AH86" s="188">
        <f>Z86*AG86</f>
        <v>0</v>
      </c>
      <c r="AI86" s="73" t="s">
        <v>105</v>
      </c>
    </row>
    <row r="87" spans="1:35" ht="50.1" customHeight="1" x14ac:dyDescent="0.45">
      <c r="A87" s="174" t="s">
        <v>346</v>
      </c>
      <c r="B87" s="174">
        <v>77</v>
      </c>
      <c r="C87" s="174">
        <v>56375</v>
      </c>
      <c r="D87" s="175" t="s">
        <v>347</v>
      </c>
      <c r="E87" s="176" t="s">
        <v>127</v>
      </c>
      <c r="F87" s="177" t="s">
        <v>85</v>
      </c>
      <c r="G87" s="178" t="s">
        <v>128</v>
      </c>
      <c r="H87" s="178" t="s">
        <v>128</v>
      </c>
      <c r="I87" s="179"/>
      <c r="J87" s="180" t="s">
        <v>195</v>
      </c>
      <c r="K87" s="174" t="s">
        <v>311</v>
      </c>
      <c r="L87" s="174">
        <v>2</v>
      </c>
      <c r="M87" s="174" t="s">
        <v>197</v>
      </c>
      <c r="N87" s="181">
        <v>2</v>
      </c>
      <c r="O87" s="174" t="s">
        <v>198</v>
      </c>
      <c r="P87" s="174" t="s">
        <v>199</v>
      </c>
      <c r="Q87" s="177" t="s">
        <v>200</v>
      </c>
      <c r="R87" s="182">
        <v>600</v>
      </c>
      <c r="S87" s="183">
        <v>0</v>
      </c>
      <c r="T87" s="184" t="s">
        <v>116</v>
      </c>
      <c r="U87" s="182">
        <v>0</v>
      </c>
      <c r="V87" s="185">
        <f>ROUND(ROUND(S87,2)*ROUND(L87,3),2)</f>
        <v>0</v>
      </c>
      <c r="W87" s="185">
        <f>ROUND(V87*IF(UPPER(T87)="18%",18,1)*IF(UPPER(T87)="10%",10,1)*IF(UPPER(T87)="НДС не облагается",0,1)/100,2)</f>
        <v>0</v>
      </c>
      <c r="X87" s="185">
        <f>ROUND(W87+V87,2)</f>
        <v>0</v>
      </c>
      <c r="Y87" s="186">
        <f>IF(S87&gt;IF(U87=0,S87,U87),1,0)</f>
        <v>0</v>
      </c>
      <c r="Z87" s="186">
        <f t="shared" si="4"/>
        <v>0</v>
      </c>
      <c r="AA87" s="186">
        <f t="shared" si="5"/>
        <v>0</v>
      </c>
      <c r="AB87" s="186">
        <f t="shared" si="6"/>
        <v>0</v>
      </c>
      <c r="AC87" s="187">
        <f t="shared" si="7"/>
        <v>1</v>
      </c>
      <c r="AD87" s="187">
        <f>IF(AND(E87="Да",OR(AND(F87 = "Да",ISBLANK(G87)),AND(F87 = "Да", G87 = "В соответствии с техническим заданием"),AND(F87 = "Нет",NOT(G87 = "В соответствии с техническим заданием")))),1,0)</f>
        <v>0</v>
      </c>
      <c r="AE87" s="188">
        <f>IF(AND(E87="Да",OR(AND(F87 = "Да",ISBLANK(H87)),AND(F87 = "Да", H87 = "В соответствии с техническим заданием"),AND(F87 = "Нет",NOT(H87 = "В соответствии с техническим заданием")))),1,0)</f>
        <v>0</v>
      </c>
      <c r="AF87" s="188">
        <f>IF(OR(AND(E87="Нет",F87="Нет"),AND(E87="Да",F87="Нет"),AND(E87="Да",F87="Да")),0,1)</f>
        <v>0</v>
      </c>
      <c r="AG87" s="188">
        <f>IF(AND(Q87="Россия"),1,0)</f>
        <v>0</v>
      </c>
      <c r="AH87" s="188">
        <f>Z87*AG87</f>
        <v>0</v>
      </c>
      <c r="AI87" s="73" t="s">
        <v>105</v>
      </c>
    </row>
    <row r="88" spans="1:35" ht="50.1" customHeight="1" x14ac:dyDescent="0.45">
      <c r="A88" s="174" t="s">
        <v>348</v>
      </c>
      <c r="B88" s="174">
        <v>78</v>
      </c>
      <c r="C88" s="174">
        <v>59591</v>
      </c>
      <c r="D88" s="175" t="s">
        <v>349</v>
      </c>
      <c r="E88" s="176" t="s">
        <v>127</v>
      </c>
      <c r="F88" s="177" t="s">
        <v>85</v>
      </c>
      <c r="G88" s="178" t="s">
        <v>128</v>
      </c>
      <c r="H88" s="178" t="s">
        <v>128</v>
      </c>
      <c r="I88" s="179"/>
      <c r="J88" s="180" t="s">
        <v>195</v>
      </c>
      <c r="K88" s="174" t="s">
        <v>311</v>
      </c>
      <c r="L88" s="174">
        <v>5</v>
      </c>
      <c r="M88" s="174" t="s">
        <v>197</v>
      </c>
      <c r="N88" s="181">
        <v>5</v>
      </c>
      <c r="O88" s="174" t="s">
        <v>198</v>
      </c>
      <c r="P88" s="174" t="s">
        <v>199</v>
      </c>
      <c r="Q88" s="177" t="s">
        <v>200</v>
      </c>
      <c r="R88" s="182">
        <v>2955</v>
      </c>
      <c r="S88" s="183">
        <v>0</v>
      </c>
      <c r="T88" s="184" t="s">
        <v>116</v>
      </c>
      <c r="U88" s="182">
        <v>0</v>
      </c>
      <c r="V88" s="185">
        <f>ROUND(ROUND(S88,2)*ROUND(L88,3),2)</f>
        <v>0</v>
      </c>
      <c r="W88" s="185">
        <f>ROUND(V88*IF(UPPER(T88)="18%",18,1)*IF(UPPER(T88)="10%",10,1)*IF(UPPER(T88)="НДС не облагается",0,1)/100,2)</f>
        <v>0</v>
      </c>
      <c r="X88" s="185">
        <f>ROUND(W88+V88,2)</f>
        <v>0</v>
      </c>
      <c r="Y88" s="186">
        <f>IF(S88&gt;IF(U88=0,S88,U88),1,0)</f>
        <v>0</v>
      </c>
      <c r="Z88" s="186">
        <f t="shared" si="4"/>
        <v>0</v>
      </c>
      <c r="AA88" s="186">
        <f t="shared" si="5"/>
        <v>0</v>
      </c>
      <c r="AB88" s="186">
        <f t="shared" si="6"/>
        <v>0</v>
      </c>
      <c r="AC88" s="187">
        <f t="shared" si="7"/>
        <v>1</v>
      </c>
      <c r="AD88" s="187">
        <f>IF(AND(E88="Да",OR(AND(F88 = "Да",ISBLANK(G88)),AND(F88 = "Да", G88 = "В соответствии с техническим заданием"),AND(F88 = "Нет",NOT(G88 = "В соответствии с техническим заданием")))),1,0)</f>
        <v>0</v>
      </c>
      <c r="AE88" s="188">
        <f>IF(AND(E88="Да",OR(AND(F88 = "Да",ISBLANK(H88)),AND(F88 = "Да", H88 = "В соответствии с техническим заданием"),AND(F88 = "Нет",NOT(H88 = "В соответствии с техническим заданием")))),1,0)</f>
        <v>0</v>
      </c>
      <c r="AF88" s="188">
        <f>IF(OR(AND(E88="Нет",F88="Нет"),AND(E88="Да",F88="Нет"),AND(E88="Да",F88="Да")),0,1)</f>
        <v>0</v>
      </c>
      <c r="AG88" s="188">
        <f>IF(AND(Q88="Россия"),1,0)</f>
        <v>0</v>
      </c>
      <c r="AH88" s="188">
        <f>Z88*AG88</f>
        <v>0</v>
      </c>
      <c r="AI88" s="73" t="s">
        <v>105</v>
      </c>
    </row>
    <row r="89" spans="1:35" ht="50.1" customHeight="1" x14ac:dyDescent="0.45">
      <c r="A89" s="174" t="s">
        <v>350</v>
      </c>
      <c r="B89" s="174">
        <v>79</v>
      </c>
      <c r="C89" s="174">
        <v>61027</v>
      </c>
      <c r="D89" s="175" t="s">
        <v>351</v>
      </c>
      <c r="E89" s="176" t="s">
        <v>127</v>
      </c>
      <c r="F89" s="177" t="s">
        <v>85</v>
      </c>
      <c r="G89" s="178" t="s">
        <v>128</v>
      </c>
      <c r="H89" s="178" t="s">
        <v>128</v>
      </c>
      <c r="I89" s="179"/>
      <c r="J89" s="180" t="s">
        <v>195</v>
      </c>
      <c r="K89" s="174" t="s">
        <v>311</v>
      </c>
      <c r="L89" s="174">
        <v>1</v>
      </c>
      <c r="M89" s="174" t="s">
        <v>197</v>
      </c>
      <c r="N89" s="181">
        <v>1</v>
      </c>
      <c r="O89" s="174" t="s">
        <v>198</v>
      </c>
      <c r="P89" s="174" t="s">
        <v>199</v>
      </c>
      <c r="Q89" s="177" t="s">
        <v>200</v>
      </c>
      <c r="R89" s="182">
        <v>170</v>
      </c>
      <c r="S89" s="183">
        <v>0</v>
      </c>
      <c r="T89" s="184" t="s">
        <v>116</v>
      </c>
      <c r="U89" s="182">
        <v>0</v>
      </c>
      <c r="V89" s="185">
        <f>ROUND(ROUND(S89,2)*ROUND(L89,3),2)</f>
        <v>0</v>
      </c>
      <c r="W89" s="185">
        <f>ROUND(V89*IF(UPPER(T89)="18%",18,1)*IF(UPPER(T89)="10%",10,1)*IF(UPPER(T89)="НДС не облагается",0,1)/100,2)</f>
        <v>0</v>
      </c>
      <c r="X89" s="185">
        <f>ROUND(W89+V89,2)</f>
        <v>0</v>
      </c>
      <c r="Y89" s="186">
        <f>IF(S89&gt;IF(U89=0,S89,U89),1,0)</f>
        <v>0</v>
      </c>
      <c r="Z89" s="186">
        <f t="shared" si="4"/>
        <v>0</v>
      </c>
      <c r="AA89" s="186">
        <f t="shared" si="5"/>
        <v>0</v>
      </c>
      <c r="AB89" s="186">
        <f t="shared" si="6"/>
        <v>0</v>
      </c>
      <c r="AC89" s="187">
        <f t="shared" si="7"/>
        <v>1</v>
      </c>
      <c r="AD89" s="187">
        <f>IF(AND(E89="Да",OR(AND(F89 = "Да",ISBLANK(G89)),AND(F89 = "Да", G89 = "В соответствии с техническим заданием"),AND(F89 = "Нет",NOT(G89 = "В соответствии с техническим заданием")))),1,0)</f>
        <v>0</v>
      </c>
      <c r="AE89" s="188">
        <f>IF(AND(E89="Да",OR(AND(F89 = "Да",ISBLANK(H89)),AND(F89 = "Да", H89 = "В соответствии с техническим заданием"),AND(F89 = "Нет",NOT(H89 = "В соответствии с техническим заданием")))),1,0)</f>
        <v>0</v>
      </c>
      <c r="AF89" s="188">
        <f>IF(OR(AND(E89="Нет",F89="Нет"),AND(E89="Да",F89="Нет"),AND(E89="Да",F89="Да")),0,1)</f>
        <v>0</v>
      </c>
      <c r="AG89" s="188">
        <f>IF(AND(Q89="Россия"),1,0)</f>
        <v>0</v>
      </c>
      <c r="AH89" s="188">
        <f>Z89*AG89</f>
        <v>0</v>
      </c>
      <c r="AI89" s="73" t="s">
        <v>105</v>
      </c>
    </row>
    <row r="90" spans="1:35" ht="50.1" customHeight="1" x14ac:dyDescent="0.45">
      <c r="A90" s="174" t="s">
        <v>352</v>
      </c>
      <c r="B90" s="174">
        <v>80</v>
      </c>
      <c r="C90" s="174">
        <v>237</v>
      </c>
      <c r="D90" s="175" t="s">
        <v>331</v>
      </c>
      <c r="E90" s="176" t="s">
        <v>127</v>
      </c>
      <c r="F90" s="177" t="s">
        <v>85</v>
      </c>
      <c r="G90" s="178" t="s">
        <v>128</v>
      </c>
      <c r="H90" s="178" t="s">
        <v>128</v>
      </c>
      <c r="I90" s="179"/>
      <c r="J90" s="180" t="s">
        <v>195</v>
      </c>
      <c r="K90" s="174" t="s">
        <v>311</v>
      </c>
      <c r="L90" s="174">
        <v>14</v>
      </c>
      <c r="M90" s="174" t="s">
        <v>197</v>
      </c>
      <c r="N90" s="181">
        <v>31</v>
      </c>
      <c r="O90" s="174" t="s">
        <v>198</v>
      </c>
      <c r="P90" s="174" t="s">
        <v>199</v>
      </c>
      <c r="Q90" s="177" t="s">
        <v>200</v>
      </c>
      <c r="R90" s="182">
        <v>1344</v>
      </c>
      <c r="S90" s="183">
        <v>0</v>
      </c>
      <c r="T90" s="184" t="s">
        <v>116</v>
      </c>
      <c r="U90" s="182">
        <v>0</v>
      </c>
      <c r="V90" s="185">
        <f>ROUND(ROUND(S90,2)*ROUND(L90,3),2)</f>
        <v>0</v>
      </c>
      <c r="W90" s="185">
        <f>ROUND(V90*IF(UPPER(T90)="18%",18,1)*IF(UPPER(T90)="10%",10,1)*IF(UPPER(T90)="НДС не облагается",0,1)/100,2)</f>
        <v>0</v>
      </c>
      <c r="X90" s="185">
        <f>ROUND(W90+V90,2)</f>
        <v>0</v>
      </c>
      <c r="Y90" s="186">
        <f>IF(S90&gt;IF(U90=0,S90,U90),1,0)</f>
        <v>0</v>
      </c>
      <c r="Z90" s="186">
        <f t="shared" si="4"/>
        <v>0</v>
      </c>
      <c r="AA90" s="186">
        <f t="shared" si="5"/>
        <v>0</v>
      </c>
      <c r="AB90" s="186">
        <f t="shared" si="6"/>
        <v>0</v>
      </c>
      <c r="AC90" s="187">
        <f t="shared" si="7"/>
        <v>1</v>
      </c>
      <c r="AD90" s="187">
        <f>IF(AND(E90="Да",OR(AND(F90 = "Да",ISBLANK(G90)),AND(F90 = "Да", G90 = "В соответствии с техническим заданием"),AND(F90 = "Нет",NOT(G90 = "В соответствии с техническим заданием")))),1,0)</f>
        <v>0</v>
      </c>
      <c r="AE90" s="188">
        <f>IF(AND(E90="Да",OR(AND(F90 = "Да",ISBLANK(H90)),AND(F90 = "Да", H90 = "В соответствии с техническим заданием"),AND(F90 = "Нет",NOT(H90 = "В соответствии с техническим заданием")))),1,0)</f>
        <v>0</v>
      </c>
      <c r="AF90" s="188">
        <f>IF(OR(AND(E90="Нет",F90="Нет"),AND(E90="Да",F90="Нет"),AND(E90="Да",F90="Да")),0,1)</f>
        <v>0</v>
      </c>
      <c r="AG90" s="188">
        <f>IF(AND(Q90="Россия"),1,0)</f>
        <v>0</v>
      </c>
      <c r="AH90" s="188">
        <f>Z90*AG90</f>
        <v>0</v>
      </c>
      <c r="AI90" s="73" t="s">
        <v>105</v>
      </c>
    </row>
    <row r="91" spans="1:35" ht="50.1" customHeight="1" x14ac:dyDescent="0.45">
      <c r="A91" s="174" t="s">
        <v>353</v>
      </c>
      <c r="B91" s="174">
        <v>81</v>
      </c>
      <c r="C91" s="174">
        <v>274</v>
      </c>
      <c r="D91" s="175" t="s">
        <v>354</v>
      </c>
      <c r="E91" s="176" t="s">
        <v>127</v>
      </c>
      <c r="F91" s="177" t="s">
        <v>85</v>
      </c>
      <c r="G91" s="178" t="s">
        <v>128</v>
      </c>
      <c r="H91" s="178" t="s">
        <v>128</v>
      </c>
      <c r="I91" s="179"/>
      <c r="J91" s="180" t="s">
        <v>195</v>
      </c>
      <c r="K91" s="174" t="s">
        <v>196</v>
      </c>
      <c r="L91" s="174">
        <v>12</v>
      </c>
      <c r="M91" s="174" t="s">
        <v>197</v>
      </c>
      <c r="N91" s="181">
        <v>12</v>
      </c>
      <c r="O91" s="174" t="s">
        <v>198</v>
      </c>
      <c r="P91" s="174" t="s">
        <v>199</v>
      </c>
      <c r="Q91" s="177" t="s">
        <v>200</v>
      </c>
      <c r="R91" s="182">
        <v>516</v>
      </c>
      <c r="S91" s="183">
        <v>0</v>
      </c>
      <c r="T91" s="184" t="s">
        <v>116</v>
      </c>
      <c r="U91" s="182">
        <v>0</v>
      </c>
      <c r="V91" s="185">
        <f>ROUND(ROUND(S91,2)*ROUND(L91,3),2)</f>
        <v>0</v>
      </c>
      <c r="W91" s="185">
        <f>ROUND(V91*IF(UPPER(T91)="18%",18,1)*IF(UPPER(T91)="10%",10,1)*IF(UPPER(T91)="НДС не облагается",0,1)/100,2)</f>
        <v>0</v>
      </c>
      <c r="X91" s="185">
        <f>ROUND(W91+V91,2)</f>
        <v>0</v>
      </c>
      <c r="Y91" s="186">
        <f>IF(S91&gt;IF(U91=0,S91,U91),1,0)</f>
        <v>0</v>
      </c>
      <c r="Z91" s="186">
        <f t="shared" si="4"/>
        <v>0</v>
      </c>
      <c r="AA91" s="186">
        <f t="shared" si="5"/>
        <v>0</v>
      </c>
      <c r="AB91" s="186">
        <f t="shared" si="6"/>
        <v>0</v>
      </c>
      <c r="AC91" s="187">
        <f t="shared" si="7"/>
        <v>1</v>
      </c>
      <c r="AD91" s="187">
        <f>IF(AND(E91="Да",OR(AND(F91 = "Да",ISBLANK(G91)),AND(F91 = "Да", G91 = "В соответствии с техническим заданием"),AND(F91 = "Нет",NOT(G91 = "В соответствии с техническим заданием")))),1,0)</f>
        <v>0</v>
      </c>
      <c r="AE91" s="188">
        <f>IF(AND(E91="Да",OR(AND(F91 = "Да",ISBLANK(H91)),AND(F91 = "Да", H91 = "В соответствии с техническим заданием"),AND(F91 = "Нет",NOT(H91 = "В соответствии с техническим заданием")))),1,0)</f>
        <v>0</v>
      </c>
      <c r="AF91" s="188">
        <f>IF(OR(AND(E91="Нет",F91="Нет"),AND(E91="Да",F91="Нет"),AND(E91="Да",F91="Да")),0,1)</f>
        <v>0</v>
      </c>
      <c r="AG91" s="188">
        <f>IF(AND(Q91="Россия"),1,0)</f>
        <v>0</v>
      </c>
      <c r="AH91" s="188">
        <f>Z91*AG91</f>
        <v>0</v>
      </c>
      <c r="AI91" s="73" t="s">
        <v>105</v>
      </c>
    </row>
    <row r="92" spans="1:35" ht="50.1" customHeight="1" x14ac:dyDescent="0.45">
      <c r="A92" s="174" t="s">
        <v>355</v>
      </c>
      <c r="B92" s="174">
        <v>82</v>
      </c>
      <c r="C92" s="174">
        <v>62051</v>
      </c>
      <c r="D92" s="175" t="s">
        <v>356</v>
      </c>
      <c r="E92" s="176" t="s">
        <v>127</v>
      </c>
      <c r="F92" s="177" t="s">
        <v>85</v>
      </c>
      <c r="G92" s="178" t="s">
        <v>128</v>
      </c>
      <c r="H92" s="178" t="s">
        <v>128</v>
      </c>
      <c r="I92" s="179"/>
      <c r="J92" s="180" t="s">
        <v>195</v>
      </c>
      <c r="K92" s="174" t="s">
        <v>196</v>
      </c>
      <c r="L92" s="174">
        <v>1</v>
      </c>
      <c r="M92" s="174" t="s">
        <v>197</v>
      </c>
      <c r="N92" s="181">
        <v>1</v>
      </c>
      <c r="O92" s="174" t="s">
        <v>198</v>
      </c>
      <c r="P92" s="174" t="s">
        <v>199</v>
      </c>
      <c r="Q92" s="177" t="s">
        <v>200</v>
      </c>
      <c r="R92" s="182">
        <v>60</v>
      </c>
      <c r="S92" s="183">
        <v>0</v>
      </c>
      <c r="T92" s="184" t="s">
        <v>116</v>
      </c>
      <c r="U92" s="182">
        <v>0</v>
      </c>
      <c r="V92" s="185">
        <f>ROUND(ROUND(S92,2)*ROUND(L92,3),2)</f>
        <v>0</v>
      </c>
      <c r="W92" s="185">
        <f>ROUND(V92*IF(UPPER(T92)="18%",18,1)*IF(UPPER(T92)="10%",10,1)*IF(UPPER(T92)="НДС не облагается",0,1)/100,2)</f>
        <v>0</v>
      </c>
      <c r="X92" s="185">
        <f>ROUND(W92+V92,2)</f>
        <v>0</v>
      </c>
      <c r="Y92" s="186">
        <f>IF(S92&gt;IF(U92=0,S92,U92),1,0)</f>
        <v>0</v>
      </c>
      <c r="Z92" s="186">
        <f t="shared" si="4"/>
        <v>0</v>
      </c>
      <c r="AA92" s="186">
        <f t="shared" si="5"/>
        <v>0</v>
      </c>
      <c r="AB92" s="186">
        <f t="shared" si="6"/>
        <v>0</v>
      </c>
      <c r="AC92" s="187">
        <f t="shared" si="7"/>
        <v>1</v>
      </c>
      <c r="AD92" s="187">
        <f>IF(AND(E92="Да",OR(AND(F92 = "Да",ISBLANK(G92)),AND(F92 = "Да", G92 = "В соответствии с техническим заданием"),AND(F92 = "Нет",NOT(G92 = "В соответствии с техническим заданием")))),1,0)</f>
        <v>0</v>
      </c>
      <c r="AE92" s="188">
        <f>IF(AND(E92="Да",OR(AND(F92 = "Да",ISBLANK(H92)),AND(F92 = "Да", H92 = "В соответствии с техническим заданием"),AND(F92 = "Нет",NOT(H92 = "В соответствии с техническим заданием")))),1,0)</f>
        <v>0</v>
      </c>
      <c r="AF92" s="188">
        <f>IF(OR(AND(E92="Нет",F92="Нет"),AND(E92="Да",F92="Нет"),AND(E92="Да",F92="Да")),0,1)</f>
        <v>0</v>
      </c>
      <c r="AG92" s="188">
        <f>IF(AND(Q92="Россия"),1,0)</f>
        <v>0</v>
      </c>
      <c r="AH92" s="188">
        <f>Z92*AG92</f>
        <v>0</v>
      </c>
      <c r="AI92" s="73" t="s">
        <v>105</v>
      </c>
    </row>
    <row r="93" spans="1:35" ht="50.1" customHeight="1" x14ac:dyDescent="0.45">
      <c r="A93" s="174" t="s">
        <v>357</v>
      </c>
      <c r="B93" s="174">
        <v>83</v>
      </c>
      <c r="C93" s="174">
        <v>57869</v>
      </c>
      <c r="D93" s="175" t="s">
        <v>358</v>
      </c>
      <c r="E93" s="176" t="s">
        <v>127</v>
      </c>
      <c r="F93" s="177" t="s">
        <v>85</v>
      </c>
      <c r="G93" s="178" t="s">
        <v>128</v>
      </c>
      <c r="H93" s="178" t="s">
        <v>128</v>
      </c>
      <c r="I93" s="179"/>
      <c r="J93" s="180" t="s">
        <v>195</v>
      </c>
      <c r="K93" s="174" t="s">
        <v>196</v>
      </c>
      <c r="L93" s="174">
        <v>15</v>
      </c>
      <c r="M93" s="174" t="s">
        <v>197</v>
      </c>
      <c r="N93" s="181">
        <v>15</v>
      </c>
      <c r="O93" s="174" t="s">
        <v>198</v>
      </c>
      <c r="P93" s="174" t="s">
        <v>199</v>
      </c>
      <c r="Q93" s="177" t="s">
        <v>200</v>
      </c>
      <c r="R93" s="182">
        <v>3045</v>
      </c>
      <c r="S93" s="183">
        <v>0</v>
      </c>
      <c r="T93" s="184" t="s">
        <v>116</v>
      </c>
      <c r="U93" s="182">
        <v>0</v>
      </c>
      <c r="V93" s="185">
        <f>ROUND(ROUND(S93,2)*ROUND(L93,3),2)</f>
        <v>0</v>
      </c>
      <c r="W93" s="185">
        <f>ROUND(V93*IF(UPPER(T93)="18%",18,1)*IF(UPPER(T93)="10%",10,1)*IF(UPPER(T93)="НДС не облагается",0,1)/100,2)</f>
        <v>0</v>
      </c>
      <c r="X93" s="185">
        <f>ROUND(W93+V93,2)</f>
        <v>0</v>
      </c>
      <c r="Y93" s="186">
        <f>IF(S93&gt;IF(U93=0,S93,U93),1,0)</f>
        <v>0</v>
      </c>
      <c r="Z93" s="186">
        <f t="shared" si="4"/>
        <v>0</v>
      </c>
      <c r="AA93" s="186">
        <f t="shared" si="5"/>
        <v>0</v>
      </c>
      <c r="AB93" s="186">
        <f t="shared" si="6"/>
        <v>0</v>
      </c>
      <c r="AC93" s="187">
        <f t="shared" si="7"/>
        <v>1</v>
      </c>
      <c r="AD93" s="187">
        <f>IF(AND(E93="Да",OR(AND(F93 = "Да",ISBLANK(G93)),AND(F93 = "Да", G93 = "В соответствии с техническим заданием"),AND(F93 = "Нет",NOT(G93 = "В соответствии с техническим заданием")))),1,0)</f>
        <v>0</v>
      </c>
      <c r="AE93" s="188">
        <f>IF(AND(E93="Да",OR(AND(F93 = "Да",ISBLANK(H93)),AND(F93 = "Да", H93 = "В соответствии с техническим заданием"),AND(F93 = "Нет",NOT(H93 = "В соответствии с техническим заданием")))),1,0)</f>
        <v>0</v>
      </c>
      <c r="AF93" s="188">
        <f>IF(OR(AND(E93="Нет",F93="Нет"),AND(E93="Да",F93="Нет"),AND(E93="Да",F93="Да")),0,1)</f>
        <v>0</v>
      </c>
      <c r="AG93" s="188">
        <f>IF(AND(Q93="Россия"),1,0)</f>
        <v>0</v>
      </c>
      <c r="AH93" s="188">
        <f>Z93*AG93</f>
        <v>0</v>
      </c>
      <c r="AI93" s="73" t="s">
        <v>105</v>
      </c>
    </row>
    <row r="94" spans="1:35" ht="50.1" customHeight="1" x14ac:dyDescent="0.45">
      <c r="A94" s="174" t="s">
        <v>359</v>
      </c>
      <c r="B94" s="174">
        <v>84</v>
      </c>
      <c r="C94" s="174">
        <v>57123</v>
      </c>
      <c r="D94" s="175" t="s">
        <v>360</v>
      </c>
      <c r="E94" s="176" t="s">
        <v>127</v>
      </c>
      <c r="F94" s="177" t="s">
        <v>85</v>
      </c>
      <c r="G94" s="178" t="s">
        <v>128</v>
      </c>
      <c r="H94" s="178" t="s">
        <v>128</v>
      </c>
      <c r="I94" s="179"/>
      <c r="J94" s="180" t="s">
        <v>195</v>
      </c>
      <c r="K94" s="174" t="s">
        <v>196</v>
      </c>
      <c r="L94" s="174">
        <v>21</v>
      </c>
      <c r="M94" s="174" t="s">
        <v>197</v>
      </c>
      <c r="N94" s="181">
        <v>21</v>
      </c>
      <c r="O94" s="174" t="s">
        <v>198</v>
      </c>
      <c r="P94" s="174" t="s">
        <v>199</v>
      </c>
      <c r="Q94" s="177" t="s">
        <v>200</v>
      </c>
      <c r="R94" s="182">
        <v>3717</v>
      </c>
      <c r="S94" s="183">
        <v>0</v>
      </c>
      <c r="T94" s="184" t="s">
        <v>116</v>
      </c>
      <c r="U94" s="182">
        <v>0</v>
      </c>
      <c r="V94" s="185">
        <f>ROUND(ROUND(S94,2)*ROUND(L94,3),2)</f>
        <v>0</v>
      </c>
      <c r="W94" s="185">
        <f>ROUND(V94*IF(UPPER(T94)="18%",18,1)*IF(UPPER(T94)="10%",10,1)*IF(UPPER(T94)="НДС не облагается",0,1)/100,2)</f>
        <v>0</v>
      </c>
      <c r="X94" s="185">
        <f>ROUND(W94+V94,2)</f>
        <v>0</v>
      </c>
      <c r="Y94" s="186">
        <f>IF(S94&gt;IF(U94=0,S94,U94),1,0)</f>
        <v>0</v>
      </c>
      <c r="Z94" s="186">
        <f t="shared" si="4"/>
        <v>0</v>
      </c>
      <c r="AA94" s="186">
        <f t="shared" si="5"/>
        <v>0</v>
      </c>
      <c r="AB94" s="186">
        <f t="shared" si="6"/>
        <v>0</v>
      </c>
      <c r="AC94" s="187">
        <f t="shared" si="7"/>
        <v>1</v>
      </c>
      <c r="AD94" s="187">
        <f>IF(AND(E94="Да",OR(AND(F94 = "Да",ISBLANK(G94)),AND(F94 = "Да", G94 = "В соответствии с техническим заданием"),AND(F94 = "Нет",NOT(G94 = "В соответствии с техническим заданием")))),1,0)</f>
        <v>0</v>
      </c>
      <c r="AE94" s="188">
        <f>IF(AND(E94="Да",OR(AND(F94 = "Да",ISBLANK(H94)),AND(F94 = "Да", H94 = "В соответствии с техническим заданием"),AND(F94 = "Нет",NOT(H94 = "В соответствии с техническим заданием")))),1,0)</f>
        <v>0</v>
      </c>
      <c r="AF94" s="188">
        <f>IF(OR(AND(E94="Нет",F94="Нет"),AND(E94="Да",F94="Нет"),AND(E94="Да",F94="Да")),0,1)</f>
        <v>0</v>
      </c>
      <c r="AG94" s="188">
        <f>IF(AND(Q94="Россия"),1,0)</f>
        <v>0</v>
      </c>
      <c r="AH94" s="188">
        <f>Z94*AG94</f>
        <v>0</v>
      </c>
      <c r="AI94" s="73" t="s">
        <v>105</v>
      </c>
    </row>
    <row r="95" spans="1:35" ht="50.1" customHeight="1" x14ac:dyDescent="0.45">
      <c r="A95" s="174" t="s">
        <v>361</v>
      </c>
      <c r="B95" s="174">
        <v>85</v>
      </c>
      <c r="C95" s="174">
        <v>59487</v>
      </c>
      <c r="D95" s="175" t="s">
        <v>362</v>
      </c>
      <c r="E95" s="176" t="s">
        <v>127</v>
      </c>
      <c r="F95" s="177" t="s">
        <v>85</v>
      </c>
      <c r="G95" s="178" t="s">
        <v>128</v>
      </c>
      <c r="H95" s="178" t="s">
        <v>128</v>
      </c>
      <c r="I95" s="179"/>
      <c r="J95" s="180" t="s">
        <v>195</v>
      </c>
      <c r="K95" s="174" t="s">
        <v>196</v>
      </c>
      <c r="L95" s="174">
        <v>6</v>
      </c>
      <c r="M95" s="174" t="s">
        <v>197</v>
      </c>
      <c r="N95" s="181">
        <v>6</v>
      </c>
      <c r="O95" s="174" t="s">
        <v>198</v>
      </c>
      <c r="P95" s="174" t="s">
        <v>199</v>
      </c>
      <c r="Q95" s="177" t="s">
        <v>200</v>
      </c>
      <c r="R95" s="182">
        <v>636</v>
      </c>
      <c r="S95" s="183">
        <v>0</v>
      </c>
      <c r="T95" s="184" t="s">
        <v>116</v>
      </c>
      <c r="U95" s="182">
        <v>0</v>
      </c>
      <c r="V95" s="185">
        <f>ROUND(ROUND(S95,2)*ROUND(L95,3),2)</f>
        <v>0</v>
      </c>
      <c r="W95" s="185">
        <f>ROUND(V95*IF(UPPER(T95)="18%",18,1)*IF(UPPER(T95)="10%",10,1)*IF(UPPER(T95)="НДС не облагается",0,1)/100,2)</f>
        <v>0</v>
      </c>
      <c r="X95" s="185">
        <f>ROUND(W95+V95,2)</f>
        <v>0</v>
      </c>
      <c r="Y95" s="186">
        <f>IF(S95&gt;IF(U95=0,S95,U95),1,0)</f>
        <v>0</v>
      </c>
      <c r="Z95" s="186">
        <f t="shared" si="4"/>
        <v>0</v>
      </c>
      <c r="AA95" s="186">
        <f t="shared" si="5"/>
        <v>0</v>
      </c>
      <c r="AB95" s="186">
        <f t="shared" si="6"/>
        <v>0</v>
      </c>
      <c r="AC95" s="187">
        <f t="shared" si="7"/>
        <v>1</v>
      </c>
      <c r="AD95" s="187">
        <f>IF(AND(E95="Да",OR(AND(F95 = "Да",ISBLANK(G95)),AND(F95 = "Да", G95 = "В соответствии с техническим заданием"),AND(F95 = "Нет",NOT(G95 = "В соответствии с техническим заданием")))),1,0)</f>
        <v>0</v>
      </c>
      <c r="AE95" s="188">
        <f>IF(AND(E95="Да",OR(AND(F95 = "Да",ISBLANK(H95)),AND(F95 = "Да", H95 = "В соответствии с техническим заданием"),AND(F95 = "Нет",NOT(H95 = "В соответствии с техническим заданием")))),1,0)</f>
        <v>0</v>
      </c>
      <c r="AF95" s="188">
        <f>IF(OR(AND(E95="Нет",F95="Нет"),AND(E95="Да",F95="Нет"),AND(E95="Да",F95="Да")),0,1)</f>
        <v>0</v>
      </c>
      <c r="AG95" s="188">
        <f>IF(AND(Q95="Россия"),1,0)</f>
        <v>0</v>
      </c>
      <c r="AH95" s="188">
        <f>Z95*AG95</f>
        <v>0</v>
      </c>
      <c r="AI95" s="73" t="s">
        <v>105</v>
      </c>
    </row>
    <row r="96" spans="1:35" ht="50.1" customHeight="1" x14ac:dyDescent="0.45">
      <c r="A96" s="174" t="s">
        <v>363</v>
      </c>
      <c r="B96" s="174">
        <v>86</v>
      </c>
      <c r="C96" s="174">
        <v>58535</v>
      </c>
      <c r="D96" s="175" t="s">
        <v>364</v>
      </c>
      <c r="E96" s="176" t="s">
        <v>127</v>
      </c>
      <c r="F96" s="177" t="s">
        <v>85</v>
      </c>
      <c r="G96" s="178" t="s">
        <v>128</v>
      </c>
      <c r="H96" s="178" t="s">
        <v>128</v>
      </c>
      <c r="I96" s="179"/>
      <c r="J96" s="180" t="s">
        <v>195</v>
      </c>
      <c r="K96" s="174" t="s">
        <v>196</v>
      </c>
      <c r="L96" s="174">
        <v>15</v>
      </c>
      <c r="M96" s="174" t="s">
        <v>197</v>
      </c>
      <c r="N96" s="181">
        <v>27</v>
      </c>
      <c r="O96" s="174" t="s">
        <v>198</v>
      </c>
      <c r="P96" s="174" t="s">
        <v>199</v>
      </c>
      <c r="Q96" s="177" t="s">
        <v>200</v>
      </c>
      <c r="R96" s="182">
        <v>285</v>
      </c>
      <c r="S96" s="183">
        <v>0</v>
      </c>
      <c r="T96" s="184" t="s">
        <v>116</v>
      </c>
      <c r="U96" s="182">
        <v>0</v>
      </c>
      <c r="V96" s="185">
        <f>ROUND(ROUND(S96,2)*ROUND(L96,3),2)</f>
        <v>0</v>
      </c>
      <c r="W96" s="185">
        <f>ROUND(V96*IF(UPPER(T96)="18%",18,1)*IF(UPPER(T96)="10%",10,1)*IF(UPPER(T96)="НДС не облагается",0,1)/100,2)</f>
        <v>0</v>
      </c>
      <c r="X96" s="185">
        <f>ROUND(W96+V96,2)</f>
        <v>0</v>
      </c>
      <c r="Y96" s="186">
        <f>IF(S96&gt;IF(U96=0,S96,U96),1,0)</f>
        <v>0</v>
      </c>
      <c r="Z96" s="186">
        <f t="shared" si="4"/>
        <v>0</v>
      </c>
      <c r="AA96" s="186">
        <f t="shared" si="5"/>
        <v>0</v>
      </c>
      <c r="AB96" s="186">
        <f t="shared" si="6"/>
        <v>0</v>
      </c>
      <c r="AC96" s="187">
        <f t="shared" si="7"/>
        <v>1</v>
      </c>
      <c r="AD96" s="187">
        <f>IF(AND(E96="Да",OR(AND(F96 = "Да",ISBLANK(G96)),AND(F96 = "Да", G96 = "В соответствии с техническим заданием"),AND(F96 = "Нет",NOT(G96 = "В соответствии с техническим заданием")))),1,0)</f>
        <v>0</v>
      </c>
      <c r="AE96" s="188">
        <f>IF(AND(E96="Да",OR(AND(F96 = "Да",ISBLANK(H96)),AND(F96 = "Да", H96 = "В соответствии с техническим заданием"),AND(F96 = "Нет",NOT(H96 = "В соответствии с техническим заданием")))),1,0)</f>
        <v>0</v>
      </c>
      <c r="AF96" s="188">
        <f>IF(OR(AND(E96="Нет",F96="Нет"),AND(E96="Да",F96="Нет"),AND(E96="Да",F96="Да")),0,1)</f>
        <v>0</v>
      </c>
      <c r="AG96" s="188">
        <f>IF(AND(Q96="Россия"),1,0)</f>
        <v>0</v>
      </c>
      <c r="AH96" s="188">
        <f>Z96*AG96</f>
        <v>0</v>
      </c>
      <c r="AI96" s="73" t="s">
        <v>105</v>
      </c>
    </row>
    <row r="97" spans="1:35" ht="50.1" customHeight="1" x14ac:dyDescent="0.45">
      <c r="A97" s="174" t="s">
        <v>365</v>
      </c>
      <c r="B97" s="174">
        <v>87</v>
      </c>
      <c r="C97" s="174">
        <v>58535</v>
      </c>
      <c r="D97" s="175" t="s">
        <v>364</v>
      </c>
      <c r="E97" s="176" t="s">
        <v>127</v>
      </c>
      <c r="F97" s="177" t="s">
        <v>85</v>
      </c>
      <c r="G97" s="178" t="s">
        <v>128</v>
      </c>
      <c r="H97" s="178" t="s">
        <v>128</v>
      </c>
      <c r="I97" s="179"/>
      <c r="J97" s="180" t="s">
        <v>195</v>
      </c>
      <c r="K97" s="174" t="s">
        <v>196</v>
      </c>
      <c r="L97" s="174">
        <v>12</v>
      </c>
      <c r="M97" s="174" t="s">
        <v>197</v>
      </c>
      <c r="N97" s="181">
        <v>27</v>
      </c>
      <c r="O97" s="174" t="s">
        <v>198</v>
      </c>
      <c r="P97" s="174" t="s">
        <v>199</v>
      </c>
      <c r="Q97" s="177" t="s">
        <v>200</v>
      </c>
      <c r="R97" s="182">
        <v>264</v>
      </c>
      <c r="S97" s="183">
        <v>0</v>
      </c>
      <c r="T97" s="184" t="s">
        <v>116</v>
      </c>
      <c r="U97" s="182">
        <v>0</v>
      </c>
      <c r="V97" s="185">
        <f>ROUND(ROUND(S97,2)*ROUND(L97,3),2)</f>
        <v>0</v>
      </c>
      <c r="W97" s="185">
        <f>ROUND(V97*IF(UPPER(T97)="18%",18,1)*IF(UPPER(T97)="10%",10,1)*IF(UPPER(T97)="НДС не облагается",0,1)/100,2)</f>
        <v>0</v>
      </c>
      <c r="X97" s="185">
        <f>ROUND(W97+V97,2)</f>
        <v>0</v>
      </c>
      <c r="Y97" s="186">
        <f>IF(S97&gt;IF(U97=0,S97,U97),1,0)</f>
        <v>0</v>
      </c>
      <c r="Z97" s="186">
        <f t="shared" si="4"/>
        <v>0</v>
      </c>
      <c r="AA97" s="186">
        <f t="shared" si="5"/>
        <v>0</v>
      </c>
      <c r="AB97" s="186">
        <f t="shared" si="6"/>
        <v>0</v>
      </c>
      <c r="AC97" s="187">
        <f t="shared" si="7"/>
        <v>1</v>
      </c>
      <c r="AD97" s="187">
        <f>IF(AND(E97="Да",OR(AND(F97 = "Да",ISBLANK(G97)),AND(F97 = "Да", G97 = "В соответствии с техническим заданием"),AND(F97 = "Нет",NOT(G97 = "В соответствии с техническим заданием")))),1,0)</f>
        <v>0</v>
      </c>
      <c r="AE97" s="188">
        <f>IF(AND(E97="Да",OR(AND(F97 = "Да",ISBLANK(H97)),AND(F97 = "Да", H97 = "В соответствии с техническим заданием"),AND(F97 = "Нет",NOT(H97 = "В соответствии с техническим заданием")))),1,0)</f>
        <v>0</v>
      </c>
      <c r="AF97" s="188">
        <f>IF(OR(AND(E97="Нет",F97="Нет"),AND(E97="Да",F97="Нет"),AND(E97="Да",F97="Да")),0,1)</f>
        <v>0</v>
      </c>
      <c r="AG97" s="188">
        <f>IF(AND(Q97="Россия"),1,0)</f>
        <v>0</v>
      </c>
      <c r="AH97" s="188">
        <f>Z97*AG97</f>
        <v>0</v>
      </c>
      <c r="AI97" s="73" t="s">
        <v>105</v>
      </c>
    </row>
    <row r="98" spans="1:35" ht="50.1" customHeight="1" x14ac:dyDescent="0.45">
      <c r="A98" s="174" t="s">
        <v>366</v>
      </c>
      <c r="B98" s="174">
        <v>88</v>
      </c>
      <c r="C98" s="174">
        <v>323</v>
      </c>
      <c r="D98" s="175" t="s">
        <v>367</v>
      </c>
      <c r="E98" s="176" t="s">
        <v>127</v>
      </c>
      <c r="F98" s="177" t="s">
        <v>85</v>
      </c>
      <c r="G98" s="178" t="s">
        <v>128</v>
      </c>
      <c r="H98" s="178" t="s">
        <v>128</v>
      </c>
      <c r="I98" s="179"/>
      <c r="J98" s="180" t="s">
        <v>195</v>
      </c>
      <c r="K98" s="174" t="s">
        <v>196</v>
      </c>
      <c r="L98" s="174">
        <v>12</v>
      </c>
      <c r="M98" s="174" t="s">
        <v>197</v>
      </c>
      <c r="N98" s="181">
        <v>12</v>
      </c>
      <c r="O98" s="174" t="s">
        <v>198</v>
      </c>
      <c r="P98" s="174" t="s">
        <v>199</v>
      </c>
      <c r="Q98" s="177" t="s">
        <v>200</v>
      </c>
      <c r="R98" s="182">
        <v>384</v>
      </c>
      <c r="S98" s="183">
        <v>0</v>
      </c>
      <c r="T98" s="184" t="s">
        <v>116</v>
      </c>
      <c r="U98" s="182">
        <v>0</v>
      </c>
      <c r="V98" s="185">
        <f>ROUND(ROUND(S98,2)*ROUND(L98,3),2)</f>
        <v>0</v>
      </c>
      <c r="W98" s="185">
        <f>ROUND(V98*IF(UPPER(T98)="18%",18,1)*IF(UPPER(T98)="10%",10,1)*IF(UPPER(T98)="НДС не облагается",0,1)/100,2)</f>
        <v>0</v>
      </c>
      <c r="X98" s="185">
        <f>ROUND(W98+V98,2)</f>
        <v>0</v>
      </c>
      <c r="Y98" s="186">
        <f>IF(S98&gt;IF(U98=0,S98,U98),1,0)</f>
        <v>0</v>
      </c>
      <c r="Z98" s="186">
        <f t="shared" si="4"/>
        <v>0</v>
      </c>
      <c r="AA98" s="186">
        <f t="shared" si="5"/>
        <v>0</v>
      </c>
      <c r="AB98" s="186">
        <f t="shared" si="6"/>
        <v>0</v>
      </c>
      <c r="AC98" s="187">
        <f t="shared" si="7"/>
        <v>1</v>
      </c>
      <c r="AD98" s="187">
        <f>IF(AND(E98="Да",OR(AND(F98 = "Да",ISBLANK(G98)),AND(F98 = "Да", G98 = "В соответствии с техническим заданием"),AND(F98 = "Нет",NOT(G98 = "В соответствии с техническим заданием")))),1,0)</f>
        <v>0</v>
      </c>
      <c r="AE98" s="188">
        <f>IF(AND(E98="Да",OR(AND(F98 = "Да",ISBLANK(H98)),AND(F98 = "Да", H98 = "В соответствии с техническим заданием"),AND(F98 = "Нет",NOT(H98 = "В соответствии с техническим заданием")))),1,0)</f>
        <v>0</v>
      </c>
      <c r="AF98" s="188">
        <f>IF(OR(AND(E98="Нет",F98="Нет"),AND(E98="Да",F98="Нет"),AND(E98="Да",F98="Да")),0,1)</f>
        <v>0</v>
      </c>
      <c r="AG98" s="188">
        <f>IF(AND(Q98="Россия"),1,0)</f>
        <v>0</v>
      </c>
      <c r="AH98" s="188">
        <f>Z98*AG98</f>
        <v>0</v>
      </c>
      <c r="AI98" s="73" t="s">
        <v>105</v>
      </c>
    </row>
    <row r="99" spans="1:35" ht="50.1" customHeight="1" x14ac:dyDescent="0.45">
      <c r="A99" s="174" t="s">
        <v>368</v>
      </c>
      <c r="B99" s="174">
        <v>89</v>
      </c>
      <c r="C99" s="174">
        <v>58843</v>
      </c>
      <c r="D99" s="175" t="s">
        <v>369</v>
      </c>
      <c r="E99" s="176" t="s">
        <v>127</v>
      </c>
      <c r="F99" s="177" t="s">
        <v>85</v>
      </c>
      <c r="G99" s="178" t="s">
        <v>128</v>
      </c>
      <c r="H99" s="178" t="s">
        <v>128</v>
      </c>
      <c r="I99" s="179"/>
      <c r="J99" s="180" t="s">
        <v>195</v>
      </c>
      <c r="K99" s="174" t="s">
        <v>196</v>
      </c>
      <c r="L99" s="174">
        <v>15</v>
      </c>
      <c r="M99" s="174" t="s">
        <v>197</v>
      </c>
      <c r="N99" s="181">
        <v>15</v>
      </c>
      <c r="O99" s="174" t="s">
        <v>198</v>
      </c>
      <c r="P99" s="174" t="s">
        <v>199</v>
      </c>
      <c r="Q99" s="177" t="s">
        <v>200</v>
      </c>
      <c r="R99" s="182">
        <v>300</v>
      </c>
      <c r="S99" s="183">
        <v>0</v>
      </c>
      <c r="T99" s="184" t="s">
        <v>116</v>
      </c>
      <c r="U99" s="182">
        <v>0</v>
      </c>
      <c r="V99" s="185">
        <f>ROUND(ROUND(S99,2)*ROUND(L99,3),2)</f>
        <v>0</v>
      </c>
      <c r="W99" s="185">
        <f>ROUND(V99*IF(UPPER(T99)="18%",18,1)*IF(UPPER(T99)="10%",10,1)*IF(UPPER(T99)="НДС не облагается",0,1)/100,2)</f>
        <v>0</v>
      </c>
      <c r="X99" s="185">
        <f>ROUND(W99+V99,2)</f>
        <v>0</v>
      </c>
      <c r="Y99" s="186">
        <f>IF(S99&gt;IF(U99=0,S99,U99),1,0)</f>
        <v>0</v>
      </c>
      <c r="Z99" s="186">
        <f t="shared" si="4"/>
        <v>0</v>
      </c>
      <c r="AA99" s="186">
        <f t="shared" si="5"/>
        <v>0</v>
      </c>
      <c r="AB99" s="186">
        <f t="shared" si="6"/>
        <v>0</v>
      </c>
      <c r="AC99" s="187">
        <f t="shared" si="7"/>
        <v>1</v>
      </c>
      <c r="AD99" s="187">
        <f>IF(AND(E99="Да",OR(AND(F99 = "Да",ISBLANK(G99)),AND(F99 = "Да", G99 = "В соответствии с техническим заданием"),AND(F99 = "Нет",NOT(G99 = "В соответствии с техническим заданием")))),1,0)</f>
        <v>0</v>
      </c>
      <c r="AE99" s="188">
        <f>IF(AND(E99="Да",OR(AND(F99 = "Да",ISBLANK(H99)),AND(F99 = "Да", H99 = "В соответствии с техническим заданием"),AND(F99 = "Нет",NOT(H99 = "В соответствии с техническим заданием")))),1,0)</f>
        <v>0</v>
      </c>
      <c r="AF99" s="188">
        <f>IF(OR(AND(E99="Нет",F99="Нет"),AND(E99="Да",F99="Нет"),AND(E99="Да",F99="Да")),0,1)</f>
        <v>0</v>
      </c>
      <c r="AG99" s="188">
        <f>IF(AND(Q99="Россия"),1,0)</f>
        <v>0</v>
      </c>
      <c r="AH99" s="188">
        <f>Z99*AG99</f>
        <v>0</v>
      </c>
      <c r="AI99" s="73" t="s">
        <v>105</v>
      </c>
    </row>
    <row r="100" spans="1:35" ht="50.1" customHeight="1" x14ac:dyDescent="0.45">
      <c r="A100" s="174" t="s">
        <v>370</v>
      </c>
      <c r="B100" s="174">
        <v>90</v>
      </c>
      <c r="C100" s="174">
        <v>329</v>
      </c>
      <c r="D100" s="175" t="s">
        <v>371</v>
      </c>
      <c r="E100" s="176" t="s">
        <v>127</v>
      </c>
      <c r="F100" s="177" t="s">
        <v>85</v>
      </c>
      <c r="G100" s="178" t="s">
        <v>128</v>
      </c>
      <c r="H100" s="178" t="s">
        <v>128</v>
      </c>
      <c r="I100" s="179"/>
      <c r="J100" s="180" t="s">
        <v>195</v>
      </c>
      <c r="K100" s="174" t="s">
        <v>196</v>
      </c>
      <c r="L100" s="174">
        <v>1</v>
      </c>
      <c r="M100" s="174" t="s">
        <v>197</v>
      </c>
      <c r="N100" s="181">
        <v>1</v>
      </c>
      <c r="O100" s="174" t="s">
        <v>198</v>
      </c>
      <c r="P100" s="174" t="s">
        <v>199</v>
      </c>
      <c r="Q100" s="177" t="s">
        <v>200</v>
      </c>
      <c r="R100" s="182">
        <v>357</v>
      </c>
      <c r="S100" s="183">
        <v>0</v>
      </c>
      <c r="T100" s="184" t="s">
        <v>116</v>
      </c>
      <c r="U100" s="182">
        <v>0</v>
      </c>
      <c r="V100" s="185">
        <f>ROUND(ROUND(S100,2)*ROUND(L100,3),2)</f>
        <v>0</v>
      </c>
      <c r="W100" s="185">
        <f>ROUND(V100*IF(UPPER(T100)="18%",18,1)*IF(UPPER(T100)="10%",10,1)*IF(UPPER(T100)="НДС не облагается",0,1)/100,2)</f>
        <v>0</v>
      </c>
      <c r="X100" s="185">
        <f>ROUND(W100+V100,2)</f>
        <v>0</v>
      </c>
      <c r="Y100" s="186">
        <f>IF(S100&gt;IF(U100=0,S100,U100),1,0)</f>
        <v>0</v>
      </c>
      <c r="Z100" s="186">
        <f t="shared" si="4"/>
        <v>0</v>
      </c>
      <c r="AA100" s="186">
        <f t="shared" si="5"/>
        <v>0</v>
      </c>
      <c r="AB100" s="186">
        <f t="shared" si="6"/>
        <v>0</v>
      </c>
      <c r="AC100" s="187">
        <f t="shared" si="7"/>
        <v>1</v>
      </c>
      <c r="AD100" s="187">
        <f>IF(AND(E100="Да",OR(AND(F100 = "Да",ISBLANK(G100)),AND(F100 = "Да", G100 = "В соответствии с техническим заданием"),AND(F100 = "Нет",NOT(G100 = "В соответствии с техническим заданием")))),1,0)</f>
        <v>0</v>
      </c>
      <c r="AE100" s="188">
        <f>IF(AND(E100="Да",OR(AND(F100 = "Да",ISBLANK(H100)),AND(F100 = "Да", H100 = "В соответствии с техническим заданием"),AND(F100 = "Нет",NOT(H100 = "В соответствии с техническим заданием")))),1,0)</f>
        <v>0</v>
      </c>
      <c r="AF100" s="188">
        <f>IF(OR(AND(E100="Нет",F100="Нет"),AND(E100="Да",F100="Нет"),AND(E100="Да",F100="Да")),0,1)</f>
        <v>0</v>
      </c>
      <c r="AG100" s="188">
        <f>IF(AND(Q100="Россия"),1,0)</f>
        <v>0</v>
      </c>
      <c r="AH100" s="188">
        <f>Z100*AG100</f>
        <v>0</v>
      </c>
      <c r="AI100" s="73" t="s">
        <v>105</v>
      </c>
    </row>
    <row r="101" spans="1:35" ht="50.1" customHeight="1" x14ac:dyDescent="0.45">
      <c r="A101" s="174" t="s">
        <v>372</v>
      </c>
      <c r="B101" s="174">
        <v>91</v>
      </c>
      <c r="C101" s="174">
        <v>55791</v>
      </c>
      <c r="D101" s="175" t="s">
        <v>373</v>
      </c>
      <c r="E101" s="176" t="s">
        <v>127</v>
      </c>
      <c r="F101" s="177" t="s">
        <v>85</v>
      </c>
      <c r="G101" s="178" t="s">
        <v>128</v>
      </c>
      <c r="H101" s="178" t="s">
        <v>128</v>
      </c>
      <c r="I101" s="179"/>
      <c r="J101" s="180" t="s">
        <v>195</v>
      </c>
      <c r="K101" s="174" t="s">
        <v>196</v>
      </c>
      <c r="L101" s="174">
        <v>12</v>
      </c>
      <c r="M101" s="174" t="s">
        <v>197</v>
      </c>
      <c r="N101" s="181">
        <v>12</v>
      </c>
      <c r="O101" s="174" t="s">
        <v>198</v>
      </c>
      <c r="P101" s="174" t="s">
        <v>199</v>
      </c>
      <c r="Q101" s="177" t="s">
        <v>200</v>
      </c>
      <c r="R101" s="182">
        <v>360</v>
      </c>
      <c r="S101" s="183">
        <v>0</v>
      </c>
      <c r="T101" s="184" t="s">
        <v>116</v>
      </c>
      <c r="U101" s="182">
        <v>0</v>
      </c>
      <c r="V101" s="185">
        <f>ROUND(ROUND(S101,2)*ROUND(L101,3),2)</f>
        <v>0</v>
      </c>
      <c r="W101" s="185">
        <f>ROUND(V101*IF(UPPER(T101)="18%",18,1)*IF(UPPER(T101)="10%",10,1)*IF(UPPER(T101)="НДС не облагается",0,1)/100,2)</f>
        <v>0</v>
      </c>
      <c r="X101" s="185">
        <f>ROUND(W101+V101,2)</f>
        <v>0</v>
      </c>
      <c r="Y101" s="186">
        <f>IF(S101&gt;IF(U101=0,S101,U101),1,0)</f>
        <v>0</v>
      </c>
      <c r="Z101" s="186">
        <f t="shared" si="4"/>
        <v>0</v>
      </c>
      <c r="AA101" s="186">
        <f t="shared" si="5"/>
        <v>0</v>
      </c>
      <c r="AB101" s="186">
        <f t="shared" si="6"/>
        <v>0</v>
      </c>
      <c r="AC101" s="187">
        <f t="shared" si="7"/>
        <v>1</v>
      </c>
      <c r="AD101" s="187">
        <f>IF(AND(E101="Да",OR(AND(F101 = "Да",ISBLANK(G101)),AND(F101 = "Да", G101 = "В соответствии с техническим заданием"),AND(F101 = "Нет",NOT(G101 = "В соответствии с техническим заданием")))),1,0)</f>
        <v>0</v>
      </c>
      <c r="AE101" s="188">
        <f>IF(AND(E101="Да",OR(AND(F101 = "Да",ISBLANK(H101)),AND(F101 = "Да", H101 = "В соответствии с техническим заданием"),AND(F101 = "Нет",NOT(H101 = "В соответствии с техническим заданием")))),1,0)</f>
        <v>0</v>
      </c>
      <c r="AF101" s="188">
        <f>IF(OR(AND(E101="Нет",F101="Нет"),AND(E101="Да",F101="Нет"),AND(E101="Да",F101="Да")),0,1)</f>
        <v>0</v>
      </c>
      <c r="AG101" s="188">
        <f>IF(AND(Q101="Россия"),1,0)</f>
        <v>0</v>
      </c>
      <c r="AH101" s="188">
        <f>Z101*AG101</f>
        <v>0</v>
      </c>
      <c r="AI101" s="73" t="s">
        <v>105</v>
      </c>
    </row>
    <row r="102" spans="1:35" ht="50.1" customHeight="1" x14ac:dyDescent="0.45">
      <c r="A102" s="174" t="s">
        <v>374</v>
      </c>
      <c r="B102" s="174">
        <v>92</v>
      </c>
      <c r="C102" s="174">
        <v>57429</v>
      </c>
      <c r="D102" s="175" t="s">
        <v>375</v>
      </c>
      <c r="E102" s="176" t="s">
        <v>127</v>
      </c>
      <c r="F102" s="177" t="s">
        <v>85</v>
      </c>
      <c r="G102" s="178" t="s">
        <v>128</v>
      </c>
      <c r="H102" s="178" t="s">
        <v>128</v>
      </c>
      <c r="I102" s="179"/>
      <c r="J102" s="180" t="s">
        <v>195</v>
      </c>
      <c r="K102" s="174" t="s">
        <v>196</v>
      </c>
      <c r="L102" s="174">
        <v>12</v>
      </c>
      <c r="M102" s="174" t="s">
        <v>197</v>
      </c>
      <c r="N102" s="181">
        <v>12</v>
      </c>
      <c r="O102" s="174" t="s">
        <v>198</v>
      </c>
      <c r="P102" s="174" t="s">
        <v>199</v>
      </c>
      <c r="Q102" s="177" t="s">
        <v>200</v>
      </c>
      <c r="R102" s="182">
        <v>720</v>
      </c>
      <c r="S102" s="183">
        <v>0</v>
      </c>
      <c r="T102" s="184" t="s">
        <v>116</v>
      </c>
      <c r="U102" s="182">
        <v>0</v>
      </c>
      <c r="V102" s="185">
        <f>ROUND(ROUND(S102,2)*ROUND(L102,3),2)</f>
        <v>0</v>
      </c>
      <c r="W102" s="185">
        <f>ROUND(V102*IF(UPPER(T102)="18%",18,1)*IF(UPPER(T102)="10%",10,1)*IF(UPPER(T102)="НДС не облагается",0,1)/100,2)</f>
        <v>0</v>
      </c>
      <c r="X102" s="185">
        <f>ROUND(W102+V102,2)</f>
        <v>0</v>
      </c>
      <c r="Y102" s="186">
        <f>IF(S102&gt;IF(U102=0,S102,U102),1,0)</f>
        <v>0</v>
      </c>
      <c r="Z102" s="186">
        <f t="shared" si="4"/>
        <v>0</v>
      </c>
      <c r="AA102" s="186">
        <f t="shared" si="5"/>
        <v>0</v>
      </c>
      <c r="AB102" s="186">
        <f t="shared" si="6"/>
        <v>0</v>
      </c>
      <c r="AC102" s="187">
        <f t="shared" si="7"/>
        <v>1</v>
      </c>
      <c r="AD102" s="187">
        <f>IF(AND(E102="Да",OR(AND(F102 = "Да",ISBLANK(G102)),AND(F102 = "Да", G102 = "В соответствии с техническим заданием"),AND(F102 = "Нет",NOT(G102 = "В соответствии с техническим заданием")))),1,0)</f>
        <v>0</v>
      </c>
      <c r="AE102" s="188">
        <f>IF(AND(E102="Да",OR(AND(F102 = "Да",ISBLANK(H102)),AND(F102 = "Да", H102 = "В соответствии с техническим заданием"),AND(F102 = "Нет",NOT(H102 = "В соответствии с техническим заданием")))),1,0)</f>
        <v>0</v>
      </c>
      <c r="AF102" s="188">
        <f>IF(OR(AND(E102="Нет",F102="Нет"),AND(E102="Да",F102="Нет"),AND(E102="Да",F102="Да")),0,1)</f>
        <v>0</v>
      </c>
      <c r="AG102" s="188">
        <f>IF(AND(Q102="Россия"),1,0)</f>
        <v>0</v>
      </c>
      <c r="AH102" s="188">
        <f>Z102*AG102</f>
        <v>0</v>
      </c>
      <c r="AI102" s="73" t="s">
        <v>105</v>
      </c>
    </row>
    <row r="103" spans="1:35" ht="50.1" customHeight="1" x14ac:dyDescent="0.45">
      <c r="A103" s="174" t="s">
        <v>376</v>
      </c>
      <c r="B103" s="174">
        <v>93</v>
      </c>
      <c r="C103" s="174">
        <v>337</v>
      </c>
      <c r="D103" s="175" t="s">
        <v>377</v>
      </c>
      <c r="E103" s="176" t="s">
        <v>127</v>
      </c>
      <c r="F103" s="177" t="s">
        <v>85</v>
      </c>
      <c r="G103" s="178" t="s">
        <v>128</v>
      </c>
      <c r="H103" s="178" t="s">
        <v>128</v>
      </c>
      <c r="I103" s="179"/>
      <c r="J103" s="180" t="s">
        <v>195</v>
      </c>
      <c r="K103" s="174" t="s">
        <v>196</v>
      </c>
      <c r="L103" s="174">
        <v>1</v>
      </c>
      <c r="M103" s="174" t="s">
        <v>197</v>
      </c>
      <c r="N103" s="181">
        <v>1</v>
      </c>
      <c r="O103" s="174" t="s">
        <v>198</v>
      </c>
      <c r="P103" s="174" t="s">
        <v>199</v>
      </c>
      <c r="Q103" s="177" t="s">
        <v>200</v>
      </c>
      <c r="R103" s="182">
        <v>41</v>
      </c>
      <c r="S103" s="183">
        <v>0</v>
      </c>
      <c r="T103" s="184" t="s">
        <v>116</v>
      </c>
      <c r="U103" s="182">
        <v>0</v>
      </c>
      <c r="V103" s="185">
        <f>ROUND(ROUND(S103,2)*ROUND(L103,3),2)</f>
        <v>0</v>
      </c>
      <c r="W103" s="185">
        <f>ROUND(V103*IF(UPPER(T103)="18%",18,1)*IF(UPPER(T103)="10%",10,1)*IF(UPPER(T103)="НДС не облагается",0,1)/100,2)</f>
        <v>0</v>
      </c>
      <c r="X103" s="185">
        <f>ROUND(W103+V103,2)</f>
        <v>0</v>
      </c>
      <c r="Y103" s="186">
        <f>IF(S103&gt;IF(U103=0,S103,U103),1,0)</f>
        <v>0</v>
      </c>
      <c r="Z103" s="186">
        <f t="shared" si="4"/>
        <v>0</v>
      </c>
      <c r="AA103" s="186">
        <f t="shared" si="5"/>
        <v>0</v>
      </c>
      <c r="AB103" s="186">
        <f t="shared" si="6"/>
        <v>0</v>
      </c>
      <c r="AC103" s="187">
        <f t="shared" si="7"/>
        <v>1</v>
      </c>
      <c r="AD103" s="187">
        <f>IF(AND(E103="Да",OR(AND(F103 = "Да",ISBLANK(G103)),AND(F103 = "Да", G103 = "В соответствии с техническим заданием"),AND(F103 = "Нет",NOT(G103 = "В соответствии с техническим заданием")))),1,0)</f>
        <v>0</v>
      </c>
      <c r="AE103" s="188">
        <f>IF(AND(E103="Да",OR(AND(F103 = "Да",ISBLANK(H103)),AND(F103 = "Да", H103 = "В соответствии с техническим заданием"),AND(F103 = "Нет",NOT(H103 = "В соответствии с техническим заданием")))),1,0)</f>
        <v>0</v>
      </c>
      <c r="AF103" s="188">
        <f>IF(OR(AND(E103="Нет",F103="Нет"),AND(E103="Да",F103="Нет"),AND(E103="Да",F103="Да")),0,1)</f>
        <v>0</v>
      </c>
      <c r="AG103" s="188">
        <f>IF(AND(Q103="Россия"),1,0)</f>
        <v>0</v>
      </c>
      <c r="AH103" s="188">
        <f>Z103*AG103</f>
        <v>0</v>
      </c>
      <c r="AI103" s="73" t="s">
        <v>105</v>
      </c>
    </row>
    <row r="104" spans="1:35" ht="50.1" customHeight="1" x14ac:dyDescent="0.45">
      <c r="A104" s="174" t="s">
        <v>378</v>
      </c>
      <c r="B104" s="174">
        <v>94</v>
      </c>
      <c r="C104" s="174">
        <v>52368</v>
      </c>
      <c r="D104" s="175" t="s">
        <v>379</v>
      </c>
      <c r="E104" s="176" t="s">
        <v>127</v>
      </c>
      <c r="F104" s="177" t="s">
        <v>85</v>
      </c>
      <c r="G104" s="178" t="s">
        <v>128</v>
      </c>
      <c r="H104" s="178" t="s">
        <v>128</v>
      </c>
      <c r="I104" s="179"/>
      <c r="J104" s="180" t="s">
        <v>195</v>
      </c>
      <c r="K104" s="174" t="s">
        <v>196</v>
      </c>
      <c r="L104" s="174">
        <v>5</v>
      </c>
      <c r="M104" s="174" t="s">
        <v>197</v>
      </c>
      <c r="N104" s="181">
        <v>5</v>
      </c>
      <c r="O104" s="174" t="s">
        <v>198</v>
      </c>
      <c r="P104" s="174" t="s">
        <v>199</v>
      </c>
      <c r="Q104" s="177" t="s">
        <v>200</v>
      </c>
      <c r="R104" s="182">
        <v>1785</v>
      </c>
      <c r="S104" s="183">
        <v>0</v>
      </c>
      <c r="T104" s="184" t="s">
        <v>116</v>
      </c>
      <c r="U104" s="182">
        <v>0</v>
      </c>
      <c r="V104" s="185">
        <f>ROUND(ROUND(S104,2)*ROUND(L104,3),2)</f>
        <v>0</v>
      </c>
      <c r="W104" s="185">
        <f>ROUND(V104*IF(UPPER(T104)="18%",18,1)*IF(UPPER(T104)="10%",10,1)*IF(UPPER(T104)="НДС не облагается",0,1)/100,2)</f>
        <v>0</v>
      </c>
      <c r="X104" s="185">
        <f>ROUND(W104+V104,2)</f>
        <v>0</v>
      </c>
      <c r="Y104" s="186">
        <f>IF(S104&gt;IF(U104=0,S104,U104),1,0)</f>
        <v>0</v>
      </c>
      <c r="Z104" s="186">
        <f t="shared" si="4"/>
        <v>0</v>
      </c>
      <c r="AA104" s="186">
        <f t="shared" si="5"/>
        <v>0</v>
      </c>
      <c r="AB104" s="186">
        <f t="shared" si="6"/>
        <v>0</v>
      </c>
      <c r="AC104" s="187">
        <f t="shared" si="7"/>
        <v>1</v>
      </c>
      <c r="AD104" s="187">
        <f>IF(AND(E104="Да",OR(AND(F104 = "Да",ISBLANK(G104)),AND(F104 = "Да", G104 = "В соответствии с техническим заданием"),AND(F104 = "Нет",NOT(G104 = "В соответствии с техническим заданием")))),1,0)</f>
        <v>0</v>
      </c>
      <c r="AE104" s="188">
        <f>IF(AND(E104="Да",OR(AND(F104 = "Да",ISBLANK(H104)),AND(F104 = "Да", H104 = "В соответствии с техническим заданием"),AND(F104 = "Нет",NOT(H104 = "В соответствии с техническим заданием")))),1,0)</f>
        <v>0</v>
      </c>
      <c r="AF104" s="188">
        <f>IF(OR(AND(E104="Нет",F104="Нет"),AND(E104="Да",F104="Нет"),AND(E104="Да",F104="Да")),0,1)</f>
        <v>0</v>
      </c>
      <c r="AG104" s="188">
        <f>IF(AND(Q104="Россия"),1,0)</f>
        <v>0</v>
      </c>
      <c r="AH104" s="188">
        <f>Z104*AG104</f>
        <v>0</v>
      </c>
      <c r="AI104" s="73" t="s">
        <v>105</v>
      </c>
    </row>
    <row r="105" spans="1:35" ht="50.1" customHeight="1" x14ac:dyDescent="0.45">
      <c r="A105" s="174" t="s">
        <v>380</v>
      </c>
      <c r="B105" s="174">
        <v>95</v>
      </c>
      <c r="C105" s="174">
        <v>61735</v>
      </c>
      <c r="D105" s="175" t="s">
        <v>381</v>
      </c>
      <c r="E105" s="176" t="s">
        <v>127</v>
      </c>
      <c r="F105" s="177" t="s">
        <v>85</v>
      </c>
      <c r="G105" s="178" t="s">
        <v>128</v>
      </c>
      <c r="H105" s="178" t="s">
        <v>128</v>
      </c>
      <c r="I105" s="179"/>
      <c r="J105" s="180" t="s">
        <v>195</v>
      </c>
      <c r="K105" s="174" t="s">
        <v>196</v>
      </c>
      <c r="L105" s="174">
        <v>4</v>
      </c>
      <c r="M105" s="174" t="s">
        <v>197</v>
      </c>
      <c r="N105" s="181">
        <v>4</v>
      </c>
      <c r="O105" s="174" t="s">
        <v>198</v>
      </c>
      <c r="P105" s="174" t="s">
        <v>199</v>
      </c>
      <c r="Q105" s="177" t="s">
        <v>200</v>
      </c>
      <c r="R105" s="182">
        <v>6092</v>
      </c>
      <c r="S105" s="183">
        <v>0</v>
      </c>
      <c r="T105" s="184" t="s">
        <v>116</v>
      </c>
      <c r="U105" s="182">
        <v>0</v>
      </c>
      <c r="V105" s="185">
        <f>ROUND(ROUND(S105,2)*ROUND(L105,3),2)</f>
        <v>0</v>
      </c>
      <c r="W105" s="185">
        <f>ROUND(V105*IF(UPPER(T105)="18%",18,1)*IF(UPPER(T105)="10%",10,1)*IF(UPPER(T105)="НДС не облагается",0,1)/100,2)</f>
        <v>0</v>
      </c>
      <c r="X105" s="185">
        <f>ROUND(W105+V105,2)</f>
        <v>0</v>
      </c>
      <c r="Y105" s="186">
        <f>IF(S105&gt;IF(U105=0,S105,U105),1,0)</f>
        <v>0</v>
      </c>
      <c r="Z105" s="186">
        <f t="shared" si="4"/>
        <v>0</v>
      </c>
      <c r="AA105" s="186">
        <f t="shared" si="5"/>
        <v>0</v>
      </c>
      <c r="AB105" s="186">
        <f t="shared" si="6"/>
        <v>0</v>
      </c>
      <c r="AC105" s="187">
        <f t="shared" si="7"/>
        <v>1</v>
      </c>
      <c r="AD105" s="187">
        <f>IF(AND(E105="Да",OR(AND(F105 = "Да",ISBLANK(G105)),AND(F105 = "Да", G105 = "В соответствии с техническим заданием"),AND(F105 = "Нет",NOT(G105 = "В соответствии с техническим заданием")))),1,0)</f>
        <v>0</v>
      </c>
      <c r="AE105" s="188">
        <f>IF(AND(E105="Да",OR(AND(F105 = "Да",ISBLANK(H105)),AND(F105 = "Да", H105 = "В соответствии с техническим заданием"),AND(F105 = "Нет",NOT(H105 = "В соответствии с техническим заданием")))),1,0)</f>
        <v>0</v>
      </c>
      <c r="AF105" s="188">
        <f>IF(OR(AND(E105="Нет",F105="Нет"),AND(E105="Да",F105="Нет"),AND(E105="Да",F105="Да")),0,1)</f>
        <v>0</v>
      </c>
      <c r="AG105" s="188">
        <f>IF(AND(Q105="Россия"),1,0)</f>
        <v>0</v>
      </c>
      <c r="AH105" s="188">
        <f>Z105*AG105</f>
        <v>0</v>
      </c>
      <c r="AI105" s="73" t="s">
        <v>105</v>
      </c>
    </row>
    <row r="106" spans="1:35" ht="50.1" customHeight="1" x14ac:dyDescent="0.45">
      <c r="A106" s="174" t="s">
        <v>382</v>
      </c>
      <c r="B106" s="174">
        <v>96</v>
      </c>
      <c r="C106" s="174">
        <v>59791</v>
      </c>
      <c r="D106" s="175" t="s">
        <v>383</v>
      </c>
      <c r="E106" s="176" t="s">
        <v>127</v>
      </c>
      <c r="F106" s="177" t="s">
        <v>85</v>
      </c>
      <c r="G106" s="178" t="s">
        <v>128</v>
      </c>
      <c r="H106" s="178" t="s">
        <v>128</v>
      </c>
      <c r="I106" s="179"/>
      <c r="J106" s="180" t="s">
        <v>195</v>
      </c>
      <c r="K106" s="174" t="s">
        <v>196</v>
      </c>
      <c r="L106" s="174">
        <v>4</v>
      </c>
      <c r="M106" s="174" t="s">
        <v>197</v>
      </c>
      <c r="N106" s="181">
        <v>4</v>
      </c>
      <c r="O106" s="174" t="s">
        <v>198</v>
      </c>
      <c r="P106" s="174" t="s">
        <v>199</v>
      </c>
      <c r="Q106" s="177" t="s">
        <v>200</v>
      </c>
      <c r="R106" s="182">
        <v>1388</v>
      </c>
      <c r="S106" s="183">
        <v>0</v>
      </c>
      <c r="T106" s="184" t="s">
        <v>116</v>
      </c>
      <c r="U106" s="182">
        <v>0</v>
      </c>
      <c r="V106" s="185">
        <f>ROUND(ROUND(S106,2)*ROUND(L106,3),2)</f>
        <v>0</v>
      </c>
      <c r="W106" s="185">
        <f>ROUND(V106*IF(UPPER(T106)="18%",18,1)*IF(UPPER(T106)="10%",10,1)*IF(UPPER(T106)="НДС не облагается",0,1)/100,2)</f>
        <v>0</v>
      </c>
      <c r="X106" s="185">
        <f>ROUND(W106+V106,2)</f>
        <v>0</v>
      </c>
      <c r="Y106" s="186">
        <f>IF(S106&gt;IF(U106=0,S106,U106),1,0)</f>
        <v>0</v>
      </c>
      <c r="Z106" s="186">
        <f t="shared" si="4"/>
        <v>0</v>
      </c>
      <c r="AA106" s="186">
        <f t="shared" si="5"/>
        <v>0</v>
      </c>
      <c r="AB106" s="186">
        <f t="shared" si="6"/>
        <v>0</v>
      </c>
      <c r="AC106" s="187">
        <f t="shared" si="7"/>
        <v>1</v>
      </c>
      <c r="AD106" s="187">
        <f>IF(AND(E106="Да",OR(AND(F106 = "Да",ISBLANK(G106)),AND(F106 = "Да", G106 = "В соответствии с техническим заданием"),AND(F106 = "Нет",NOT(G106 = "В соответствии с техническим заданием")))),1,0)</f>
        <v>0</v>
      </c>
      <c r="AE106" s="188">
        <f>IF(AND(E106="Да",OR(AND(F106 = "Да",ISBLANK(H106)),AND(F106 = "Да", H106 = "В соответствии с техническим заданием"),AND(F106 = "Нет",NOT(H106 = "В соответствии с техническим заданием")))),1,0)</f>
        <v>0</v>
      </c>
      <c r="AF106" s="188">
        <f>IF(OR(AND(E106="Нет",F106="Нет"),AND(E106="Да",F106="Нет"),AND(E106="Да",F106="Да")),0,1)</f>
        <v>0</v>
      </c>
      <c r="AG106" s="188">
        <f>IF(AND(Q106="Россия"),1,0)</f>
        <v>0</v>
      </c>
      <c r="AH106" s="188">
        <f>Z106*AG106</f>
        <v>0</v>
      </c>
      <c r="AI106" s="73" t="s">
        <v>105</v>
      </c>
    </row>
    <row r="107" spans="1:35" ht="50.1" customHeight="1" x14ac:dyDescent="0.45">
      <c r="A107" s="174" t="s">
        <v>384</v>
      </c>
      <c r="B107" s="174">
        <v>97</v>
      </c>
      <c r="C107" s="174">
        <v>57107</v>
      </c>
      <c r="D107" s="175" t="s">
        <v>385</v>
      </c>
      <c r="E107" s="176" t="s">
        <v>127</v>
      </c>
      <c r="F107" s="177" t="s">
        <v>85</v>
      </c>
      <c r="G107" s="178" t="s">
        <v>128</v>
      </c>
      <c r="H107" s="178" t="s">
        <v>128</v>
      </c>
      <c r="I107" s="179"/>
      <c r="J107" s="180" t="s">
        <v>195</v>
      </c>
      <c r="K107" s="174" t="s">
        <v>196</v>
      </c>
      <c r="L107" s="174">
        <v>16</v>
      </c>
      <c r="M107" s="174" t="s">
        <v>197</v>
      </c>
      <c r="N107" s="181">
        <v>20</v>
      </c>
      <c r="O107" s="174" t="s">
        <v>198</v>
      </c>
      <c r="P107" s="174" t="s">
        <v>199</v>
      </c>
      <c r="Q107" s="177" t="s">
        <v>200</v>
      </c>
      <c r="R107" s="182">
        <v>4448</v>
      </c>
      <c r="S107" s="183">
        <v>0</v>
      </c>
      <c r="T107" s="184" t="s">
        <v>116</v>
      </c>
      <c r="U107" s="182">
        <v>0</v>
      </c>
      <c r="V107" s="185">
        <f>ROUND(ROUND(S107,2)*ROUND(L107,3),2)</f>
        <v>0</v>
      </c>
      <c r="W107" s="185">
        <f>ROUND(V107*IF(UPPER(T107)="18%",18,1)*IF(UPPER(T107)="10%",10,1)*IF(UPPER(T107)="НДС не облагается",0,1)/100,2)</f>
        <v>0</v>
      </c>
      <c r="X107" s="185">
        <f>ROUND(W107+V107,2)</f>
        <v>0</v>
      </c>
      <c r="Y107" s="186">
        <f>IF(S107&gt;IF(U107=0,S107,U107),1,0)</f>
        <v>0</v>
      </c>
      <c r="Z107" s="186">
        <f t="shared" si="4"/>
        <v>0</v>
      </c>
      <c r="AA107" s="186">
        <f t="shared" si="5"/>
        <v>0</v>
      </c>
      <c r="AB107" s="186">
        <f t="shared" si="6"/>
        <v>0</v>
      </c>
      <c r="AC107" s="187">
        <f t="shared" si="7"/>
        <v>1</v>
      </c>
      <c r="AD107" s="187">
        <f>IF(AND(E107="Да",OR(AND(F107 = "Да",ISBLANK(G107)),AND(F107 = "Да", G107 = "В соответствии с техническим заданием"),AND(F107 = "Нет",NOT(G107 = "В соответствии с техническим заданием")))),1,0)</f>
        <v>0</v>
      </c>
      <c r="AE107" s="188">
        <f>IF(AND(E107="Да",OR(AND(F107 = "Да",ISBLANK(H107)),AND(F107 = "Да", H107 = "В соответствии с техническим заданием"),AND(F107 = "Нет",NOT(H107 = "В соответствии с техническим заданием")))),1,0)</f>
        <v>0</v>
      </c>
      <c r="AF107" s="188">
        <f>IF(OR(AND(E107="Нет",F107="Нет"),AND(E107="Да",F107="Нет"),AND(E107="Да",F107="Да")),0,1)</f>
        <v>0</v>
      </c>
      <c r="AG107" s="188">
        <f>IF(AND(Q107="Россия"),1,0)</f>
        <v>0</v>
      </c>
      <c r="AH107" s="188">
        <f>Z107*AG107</f>
        <v>0</v>
      </c>
      <c r="AI107" s="73" t="s">
        <v>105</v>
      </c>
    </row>
    <row r="108" spans="1:35" ht="50.1" customHeight="1" x14ac:dyDescent="0.45">
      <c r="A108" s="174" t="s">
        <v>386</v>
      </c>
      <c r="B108" s="174">
        <v>98</v>
      </c>
      <c r="C108" s="174">
        <v>57107</v>
      </c>
      <c r="D108" s="175" t="s">
        <v>385</v>
      </c>
      <c r="E108" s="176" t="s">
        <v>127</v>
      </c>
      <c r="F108" s="177" t="s">
        <v>85</v>
      </c>
      <c r="G108" s="178" t="s">
        <v>128</v>
      </c>
      <c r="H108" s="178" t="s">
        <v>128</v>
      </c>
      <c r="I108" s="179"/>
      <c r="J108" s="180" t="s">
        <v>195</v>
      </c>
      <c r="K108" s="174" t="s">
        <v>196</v>
      </c>
      <c r="L108" s="174">
        <v>4</v>
      </c>
      <c r="M108" s="174" t="s">
        <v>197</v>
      </c>
      <c r="N108" s="181">
        <v>20</v>
      </c>
      <c r="O108" s="174" t="s">
        <v>198</v>
      </c>
      <c r="P108" s="174" t="s">
        <v>199</v>
      </c>
      <c r="Q108" s="177" t="s">
        <v>200</v>
      </c>
      <c r="R108" s="182">
        <v>4412</v>
      </c>
      <c r="S108" s="183">
        <v>0</v>
      </c>
      <c r="T108" s="184" t="s">
        <v>116</v>
      </c>
      <c r="U108" s="182">
        <v>0</v>
      </c>
      <c r="V108" s="185">
        <f>ROUND(ROUND(S108,2)*ROUND(L108,3),2)</f>
        <v>0</v>
      </c>
      <c r="W108" s="185">
        <f>ROUND(V108*IF(UPPER(T108)="18%",18,1)*IF(UPPER(T108)="10%",10,1)*IF(UPPER(T108)="НДС не облагается",0,1)/100,2)</f>
        <v>0</v>
      </c>
      <c r="X108" s="185">
        <f>ROUND(W108+V108,2)</f>
        <v>0</v>
      </c>
      <c r="Y108" s="186">
        <f>IF(S108&gt;IF(U108=0,S108,U108),1,0)</f>
        <v>0</v>
      </c>
      <c r="Z108" s="186">
        <f t="shared" si="4"/>
        <v>0</v>
      </c>
      <c r="AA108" s="186">
        <f t="shared" si="5"/>
        <v>0</v>
      </c>
      <c r="AB108" s="186">
        <f t="shared" si="6"/>
        <v>0</v>
      </c>
      <c r="AC108" s="187">
        <f t="shared" si="7"/>
        <v>1</v>
      </c>
      <c r="AD108" s="187">
        <f>IF(AND(E108="Да",OR(AND(F108 = "Да",ISBLANK(G108)),AND(F108 = "Да", G108 = "В соответствии с техническим заданием"),AND(F108 = "Нет",NOT(G108 = "В соответствии с техническим заданием")))),1,0)</f>
        <v>0</v>
      </c>
      <c r="AE108" s="188">
        <f>IF(AND(E108="Да",OR(AND(F108 = "Да",ISBLANK(H108)),AND(F108 = "Да", H108 = "В соответствии с техническим заданием"),AND(F108 = "Нет",NOT(H108 = "В соответствии с техническим заданием")))),1,0)</f>
        <v>0</v>
      </c>
      <c r="AF108" s="188">
        <f>IF(OR(AND(E108="Нет",F108="Нет"),AND(E108="Да",F108="Нет"),AND(E108="Да",F108="Да")),0,1)</f>
        <v>0</v>
      </c>
      <c r="AG108" s="188">
        <f>IF(AND(Q108="Россия"),1,0)</f>
        <v>0</v>
      </c>
      <c r="AH108" s="188">
        <f>Z108*AG108</f>
        <v>0</v>
      </c>
      <c r="AI108" s="73" t="s">
        <v>105</v>
      </c>
    </row>
    <row r="109" spans="1:35" ht="50.1" customHeight="1" x14ac:dyDescent="0.45">
      <c r="A109" s="174" t="s">
        <v>387</v>
      </c>
      <c r="B109" s="174">
        <v>99</v>
      </c>
      <c r="C109" s="174">
        <v>58665</v>
      </c>
      <c r="D109" s="175" t="s">
        <v>388</v>
      </c>
      <c r="E109" s="176" t="s">
        <v>127</v>
      </c>
      <c r="F109" s="177" t="s">
        <v>85</v>
      </c>
      <c r="G109" s="178" t="s">
        <v>128</v>
      </c>
      <c r="H109" s="178" t="s">
        <v>128</v>
      </c>
      <c r="I109" s="179"/>
      <c r="J109" s="180" t="s">
        <v>195</v>
      </c>
      <c r="K109" s="174" t="s">
        <v>196</v>
      </c>
      <c r="L109" s="174">
        <v>1</v>
      </c>
      <c r="M109" s="174" t="s">
        <v>197</v>
      </c>
      <c r="N109" s="181">
        <v>1</v>
      </c>
      <c r="O109" s="174" t="s">
        <v>198</v>
      </c>
      <c r="P109" s="174" t="s">
        <v>199</v>
      </c>
      <c r="Q109" s="177" t="s">
        <v>200</v>
      </c>
      <c r="R109" s="182">
        <v>321</v>
      </c>
      <c r="S109" s="183">
        <v>0</v>
      </c>
      <c r="T109" s="184" t="s">
        <v>116</v>
      </c>
      <c r="U109" s="182">
        <v>0</v>
      </c>
      <c r="V109" s="185">
        <f>ROUND(ROUND(S109,2)*ROUND(L109,3),2)</f>
        <v>0</v>
      </c>
      <c r="W109" s="185">
        <f>ROUND(V109*IF(UPPER(T109)="18%",18,1)*IF(UPPER(T109)="10%",10,1)*IF(UPPER(T109)="НДС не облагается",0,1)/100,2)</f>
        <v>0</v>
      </c>
      <c r="X109" s="185">
        <f>ROUND(W109+V109,2)</f>
        <v>0</v>
      </c>
      <c r="Y109" s="186">
        <f>IF(S109&gt;IF(U109=0,S109,U109),1,0)</f>
        <v>0</v>
      </c>
      <c r="Z109" s="186">
        <f t="shared" si="4"/>
        <v>0</v>
      </c>
      <c r="AA109" s="186">
        <f t="shared" si="5"/>
        <v>0</v>
      </c>
      <c r="AB109" s="186">
        <f t="shared" si="6"/>
        <v>0</v>
      </c>
      <c r="AC109" s="187">
        <f t="shared" si="7"/>
        <v>1</v>
      </c>
      <c r="AD109" s="187">
        <f>IF(AND(E109="Да",OR(AND(F109 = "Да",ISBLANK(G109)),AND(F109 = "Да", G109 = "В соответствии с техническим заданием"),AND(F109 = "Нет",NOT(G109 = "В соответствии с техническим заданием")))),1,0)</f>
        <v>0</v>
      </c>
      <c r="AE109" s="188">
        <f>IF(AND(E109="Да",OR(AND(F109 = "Да",ISBLANK(H109)),AND(F109 = "Да", H109 = "В соответствии с техническим заданием"),AND(F109 = "Нет",NOT(H109 = "В соответствии с техническим заданием")))),1,0)</f>
        <v>0</v>
      </c>
      <c r="AF109" s="188">
        <f>IF(OR(AND(E109="Нет",F109="Нет"),AND(E109="Да",F109="Нет"),AND(E109="Да",F109="Да")),0,1)</f>
        <v>0</v>
      </c>
      <c r="AG109" s="188">
        <f>IF(AND(Q109="Россия"),1,0)</f>
        <v>0</v>
      </c>
      <c r="AH109" s="188">
        <f>Z109*AG109</f>
        <v>0</v>
      </c>
      <c r="AI109" s="73" t="s">
        <v>105</v>
      </c>
    </row>
    <row r="110" spans="1:35" ht="50.1" customHeight="1" x14ac:dyDescent="0.45">
      <c r="A110" s="174" t="s">
        <v>389</v>
      </c>
      <c r="B110" s="174">
        <v>100</v>
      </c>
      <c r="C110" s="174">
        <v>57855</v>
      </c>
      <c r="D110" s="175" t="s">
        <v>390</v>
      </c>
      <c r="E110" s="176" t="s">
        <v>127</v>
      </c>
      <c r="F110" s="177" t="s">
        <v>85</v>
      </c>
      <c r="G110" s="178" t="s">
        <v>128</v>
      </c>
      <c r="H110" s="178" t="s">
        <v>128</v>
      </c>
      <c r="I110" s="179"/>
      <c r="J110" s="180" t="s">
        <v>195</v>
      </c>
      <c r="K110" s="174" t="s">
        <v>196</v>
      </c>
      <c r="L110" s="174">
        <v>4</v>
      </c>
      <c r="M110" s="174" t="s">
        <v>197</v>
      </c>
      <c r="N110" s="181">
        <v>4</v>
      </c>
      <c r="O110" s="174" t="s">
        <v>198</v>
      </c>
      <c r="P110" s="174" t="s">
        <v>199</v>
      </c>
      <c r="Q110" s="177" t="s">
        <v>200</v>
      </c>
      <c r="R110" s="182">
        <v>2576</v>
      </c>
      <c r="S110" s="183">
        <v>0</v>
      </c>
      <c r="T110" s="184" t="s">
        <v>116</v>
      </c>
      <c r="U110" s="182">
        <v>0</v>
      </c>
      <c r="V110" s="185">
        <f>ROUND(ROUND(S110,2)*ROUND(L110,3),2)</f>
        <v>0</v>
      </c>
      <c r="W110" s="185">
        <f>ROUND(V110*IF(UPPER(T110)="18%",18,1)*IF(UPPER(T110)="10%",10,1)*IF(UPPER(T110)="НДС не облагается",0,1)/100,2)</f>
        <v>0</v>
      </c>
      <c r="X110" s="185">
        <f>ROUND(W110+V110,2)</f>
        <v>0</v>
      </c>
      <c r="Y110" s="186">
        <f>IF(S110&gt;IF(U110=0,S110,U110),1,0)</f>
        <v>0</v>
      </c>
      <c r="Z110" s="186">
        <f t="shared" si="4"/>
        <v>0</v>
      </c>
      <c r="AA110" s="186">
        <f t="shared" si="5"/>
        <v>0</v>
      </c>
      <c r="AB110" s="186">
        <f t="shared" si="6"/>
        <v>0</v>
      </c>
      <c r="AC110" s="187">
        <f t="shared" si="7"/>
        <v>1</v>
      </c>
      <c r="AD110" s="187">
        <f>IF(AND(E110="Да",OR(AND(F110 = "Да",ISBLANK(G110)),AND(F110 = "Да", G110 = "В соответствии с техническим заданием"),AND(F110 = "Нет",NOT(G110 = "В соответствии с техническим заданием")))),1,0)</f>
        <v>0</v>
      </c>
      <c r="AE110" s="188">
        <f>IF(AND(E110="Да",OR(AND(F110 = "Да",ISBLANK(H110)),AND(F110 = "Да", H110 = "В соответствии с техническим заданием"),AND(F110 = "Нет",NOT(H110 = "В соответствии с техническим заданием")))),1,0)</f>
        <v>0</v>
      </c>
      <c r="AF110" s="188">
        <f>IF(OR(AND(E110="Нет",F110="Нет"),AND(E110="Да",F110="Нет"),AND(E110="Да",F110="Да")),0,1)</f>
        <v>0</v>
      </c>
      <c r="AG110" s="188">
        <f>IF(AND(Q110="Россия"),1,0)</f>
        <v>0</v>
      </c>
      <c r="AH110" s="188">
        <f>Z110*AG110</f>
        <v>0</v>
      </c>
      <c r="AI110" s="73" t="s">
        <v>105</v>
      </c>
    </row>
    <row r="111" spans="1:35" ht="50.1" customHeight="1" x14ac:dyDescent="0.45">
      <c r="A111" s="174" t="s">
        <v>391</v>
      </c>
      <c r="B111" s="174">
        <v>101</v>
      </c>
      <c r="C111" s="174">
        <v>61765</v>
      </c>
      <c r="D111" s="175" t="s">
        <v>392</v>
      </c>
      <c r="E111" s="176" t="s">
        <v>127</v>
      </c>
      <c r="F111" s="177" t="s">
        <v>85</v>
      </c>
      <c r="G111" s="178" t="s">
        <v>128</v>
      </c>
      <c r="H111" s="178" t="s">
        <v>128</v>
      </c>
      <c r="I111" s="179"/>
      <c r="J111" s="180" t="s">
        <v>195</v>
      </c>
      <c r="K111" s="174" t="s">
        <v>196</v>
      </c>
      <c r="L111" s="174">
        <v>7</v>
      </c>
      <c r="M111" s="174" t="s">
        <v>197</v>
      </c>
      <c r="N111" s="181">
        <v>7</v>
      </c>
      <c r="O111" s="174" t="s">
        <v>198</v>
      </c>
      <c r="P111" s="174" t="s">
        <v>199</v>
      </c>
      <c r="Q111" s="177" t="s">
        <v>200</v>
      </c>
      <c r="R111" s="182">
        <v>2884</v>
      </c>
      <c r="S111" s="183">
        <v>0</v>
      </c>
      <c r="T111" s="184" t="s">
        <v>116</v>
      </c>
      <c r="U111" s="182">
        <v>0</v>
      </c>
      <c r="V111" s="185">
        <f>ROUND(ROUND(S111,2)*ROUND(L111,3),2)</f>
        <v>0</v>
      </c>
      <c r="W111" s="185">
        <f>ROUND(V111*IF(UPPER(T111)="18%",18,1)*IF(UPPER(T111)="10%",10,1)*IF(UPPER(T111)="НДС не облагается",0,1)/100,2)</f>
        <v>0</v>
      </c>
      <c r="X111" s="185">
        <f>ROUND(W111+V111,2)</f>
        <v>0</v>
      </c>
      <c r="Y111" s="186">
        <f>IF(S111&gt;IF(U111=0,S111,U111),1,0)</f>
        <v>0</v>
      </c>
      <c r="Z111" s="186">
        <f t="shared" si="4"/>
        <v>0</v>
      </c>
      <c r="AA111" s="186">
        <f t="shared" si="5"/>
        <v>0</v>
      </c>
      <c r="AB111" s="186">
        <f t="shared" si="6"/>
        <v>0</v>
      </c>
      <c r="AC111" s="187">
        <f t="shared" si="7"/>
        <v>1</v>
      </c>
      <c r="AD111" s="187">
        <f>IF(AND(E111="Да",OR(AND(F111 = "Да",ISBLANK(G111)),AND(F111 = "Да", G111 = "В соответствии с техническим заданием"),AND(F111 = "Нет",NOT(G111 = "В соответствии с техническим заданием")))),1,0)</f>
        <v>0</v>
      </c>
      <c r="AE111" s="188">
        <f>IF(AND(E111="Да",OR(AND(F111 = "Да",ISBLANK(H111)),AND(F111 = "Да", H111 = "В соответствии с техническим заданием"),AND(F111 = "Нет",NOT(H111 = "В соответствии с техническим заданием")))),1,0)</f>
        <v>0</v>
      </c>
      <c r="AF111" s="188">
        <f>IF(OR(AND(E111="Нет",F111="Нет"),AND(E111="Да",F111="Нет"),AND(E111="Да",F111="Да")),0,1)</f>
        <v>0</v>
      </c>
      <c r="AG111" s="188">
        <f>IF(AND(Q111="Россия"),1,0)</f>
        <v>0</v>
      </c>
      <c r="AH111" s="188">
        <f>Z111*AG111</f>
        <v>0</v>
      </c>
      <c r="AI111" s="73" t="s">
        <v>105</v>
      </c>
    </row>
    <row r="112" spans="1:35" ht="50.1" customHeight="1" x14ac:dyDescent="0.45">
      <c r="A112" s="174" t="s">
        <v>393</v>
      </c>
      <c r="B112" s="174">
        <v>102</v>
      </c>
      <c r="C112" s="174">
        <v>61</v>
      </c>
      <c r="D112" s="175" t="s">
        <v>394</v>
      </c>
      <c r="E112" s="176" t="s">
        <v>127</v>
      </c>
      <c r="F112" s="177" t="s">
        <v>85</v>
      </c>
      <c r="G112" s="178" t="s">
        <v>128</v>
      </c>
      <c r="H112" s="178" t="s">
        <v>128</v>
      </c>
      <c r="I112" s="179"/>
      <c r="J112" s="180" t="s">
        <v>195</v>
      </c>
      <c r="K112" s="174" t="s">
        <v>196</v>
      </c>
      <c r="L112" s="174">
        <v>450</v>
      </c>
      <c r="M112" s="174" t="s">
        <v>197</v>
      </c>
      <c r="N112" s="181">
        <v>450</v>
      </c>
      <c r="O112" s="174" t="s">
        <v>198</v>
      </c>
      <c r="P112" s="174" t="s">
        <v>199</v>
      </c>
      <c r="Q112" s="177" t="s">
        <v>200</v>
      </c>
      <c r="R112" s="182">
        <v>1800</v>
      </c>
      <c r="S112" s="183">
        <v>0</v>
      </c>
      <c r="T112" s="184" t="s">
        <v>116</v>
      </c>
      <c r="U112" s="182">
        <v>0</v>
      </c>
      <c r="V112" s="185">
        <f>ROUND(ROUND(S112,2)*ROUND(L112,3),2)</f>
        <v>0</v>
      </c>
      <c r="W112" s="185">
        <f>ROUND(V112*IF(UPPER(T112)="18%",18,1)*IF(UPPER(T112)="10%",10,1)*IF(UPPER(T112)="НДС не облагается",0,1)/100,2)</f>
        <v>0</v>
      </c>
      <c r="X112" s="185">
        <f>ROUND(W112+V112,2)</f>
        <v>0</v>
      </c>
      <c r="Y112" s="186">
        <f>IF(S112&gt;IF(U112=0,S112,U112),1,0)</f>
        <v>0</v>
      </c>
      <c r="Z112" s="186">
        <f t="shared" si="4"/>
        <v>0</v>
      </c>
      <c r="AA112" s="186">
        <f t="shared" si="5"/>
        <v>0</v>
      </c>
      <c r="AB112" s="186">
        <f t="shared" si="6"/>
        <v>0</v>
      </c>
      <c r="AC112" s="187">
        <f t="shared" si="7"/>
        <v>1</v>
      </c>
      <c r="AD112" s="187">
        <f>IF(AND(E112="Да",OR(AND(F112 = "Да",ISBLANK(G112)),AND(F112 = "Да", G112 = "В соответствии с техническим заданием"),AND(F112 = "Нет",NOT(G112 = "В соответствии с техническим заданием")))),1,0)</f>
        <v>0</v>
      </c>
      <c r="AE112" s="188">
        <f>IF(AND(E112="Да",OR(AND(F112 = "Да",ISBLANK(H112)),AND(F112 = "Да", H112 = "В соответствии с техническим заданием"),AND(F112 = "Нет",NOT(H112 = "В соответствии с техническим заданием")))),1,0)</f>
        <v>0</v>
      </c>
      <c r="AF112" s="188">
        <f>IF(OR(AND(E112="Нет",F112="Нет"),AND(E112="Да",F112="Нет"),AND(E112="Да",F112="Да")),0,1)</f>
        <v>0</v>
      </c>
      <c r="AG112" s="188">
        <f>IF(AND(Q112="Россия"),1,0)</f>
        <v>0</v>
      </c>
      <c r="AH112" s="188">
        <f>Z112*AG112</f>
        <v>0</v>
      </c>
      <c r="AI112" s="73" t="s">
        <v>105</v>
      </c>
    </row>
    <row r="113" spans="1:35" ht="50.1" customHeight="1" x14ac:dyDescent="0.45">
      <c r="A113" s="174" t="s">
        <v>395</v>
      </c>
      <c r="B113" s="174">
        <v>103</v>
      </c>
      <c r="C113" s="174">
        <v>62052</v>
      </c>
      <c r="D113" s="175" t="s">
        <v>396</v>
      </c>
      <c r="E113" s="176" t="s">
        <v>127</v>
      </c>
      <c r="F113" s="177" t="s">
        <v>85</v>
      </c>
      <c r="G113" s="178" t="s">
        <v>128</v>
      </c>
      <c r="H113" s="178" t="s">
        <v>128</v>
      </c>
      <c r="I113" s="179"/>
      <c r="J113" s="180" t="s">
        <v>195</v>
      </c>
      <c r="K113" s="174" t="s">
        <v>196</v>
      </c>
      <c r="L113" s="174">
        <v>6</v>
      </c>
      <c r="M113" s="174" t="s">
        <v>197</v>
      </c>
      <c r="N113" s="181">
        <v>6</v>
      </c>
      <c r="O113" s="174" t="s">
        <v>198</v>
      </c>
      <c r="P113" s="174" t="s">
        <v>199</v>
      </c>
      <c r="Q113" s="177" t="s">
        <v>200</v>
      </c>
      <c r="R113" s="182">
        <v>408</v>
      </c>
      <c r="S113" s="183">
        <v>0</v>
      </c>
      <c r="T113" s="184" t="s">
        <v>116</v>
      </c>
      <c r="U113" s="182">
        <v>0</v>
      </c>
      <c r="V113" s="185">
        <f>ROUND(ROUND(S113,2)*ROUND(L113,3),2)</f>
        <v>0</v>
      </c>
      <c r="W113" s="185">
        <f>ROUND(V113*IF(UPPER(T113)="18%",18,1)*IF(UPPER(T113)="10%",10,1)*IF(UPPER(T113)="НДС не облагается",0,1)/100,2)</f>
        <v>0</v>
      </c>
      <c r="X113" s="185">
        <f>ROUND(W113+V113,2)</f>
        <v>0</v>
      </c>
      <c r="Y113" s="186">
        <f>IF(S113&gt;IF(U113=0,S113,U113),1,0)</f>
        <v>0</v>
      </c>
      <c r="Z113" s="186">
        <f t="shared" si="4"/>
        <v>0</v>
      </c>
      <c r="AA113" s="186">
        <f t="shared" si="5"/>
        <v>0</v>
      </c>
      <c r="AB113" s="186">
        <f t="shared" si="6"/>
        <v>0</v>
      </c>
      <c r="AC113" s="187">
        <f t="shared" si="7"/>
        <v>1</v>
      </c>
      <c r="AD113" s="187">
        <f>IF(AND(E113="Да",OR(AND(F113 = "Да",ISBLANK(G113)),AND(F113 = "Да", G113 = "В соответствии с техническим заданием"),AND(F113 = "Нет",NOT(G113 = "В соответствии с техническим заданием")))),1,0)</f>
        <v>0</v>
      </c>
      <c r="AE113" s="188">
        <f>IF(AND(E113="Да",OR(AND(F113 = "Да",ISBLANK(H113)),AND(F113 = "Да", H113 = "В соответствии с техническим заданием"),AND(F113 = "Нет",NOT(H113 = "В соответствии с техническим заданием")))),1,0)</f>
        <v>0</v>
      </c>
      <c r="AF113" s="188">
        <f>IF(OR(AND(E113="Нет",F113="Нет"),AND(E113="Да",F113="Нет"),AND(E113="Да",F113="Да")),0,1)</f>
        <v>0</v>
      </c>
      <c r="AG113" s="188">
        <f>IF(AND(Q113="Россия"),1,0)</f>
        <v>0</v>
      </c>
      <c r="AH113" s="188">
        <f>Z113*AG113</f>
        <v>0</v>
      </c>
      <c r="AI113" s="73" t="s">
        <v>105</v>
      </c>
    </row>
    <row r="114" spans="1:35" ht="50.1" customHeight="1" x14ac:dyDescent="0.45">
      <c r="A114" s="174" t="s">
        <v>397</v>
      </c>
      <c r="B114" s="174">
        <v>104</v>
      </c>
      <c r="C114" s="174">
        <v>61757</v>
      </c>
      <c r="D114" s="175" t="s">
        <v>398</v>
      </c>
      <c r="E114" s="176" t="s">
        <v>127</v>
      </c>
      <c r="F114" s="177" t="s">
        <v>85</v>
      </c>
      <c r="G114" s="178" t="s">
        <v>128</v>
      </c>
      <c r="H114" s="178" t="s">
        <v>128</v>
      </c>
      <c r="I114" s="179"/>
      <c r="J114" s="180" t="s">
        <v>195</v>
      </c>
      <c r="K114" s="174" t="s">
        <v>311</v>
      </c>
      <c r="L114" s="174">
        <v>1</v>
      </c>
      <c r="M114" s="174" t="s">
        <v>197</v>
      </c>
      <c r="N114" s="181">
        <v>1</v>
      </c>
      <c r="O114" s="174" t="s">
        <v>198</v>
      </c>
      <c r="P114" s="174" t="s">
        <v>199</v>
      </c>
      <c r="Q114" s="177" t="s">
        <v>200</v>
      </c>
      <c r="R114" s="182">
        <v>662</v>
      </c>
      <c r="S114" s="183">
        <v>0</v>
      </c>
      <c r="T114" s="184" t="s">
        <v>116</v>
      </c>
      <c r="U114" s="182">
        <v>0</v>
      </c>
      <c r="V114" s="185">
        <f>ROUND(ROUND(S114,2)*ROUND(L114,3),2)</f>
        <v>0</v>
      </c>
      <c r="W114" s="185">
        <f>ROUND(V114*IF(UPPER(T114)="18%",18,1)*IF(UPPER(T114)="10%",10,1)*IF(UPPER(T114)="НДС не облагается",0,1)/100,2)</f>
        <v>0</v>
      </c>
      <c r="X114" s="185">
        <f>ROUND(W114+V114,2)</f>
        <v>0</v>
      </c>
      <c r="Y114" s="186">
        <f>IF(S114&gt;IF(U114=0,S114,U114),1,0)</f>
        <v>0</v>
      </c>
      <c r="Z114" s="186">
        <f t="shared" si="4"/>
        <v>0</v>
      </c>
      <c r="AA114" s="186">
        <f t="shared" si="5"/>
        <v>0</v>
      </c>
      <c r="AB114" s="186">
        <f t="shared" si="6"/>
        <v>0</v>
      </c>
      <c r="AC114" s="187">
        <f t="shared" si="7"/>
        <v>1</v>
      </c>
      <c r="AD114" s="187">
        <f>IF(AND(E114="Да",OR(AND(F114 = "Да",ISBLANK(G114)),AND(F114 = "Да", G114 = "В соответствии с техническим заданием"),AND(F114 = "Нет",NOT(G114 = "В соответствии с техническим заданием")))),1,0)</f>
        <v>0</v>
      </c>
      <c r="AE114" s="188">
        <f>IF(AND(E114="Да",OR(AND(F114 = "Да",ISBLANK(H114)),AND(F114 = "Да", H114 = "В соответствии с техническим заданием"),AND(F114 = "Нет",NOT(H114 = "В соответствии с техническим заданием")))),1,0)</f>
        <v>0</v>
      </c>
      <c r="AF114" s="188">
        <f>IF(OR(AND(E114="Нет",F114="Нет"),AND(E114="Да",F114="Нет"),AND(E114="Да",F114="Да")),0,1)</f>
        <v>0</v>
      </c>
      <c r="AG114" s="188">
        <f>IF(AND(Q114="Россия"),1,0)</f>
        <v>0</v>
      </c>
      <c r="AH114" s="188">
        <f>Z114*AG114</f>
        <v>0</v>
      </c>
      <c r="AI114" s="73" t="s">
        <v>105</v>
      </c>
    </row>
    <row r="115" spans="1:35" ht="50.1" customHeight="1" x14ac:dyDescent="0.45">
      <c r="A115" s="174" t="s">
        <v>399</v>
      </c>
      <c r="B115" s="174">
        <v>105</v>
      </c>
      <c r="C115" s="174">
        <v>389</v>
      </c>
      <c r="D115" s="175" t="s">
        <v>400</v>
      </c>
      <c r="E115" s="176" t="s">
        <v>127</v>
      </c>
      <c r="F115" s="177" t="s">
        <v>85</v>
      </c>
      <c r="G115" s="178" t="s">
        <v>128</v>
      </c>
      <c r="H115" s="178" t="s">
        <v>128</v>
      </c>
      <c r="I115" s="179"/>
      <c r="J115" s="180" t="s">
        <v>195</v>
      </c>
      <c r="K115" s="174" t="s">
        <v>196</v>
      </c>
      <c r="L115" s="174">
        <v>2</v>
      </c>
      <c r="M115" s="174" t="s">
        <v>197</v>
      </c>
      <c r="N115" s="181">
        <v>4</v>
      </c>
      <c r="O115" s="174" t="s">
        <v>198</v>
      </c>
      <c r="P115" s="174" t="s">
        <v>199</v>
      </c>
      <c r="Q115" s="177" t="s">
        <v>200</v>
      </c>
      <c r="R115" s="182">
        <v>134</v>
      </c>
      <c r="S115" s="183">
        <v>0</v>
      </c>
      <c r="T115" s="184" t="s">
        <v>116</v>
      </c>
      <c r="U115" s="182">
        <v>0</v>
      </c>
      <c r="V115" s="185">
        <f>ROUND(ROUND(S115,2)*ROUND(L115,3),2)</f>
        <v>0</v>
      </c>
      <c r="W115" s="185">
        <f>ROUND(V115*IF(UPPER(T115)="18%",18,1)*IF(UPPER(T115)="10%",10,1)*IF(UPPER(T115)="НДС не облагается",0,1)/100,2)</f>
        <v>0</v>
      </c>
      <c r="X115" s="185">
        <f>ROUND(W115+V115,2)</f>
        <v>0</v>
      </c>
      <c r="Y115" s="186">
        <f>IF(S115&gt;IF(U115=0,S115,U115),1,0)</f>
        <v>0</v>
      </c>
      <c r="Z115" s="186">
        <f t="shared" si="4"/>
        <v>0</v>
      </c>
      <c r="AA115" s="186">
        <f t="shared" si="5"/>
        <v>0</v>
      </c>
      <c r="AB115" s="186">
        <f t="shared" si="6"/>
        <v>0</v>
      </c>
      <c r="AC115" s="187">
        <f t="shared" si="7"/>
        <v>1</v>
      </c>
      <c r="AD115" s="187">
        <f>IF(AND(E115="Да",OR(AND(F115 = "Да",ISBLANK(G115)),AND(F115 = "Да", G115 = "В соответствии с техническим заданием"),AND(F115 = "Нет",NOT(G115 = "В соответствии с техническим заданием")))),1,0)</f>
        <v>0</v>
      </c>
      <c r="AE115" s="188">
        <f>IF(AND(E115="Да",OR(AND(F115 = "Да",ISBLANK(H115)),AND(F115 = "Да", H115 = "В соответствии с техническим заданием"),AND(F115 = "Нет",NOT(H115 = "В соответствии с техническим заданием")))),1,0)</f>
        <v>0</v>
      </c>
      <c r="AF115" s="188">
        <f>IF(OR(AND(E115="Нет",F115="Нет"),AND(E115="Да",F115="Нет"),AND(E115="Да",F115="Да")),0,1)</f>
        <v>0</v>
      </c>
      <c r="AG115" s="188">
        <f>IF(AND(Q115="Россия"),1,0)</f>
        <v>0</v>
      </c>
      <c r="AH115" s="188">
        <f>Z115*AG115</f>
        <v>0</v>
      </c>
      <c r="AI115" s="73" t="s">
        <v>105</v>
      </c>
    </row>
    <row r="116" spans="1:35" ht="50.1" customHeight="1" x14ac:dyDescent="0.45">
      <c r="A116" s="174" t="s">
        <v>401</v>
      </c>
      <c r="B116" s="174">
        <v>106</v>
      </c>
      <c r="C116" s="174">
        <v>389</v>
      </c>
      <c r="D116" s="175" t="s">
        <v>400</v>
      </c>
      <c r="E116" s="176" t="s">
        <v>127</v>
      </c>
      <c r="F116" s="177" t="s">
        <v>85</v>
      </c>
      <c r="G116" s="178" t="s">
        <v>128</v>
      </c>
      <c r="H116" s="178" t="s">
        <v>128</v>
      </c>
      <c r="I116" s="179"/>
      <c r="J116" s="180" t="s">
        <v>195</v>
      </c>
      <c r="K116" s="174" t="s">
        <v>196</v>
      </c>
      <c r="L116" s="174">
        <v>2</v>
      </c>
      <c r="M116" s="174" t="s">
        <v>197</v>
      </c>
      <c r="N116" s="181">
        <v>4</v>
      </c>
      <c r="O116" s="174" t="s">
        <v>198</v>
      </c>
      <c r="P116" s="174" t="s">
        <v>199</v>
      </c>
      <c r="Q116" s="177" t="s">
        <v>200</v>
      </c>
      <c r="R116" s="182">
        <v>150</v>
      </c>
      <c r="S116" s="183">
        <v>0</v>
      </c>
      <c r="T116" s="184" t="s">
        <v>116</v>
      </c>
      <c r="U116" s="182">
        <v>0</v>
      </c>
      <c r="V116" s="185">
        <f>ROUND(ROUND(S116,2)*ROUND(L116,3),2)</f>
        <v>0</v>
      </c>
      <c r="W116" s="185">
        <f>ROUND(V116*IF(UPPER(T116)="18%",18,1)*IF(UPPER(T116)="10%",10,1)*IF(UPPER(T116)="НДС не облагается",0,1)/100,2)</f>
        <v>0</v>
      </c>
      <c r="X116" s="185">
        <f>ROUND(W116+V116,2)</f>
        <v>0</v>
      </c>
      <c r="Y116" s="186">
        <f>IF(S116&gt;IF(U116=0,S116,U116),1,0)</f>
        <v>0</v>
      </c>
      <c r="Z116" s="186">
        <f t="shared" si="4"/>
        <v>0</v>
      </c>
      <c r="AA116" s="186">
        <f t="shared" si="5"/>
        <v>0</v>
      </c>
      <c r="AB116" s="186">
        <f t="shared" si="6"/>
        <v>0</v>
      </c>
      <c r="AC116" s="187">
        <f t="shared" si="7"/>
        <v>1</v>
      </c>
      <c r="AD116" s="187">
        <f>IF(AND(E116="Да",OR(AND(F116 = "Да",ISBLANK(G116)),AND(F116 = "Да", G116 = "В соответствии с техническим заданием"),AND(F116 = "Нет",NOT(G116 = "В соответствии с техническим заданием")))),1,0)</f>
        <v>0</v>
      </c>
      <c r="AE116" s="188">
        <f>IF(AND(E116="Да",OR(AND(F116 = "Да",ISBLANK(H116)),AND(F116 = "Да", H116 = "В соответствии с техническим заданием"),AND(F116 = "Нет",NOT(H116 = "В соответствии с техническим заданием")))),1,0)</f>
        <v>0</v>
      </c>
      <c r="AF116" s="188">
        <f>IF(OR(AND(E116="Нет",F116="Нет"),AND(E116="Да",F116="Нет"),AND(E116="Да",F116="Да")),0,1)</f>
        <v>0</v>
      </c>
      <c r="AG116" s="188">
        <f>IF(AND(Q116="Россия"),1,0)</f>
        <v>0</v>
      </c>
      <c r="AH116" s="188">
        <f>Z116*AG116</f>
        <v>0</v>
      </c>
      <c r="AI116" s="73" t="s">
        <v>105</v>
      </c>
    </row>
    <row r="117" spans="1:35" ht="50.1" customHeight="1" x14ac:dyDescent="0.45">
      <c r="A117" s="174" t="s">
        <v>402</v>
      </c>
      <c r="B117" s="174">
        <v>107</v>
      </c>
      <c r="C117" s="174">
        <v>52568</v>
      </c>
      <c r="D117" s="175" t="s">
        <v>403</v>
      </c>
      <c r="E117" s="176" t="s">
        <v>127</v>
      </c>
      <c r="F117" s="177" t="s">
        <v>85</v>
      </c>
      <c r="G117" s="178" t="s">
        <v>128</v>
      </c>
      <c r="H117" s="178" t="s">
        <v>128</v>
      </c>
      <c r="I117" s="179"/>
      <c r="J117" s="180" t="s">
        <v>195</v>
      </c>
      <c r="K117" s="174" t="s">
        <v>196</v>
      </c>
      <c r="L117" s="174">
        <v>20</v>
      </c>
      <c r="M117" s="174" t="s">
        <v>197</v>
      </c>
      <c r="N117" s="181">
        <v>20</v>
      </c>
      <c r="O117" s="174" t="s">
        <v>198</v>
      </c>
      <c r="P117" s="174" t="s">
        <v>199</v>
      </c>
      <c r="Q117" s="177" t="s">
        <v>200</v>
      </c>
      <c r="R117" s="182">
        <v>120</v>
      </c>
      <c r="S117" s="183">
        <v>0</v>
      </c>
      <c r="T117" s="184" t="s">
        <v>116</v>
      </c>
      <c r="U117" s="182">
        <v>0</v>
      </c>
      <c r="V117" s="185">
        <f>ROUND(ROUND(S117,2)*ROUND(L117,3),2)</f>
        <v>0</v>
      </c>
      <c r="W117" s="185">
        <f>ROUND(V117*IF(UPPER(T117)="18%",18,1)*IF(UPPER(T117)="10%",10,1)*IF(UPPER(T117)="НДС не облагается",0,1)/100,2)</f>
        <v>0</v>
      </c>
      <c r="X117" s="185">
        <f>ROUND(W117+V117,2)</f>
        <v>0</v>
      </c>
      <c r="Y117" s="186">
        <f>IF(S117&gt;IF(U117=0,S117,U117),1,0)</f>
        <v>0</v>
      </c>
      <c r="Z117" s="186">
        <f t="shared" si="4"/>
        <v>0</v>
      </c>
      <c r="AA117" s="186">
        <f t="shared" si="5"/>
        <v>0</v>
      </c>
      <c r="AB117" s="186">
        <f t="shared" si="6"/>
        <v>0</v>
      </c>
      <c r="AC117" s="187">
        <f t="shared" si="7"/>
        <v>1</v>
      </c>
      <c r="AD117" s="187">
        <f>IF(AND(E117="Да",OR(AND(F117 = "Да",ISBLANK(G117)),AND(F117 = "Да", G117 = "В соответствии с техническим заданием"),AND(F117 = "Нет",NOT(G117 = "В соответствии с техническим заданием")))),1,0)</f>
        <v>0</v>
      </c>
      <c r="AE117" s="188">
        <f>IF(AND(E117="Да",OR(AND(F117 = "Да",ISBLANK(H117)),AND(F117 = "Да", H117 = "В соответствии с техническим заданием"),AND(F117 = "Нет",NOT(H117 = "В соответствии с техническим заданием")))),1,0)</f>
        <v>0</v>
      </c>
      <c r="AF117" s="188">
        <f>IF(OR(AND(E117="Нет",F117="Нет"),AND(E117="Да",F117="Нет"),AND(E117="Да",F117="Да")),0,1)</f>
        <v>0</v>
      </c>
      <c r="AG117" s="188">
        <f>IF(AND(Q117="Россия"),1,0)</f>
        <v>0</v>
      </c>
      <c r="AH117" s="188">
        <f>Z117*AG117</f>
        <v>0</v>
      </c>
      <c r="AI117" s="73" t="s">
        <v>105</v>
      </c>
    </row>
    <row r="118" spans="1:35" ht="50.1" customHeight="1" x14ac:dyDescent="0.45">
      <c r="A118" s="174" t="s">
        <v>404</v>
      </c>
      <c r="B118" s="174">
        <v>108</v>
      </c>
      <c r="C118" s="174">
        <v>52569</v>
      </c>
      <c r="D118" s="175" t="s">
        <v>403</v>
      </c>
      <c r="E118" s="176" t="s">
        <v>127</v>
      </c>
      <c r="F118" s="177" t="s">
        <v>85</v>
      </c>
      <c r="G118" s="178" t="s">
        <v>128</v>
      </c>
      <c r="H118" s="178" t="s">
        <v>128</v>
      </c>
      <c r="I118" s="179"/>
      <c r="J118" s="180" t="s">
        <v>195</v>
      </c>
      <c r="K118" s="174" t="s">
        <v>196</v>
      </c>
      <c r="L118" s="174">
        <v>20</v>
      </c>
      <c r="M118" s="174" t="s">
        <v>197</v>
      </c>
      <c r="N118" s="181">
        <v>20</v>
      </c>
      <c r="O118" s="174" t="s">
        <v>198</v>
      </c>
      <c r="P118" s="174" t="s">
        <v>199</v>
      </c>
      <c r="Q118" s="177" t="s">
        <v>200</v>
      </c>
      <c r="R118" s="182">
        <v>120</v>
      </c>
      <c r="S118" s="183">
        <v>0</v>
      </c>
      <c r="T118" s="184" t="s">
        <v>116</v>
      </c>
      <c r="U118" s="182">
        <v>0</v>
      </c>
      <c r="V118" s="185">
        <f>ROUND(ROUND(S118,2)*ROUND(L118,3),2)</f>
        <v>0</v>
      </c>
      <c r="W118" s="185">
        <f>ROUND(V118*IF(UPPER(T118)="18%",18,1)*IF(UPPER(T118)="10%",10,1)*IF(UPPER(T118)="НДС не облагается",0,1)/100,2)</f>
        <v>0</v>
      </c>
      <c r="X118" s="185">
        <f>ROUND(W118+V118,2)</f>
        <v>0</v>
      </c>
      <c r="Y118" s="186">
        <f>IF(S118&gt;IF(U118=0,S118,U118),1,0)</f>
        <v>0</v>
      </c>
      <c r="Z118" s="186">
        <f t="shared" si="4"/>
        <v>0</v>
      </c>
      <c r="AA118" s="186">
        <f t="shared" si="5"/>
        <v>0</v>
      </c>
      <c r="AB118" s="186">
        <f t="shared" si="6"/>
        <v>0</v>
      </c>
      <c r="AC118" s="187">
        <f t="shared" si="7"/>
        <v>1</v>
      </c>
      <c r="AD118" s="187">
        <f>IF(AND(E118="Да",OR(AND(F118 = "Да",ISBLANK(G118)),AND(F118 = "Да", G118 = "В соответствии с техническим заданием"),AND(F118 = "Нет",NOT(G118 = "В соответствии с техническим заданием")))),1,0)</f>
        <v>0</v>
      </c>
      <c r="AE118" s="188">
        <f>IF(AND(E118="Да",OR(AND(F118 = "Да",ISBLANK(H118)),AND(F118 = "Да", H118 = "В соответствии с техническим заданием"),AND(F118 = "Нет",NOT(H118 = "В соответствии с техническим заданием")))),1,0)</f>
        <v>0</v>
      </c>
      <c r="AF118" s="188">
        <f>IF(OR(AND(E118="Нет",F118="Нет"),AND(E118="Да",F118="Нет"),AND(E118="Да",F118="Да")),0,1)</f>
        <v>0</v>
      </c>
      <c r="AG118" s="188">
        <f>IF(AND(Q118="Россия"),1,0)</f>
        <v>0</v>
      </c>
      <c r="AH118" s="188">
        <f>Z118*AG118</f>
        <v>0</v>
      </c>
      <c r="AI118" s="73" t="s">
        <v>105</v>
      </c>
    </row>
    <row r="119" spans="1:35" ht="50.1" customHeight="1" x14ac:dyDescent="0.45">
      <c r="A119" s="174" t="s">
        <v>405</v>
      </c>
      <c r="B119" s="174">
        <v>109</v>
      </c>
      <c r="C119" s="174">
        <v>52570</v>
      </c>
      <c r="D119" s="175" t="s">
        <v>403</v>
      </c>
      <c r="E119" s="176" t="s">
        <v>127</v>
      </c>
      <c r="F119" s="177" t="s">
        <v>85</v>
      </c>
      <c r="G119" s="178" t="s">
        <v>128</v>
      </c>
      <c r="H119" s="178" t="s">
        <v>128</v>
      </c>
      <c r="I119" s="179"/>
      <c r="J119" s="180" t="s">
        <v>195</v>
      </c>
      <c r="K119" s="174" t="s">
        <v>196</v>
      </c>
      <c r="L119" s="174">
        <v>20</v>
      </c>
      <c r="M119" s="174" t="s">
        <v>197</v>
      </c>
      <c r="N119" s="181">
        <v>20</v>
      </c>
      <c r="O119" s="174" t="s">
        <v>198</v>
      </c>
      <c r="P119" s="174" t="s">
        <v>199</v>
      </c>
      <c r="Q119" s="177" t="s">
        <v>200</v>
      </c>
      <c r="R119" s="182">
        <v>40</v>
      </c>
      <c r="S119" s="183">
        <v>0</v>
      </c>
      <c r="T119" s="184" t="s">
        <v>116</v>
      </c>
      <c r="U119" s="182">
        <v>0</v>
      </c>
      <c r="V119" s="185">
        <f>ROUND(ROUND(S119,2)*ROUND(L119,3),2)</f>
        <v>0</v>
      </c>
      <c r="W119" s="185">
        <f>ROUND(V119*IF(UPPER(T119)="18%",18,1)*IF(UPPER(T119)="10%",10,1)*IF(UPPER(T119)="НДС не облагается",0,1)/100,2)</f>
        <v>0</v>
      </c>
      <c r="X119" s="185">
        <f>ROUND(W119+V119,2)</f>
        <v>0</v>
      </c>
      <c r="Y119" s="186">
        <f>IF(S119&gt;IF(U119=0,S119,U119),1,0)</f>
        <v>0</v>
      </c>
      <c r="Z119" s="186">
        <f t="shared" si="4"/>
        <v>0</v>
      </c>
      <c r="AA119" s="186">
        <f t="shared" si="5"/>
        <v>0</v>
      </c>
      <c r="AB119" s="186">
        <f t="shared" si="6"/>
        <v>0</v>
      </c>
      <c r="AC119" s="187">
        <f t="shared" si="7"/>
        <v>1</v>
      </c>
      <c r="AD119" s="187">
        <f>IF(AND(E119="Да",OR(AND(F119 = "Да",ISBLANK(G119)),AND(F119 = "Да", G119 = "В соответствии с техническим заданием"),AND(F119 = "Нет",NOT(G119 = "В соответствии с техническим заданием")))),1,0)</f>
        <v>0</v>
      </c>
      <c r="AE119" s="188">
        <f>IF(AND(E119="Да",OR(AND(F119 = "Да",ISBLANK(H119)),AND(F119 = "Да", H119 = "В соответствии с техническим заданием"),AND(F119 = "Нет",NOT(H119 = "В соответствии с техническим заданием")))),1,0)</f>
        <v>0</v>
      </c>
      <c r="AF119" s="188">
        <f>IF(OR(AND(E119="Нет",F119="Нет"),AND(E119="Да",F119="Нет"),AND(E119="Да",F119="Да")),0,1)</f>
        <v>0</v>
      </c>
      <c r="AG119" s="188">
        <f>IF(AND(Q119="Россия"),1,0)</f>
        <v>0</v>
      </c>
      <c r="AH119" s="188">
        <f>Z119*AG119</f>
        <v>0</v>
      </c>
      <c r="AI119" s="73" t="s">
        <v>105</v>
      </c>
    </row>
    <row r="120" spans="1:35" ht="50.1" customHeight="1" x14ac:dyDescent="0.45">
      <c r="A120" s="174" t="s">
        <v>406</v>
      </c>
      <c r="B120" s="174">
        <v>110</v>
      </c>
      <c r="C120" s="174">
        <v>58639</v>
      </c>
      <c r="D120" s="175" t="s">
        <v>407</v>
      </c>
      <c r="E120" s="176" t="s">
        <v>127</v>
      </c>
      <c r="F120" s="177" t="s">
        <v>85</v>
      </c>
      <c r="G120" s="178" t="s">
        <v>128</v>
      </c>
      <c r="H120" s="178" t="s">
        <v>128</v>
      </c>
      <c r="I120" s="179"/>
      <c r="J120" s="180" t="s">
        <v>195</v>
      </c>
      <c r="K120" s="174" t="s">
        <v>196</v>
      </c>
      <c r="L120" s="174">
        <v>20</v>
      </c>
      <c r="M120" s="174" t="s">
        <v>197</v>
      </c>
      <c r="N120" s="181">
        <v>20</v>
      </c>
      <c r="O120" s="174" t="s">
        <v>198</v>
      </c>
      <c r="P120" s="174" t="s">
        <v>199</v>
      </c>
      <c r="Q120" s="177" t="s">
        <v>200</v>
      </c>
      <c r="R120" s="182">
        <v>120</v>
      </c>
      <c r="S120" s="183">
        <v>0</v>
      </c>
      <c r="T120" s="184" t="s">
        <v>116</v>
      </c>
      <c r="U120" s="182">
        <v>0</v>
      </c>
      <c r="V120" s="185">
        <f>ROUND(ROUND(S120,2)*ROUND(L120,3),2)</f>
        <v>0</v>
      </c>
      <c r="W120" s="185">
        <f>ROUND(V120*IF(UPPER(T120)="18%",18,1)*IF(UPPER(T120)="10%",10,1)*IF(UPPER(T120)="НДС не облагается",0,1)/100,2)</f>
        <v>0</v>
      </c>
      <c r="X120" s="185">
        <f>ROUND(W120+V120,2)</f>
        <v>0</v>
      </c>
      <c r="Y120" s="186">
        <f>IF(S120&gt;IF(U120=0,S120,U120),1,0)</f>
        <v>0</v>
      </c>
      <c r="Z120" s="186">
        <f t="shared" si="4"/>
        <v>0</v>
      </c>
      <c r="AA120" s="186">
        <f t="shared" si="5"/>
        <v>0</v>
      </c>
      <c r="AB120" s="186">
        <f t="shared" si="6"/>
        <v>0</v>
      </c>
      <c r="AC120" s="187">
        <f t="shared" si="7"/>
        <v>1</v>
      </c>
      <c r="AD120" s="187">
        <f>IF(AND(E120="Да",OR(AND(F120 = "Да",ISBLANK(G120)),AND(F120 = "Да", G120 = "В соответствии с техническим заданием"),AND(F120 = "Нет",NOT(G120 = "В соответствии с техническим заданием")))),1,0)</f>
        <v>0</v>
      </c>
      <c r="AE120" s="188">
        <f>IF(AND(E120="Да",OR(AND(F120 = "Да",ISBLANK(H120)),AND(F120 = "Да", H120 = "В соответствии с техническим заданием"),AND(F120 = "Нет",NOT(H120 = "В соответствии с техническим заданием")))),1,0)</f>
        <v>0</v>
      </c>
      <c r="AF120" s="188">
        <f>IF(OR(AND(E120="Нет",F120="Нет"),AND(E120="Да",F120="Нет"),AND(E120="Да",F120="Да")),0,1)</f>
        <v>0</v>
      </c>
      <c r="AG120" s="188">
        <f>IF(AND(Q120="Россия"),1,0)</f>
        <v>0</v>
      </c>
      <c r="AH120" s="188">
        <f>Z120*AG120</f>
        <v>0</v>
      </c>
      <c r="AI120" s="73" t="s">
        <v>105</v>
      </c>
    </row>
    <row r="121" spans="1:35" ht="50.1" customHeight="1" x14ac:dyDescent="0.45">
      <c r="A121" s="174" t="s">
        <v>408</v>
      </c>
      <c r="B121" s="174">
        <v>111</v>
      </c>
      <c r="C121" s="174">
        <v>57505</v>
      </c>
      <c r="D121" s="175" t="s">
        <v>409</v>
      </c>
      <c r="E121" s="176" t="s">
        <v>127</v>
      </c>
      <c r="F121" s="177" t="s">
        <v>85</v>
      </c>
      <c r="G121" s="178" t="s">
        <v>128</v>
      </c>
      <c r="H121" s="178" t="s">
        <v>128</v>
      </c>
      <c r="I121" s="179"/>
      <c r="J121" s="180" t="s">
        <v>195</v>
      </c>
      <c r="K121" s="174" t="s">
        <v>196</v>
      </c>
      <c r="L121" s="174">
        <v>5</v>
      </c>
      <c r="M121" s="174" t="s">
        <v>197</v>
      </c>
      <c r="N121" s="181">
        <v>5</v>
      </c>
      <c r="O121" s="174" t="s">
        <v>198</v>
      </c>
      <c r="P121" s="174" t="s">
        <v>199</v>
      </c>
      <c r="Q121" s="177" t="s">
        <v>200</v>
      </c>
      <c r="R121" s="182">
        <v>300</v>
      </c>
      <c r="S121" s="183">
        <v>0</v>
      </c>
      <c r="T121" s="184" t="s">
        <v>116</v>
      </c>
      <c r="U121" s="182">
        <v>0</v>
      </c>
      <c r="V121" s="185">
        <f>ROUND(ROUND(S121,2)*ROUND(L121,3),2)</f>
        <v>0</v>
      </c>
      <c r="W121" s="185">
        <f>ROUND(V121*IF(UPPER(T121)="18%",18,1)*IF(UPPER(T121)="10%",10,1)*IF(UPPER(T121)="НДС не облагается",0,1)/100,2)</f>
        <v>0</v>
      </c>
      <c r="X121" s="185">
        <f>ROUND(W121+V121,2)</f>
        <v>0</v>
      </c>
      <c r="Y121" s="186">
        <f>IF(S121&gt;IF(U121=0,S121,U121),1,0)</f>
        <v>0</v>
      </c>
      <c r="Z121" s="186">
        <f t="shared" si="4"/>
        <v>0</v>
      </c>
      <c r="AA121" s="186">
        <f t="shared" si="5"/>
        <v>0</v>
      </c>
      <c r="AB121" s="186">
        <f t="shared" si="6"/>
        <v>0</v>
      </c>
      <c r="AC121" s="187">
        <f t="shared" si="7"/>
        <v>1</v>
      </c>
      <c r="AD121" s="187">
        <f>IF(AND(E121="Да",OR(AND(F121 = "Да",ISBLANK(G121)),AND(F121 = "Да", G121 = "В соответствии с техническим заданием"),AND(F121 = "Нет",NOT(G121 = "В соответствии с техническим заданием")))),1,0)</f>
        <v>0</v>
      </c>
      <c r="AE121" s="188">
        <f>IF(AND(E121="Да",OR(AND(F121 = "Да",ISBLANK(H121)),AND(F121 = "Да", H121 = "В соответствии с техническим заданием"),AND(F121 = "Нет",NOT(H121 = "В соответствии с техническим заданием")))),1,0)</f>
        <v>0</v>
      </c>
      <c r="AF121" s="188">
        <f>IF(OR(AND(E121="Нет",F121="Нет"),AND(E121="Да",F121="Нет"),AND(E121="Да",F121="Да")),0,1)</f>
        <v>0</v>
      </c>
      <c r="AG121" s="188">
        <f>IF(AND(Q121="Россия"),1,0)</f>
        <v>0</v>
      </c>
      <c r="AH121" s="188">
        <f>Z121*AG121</f>
        <v>0</v>
      </c>
      <c r="AI121" s="73" t="s">
        <v>105</v>
      </c>
    </row>
    <row r="122" spans="1:35" ht="50.1" customHeight="1" x14ac:dyDescent="0.45">
      <c r="A122" s="174" t="s">
        <v>410</v>
      </c>
      <c r="B122" s="174">
        <v>112</v>
      </c>
      <c r="C122" s="174">
        <v>52571</v>
      </c>
      <c r="D122" s="175" t="s">
        <v>403</v>
      </c>
      <c r="E122" s="176" t="s">
        <v>127</v>
      </c>
      <c r="F122" s="177" t="s">
        <v>85</v>
      </c>
      <c r="G122" s="178" t="s">
        <v>128</v>
      </c>
      <c r="H122" s="178" t="s">
        <v>128</v>
      </c>
      <c r="I122" s="179"/>
      <c r="J122" s="180" t="s">
        <v>195</v>
      </c>
      <c r="K122" s="174" t="s">
        <v>196</v>
      </c>
      <c r="L122" s="174">
        <v>5</v>
      </c>
      <c r="M122" s="174" t="s">
        <v>197</v>
      </c>
      <c r="N122" s="181">
        <v>5</v>
      </c>
      <c r="O122" s="174" t="s">
        <v>198</v>
      </c>
      <c r="P122" s="174" t="s">
        <v>199</v>
      </c>
      <c r="Q122" s="177" t="s">
        <v>200</v>
      </c>
      <c r="R122" s="182">
        <v>270</v>
      </c>
      <c r="S122" s="183">
        <v>0</v>
      </c>
      <c r="T122" s="184" t="s">
        <v>116</v>
      </c>
      <c r="U122" s="182">
        <v>0</v>
      </c>
      <c r="V122" s="185">
        <f>ROUND(ROUND(S122,2)*ROUND(L122,3),2)</f>
        <v>0</v>
      </c>
      <c r="W122" s="185">
        <f>ROUND(V122*IF(UPPER(T122)="18%",18,1)*IF(UPPER(T122)="10%",10,1)*IF(UPPER(T122)="НДС не облагается",0,1)/100,2)</f>
        <v>0</v>
      </c>
      <c r="X122" s="185">
        <f>ROUND(W122+V122,2)</f>
        <v>0</v>
      </c>
      <c r="Y122" s="186">
        <f>IF(S122&gt;IF(U122=0,S122,U122),1,0)</f>
        <v>0</v>
      </c>
      <c r="Z122" s="186">
        <f t="shared" si="4"/>
        <v>0</v>
      </c>
      <c r="AA122" s="186">
        <f t="shared" si="5"/>
        <v>0</v>
      </c>
      <c r="AB122" s="186">
        <f t="shared" si="6"/>
        <v>0</v>
      </c>
      <c r="AC122" s="187">
        <f t="shared" si="7"/>
        <v>1</v>
      </c>
      <c r="AD122" s="187">
        <f>IF(AND(E122="Да",OR(AND(F122 = "Да",ISBLANK(G122)),AND(F122 = "Да", G122 = "В соответствии с техническим заданием"),AND(F122 = "Нет",NOT(G122 = "В соответствии с техническим заданием")))),1,0)</f>
        <v>0</v>
      </c>
      <c r="AE122" s="188">
        <f>IF(AND(E122="Да",OR(AND(F122 = "Да",ISBLANK(H122)),AND(F122 = "Да", H122 = "В соответствии с техническим заданием"),AND(F122 = "Нет",NOT(H122 = "В соответствии с техническим заданием")))),1,0)</f>
        <v>0</v>
      </c>
      <c r="AF122" s="188">
        <f>IF(OR(AND(E122="Нет",F122="Нет"),AND(E122="Да",F122="Нет"),AND(E122="Да",F122="Да")),0,1)</f>
        <v>0</v>
      </c>
      <c r="AG122" s="188">
        <f>IF(AND(Q122="Россия"),1,0)</f>
        <v>0</v>
      </c>
      <c r="AH122" s="188">
        <f>Z122*AG122</f>
        <v>0</v>
      </c>
      <c r="AI122" s="73" t="s">
        <v>105</v>
      </c>
    </row>
    <row r="123" spans="1:35" ht="50.1" customHeight="1" x14ac:dyDescent="0.45">
      <c r="A123" s="174" t="s">
        <v>411</v>
      </c>
      <c r="B123" s="174">
        <v>113</v>
      </c>
      <c r="C123" s="174">
        <v>57513</v>
      </c>
      <c r="D123" s="175" t="s">
        <v>412</v>
      </c>
      <c r="E123" s="176" t="s">
        <v>127</v>
      </c>
      <c r="F123" s="177" t="s">
        <v>85</v>
      </c>
      <c r="G123" s="178" t="s">
        <v>128</v>
      </c>
      <c r="H123" s="178" t="s">
        <v>128</v>
      </c>
      <c r="I123" s="179"/>
      <c r="J123" s="180" t="s">
        <v>195</v>
      </c>
      <c r="K123" s="174" t="s">
        <v>196</v>
      </c>
      <c r="L123" s="174">
        <v>5</v>
      </c>
      <c r="M123" s="174" t="s">
        <v>197</v>
      </c>
      <c r="N123" s="181">
        <v>5</v>
      </c>
      <c r="O123" s="174" t="s">
        <v>198</v>
      </c>
      <c r="P123" s="174" t="s">
        <v>199</v>
      </c>
      <c r="Q123" s="177" t="s">
        <v>200</v>
      </c>
      <c r="R123" s="182">
        <v>410</v>
      </c>
      <c r="S123" s="183">
        <v>0</v>
      </c>
      <c r="T123" s="184" t="s">
        <v>116</v>
      </c>
      <c r="U123" s="182">
        <v>0</v>
      </c>
      <c r="V123" s="185">
        <f>ROUND(ROUND(S123,2)*ROUND(L123,3),2)</f>
        <v>0</v>
      </c>
      <c r="W123" s="185">
        <f>ROUND(V123*IF(UPPER(T123)="18%",18,1)*IF(UPPER(T123)="10%",10,1)*IF(UPPER(T123)="НДС не облагается",0,1)/100,2)</f>
        <v>0</v>
      </c>
      <c r="X123" s="185">
        <f>ROUND(W123+V123,2)</f>
        <v>0</v>
      </c>
      <c r="Y123" s="186">
        <f>IF(S123&gt;IF(U123=0,S123,U123),1,0)</f>
        <v>0</v>
      </c>
      <c r="Z123" s="186">
        <f t="shared" si="4"/>
        <v>0</v>
      </c>
      <c r="AA123" s="186">
        <f t="shared" si="5"/>
        <v>0</v>
      </c>
      <c r="AB123" s="186">
        <f t="shared" si="6"/>
        <v>0</v>
      </c>
      <c r="AC123" s="187">
        <f t="shared" si="7"/>
        <v>1</v>
      </c>
      <c r="AD123" s="187">
        <f>IF(AND(E123="Да",OR(AND(F123 = "Да",ISBLANK(G123)),AND(F123 = "Да", G123 = "В соответствии с техническим заданием"),AND(F123 = "Нет",NOT(G123 = "В соответствии с техническим заданием")))),1,0)</f>
        <v>0</v>
      </c>
      <c r="AE123" s="188">
        <f>IF(AND(E123="Да",OR(AND(F123 = "Да",ISBLANK(H123)),AND(F123 = "Да", H123 = "В соответствии с техническим заданием"),AND(F123 = "Нет",NOT(H123 = "В соответствии с техническим заданием")))),1,0)</f>
        <v>0</v>
      </c>
      <c r="AF123" s="188">
        <f>IF(OR(AND(E123="Нет",F123="Нет"),AND(E123="Да",F123="Нет"),AND(E123="Да",F123="Да")),0,1)</f>
        <v>0</v>
      </c>
      <c r="AG123" s="188">
        <f>IF(AND(Q123="Россия"),1,0)</f>
        <v>0</v>
      </c>
      <c r="AH123" s="188">
        <f>Z123*AG123</f>
        <v>0</v>
      </c>
      <c r="AI123" s="73" t="s">
        <v>105</v>
      </c>
    </row>
    <row r="124" spans="1:35" ht="50.1" customHeight="1" x14ac:dyDescent="0.45">
      <c r="A124" s="174" t="s">
        <v>413</v>
      </c>
      <c r="B124" s="174">
        <v>114</v>
      </c>
      <c r="C124" s="174">
        <v>58483</v>
      </c>
      <c r="D124" s="175" t="s">
        <v>414</v>
      </c>
      <c r="E124" s="176" t="s">
        <v>127</v>
      </c>
      <c r="F124" s="177" t="s">
        <v>85</v>
      </c>
      <c r="G124" s="178" t="s">
        <v>128</v>
      </c>
      <c r="H124" s="178" t="s">
        <v>128</v>
      </c>
      <c r="I124" s="179"/>
      <c r="J124" s="180" t="s">
        <v>195</v>
      </c>
      <c r="K124" s="174" t="s">
        <v>196</v>
      </c>
      <c r="L124" s="174">
        <v>15</v>
      </c>
      <c r="M124" s="174" t="s">
        <v>197</v>
      </c>
      <c r="N124" s="181">
        <v>30</v>
      </c>
      <c r="O124" s="174" t="s">
        <v>198</v>
      </c>
      <c r="P124" s="174" t="s">
        <v>199</v>
      </c>
      <c r="Q124" s="177" t="s">
        <v>200</v>
      </c>
      <c r="R124" s="182">
        <v>90</v>
      </c>
      <c r="S124" s="183">
        <v>0</v>
      </c>
      <c r="T124" s="184" t="s">
        <v>116</v>
      </c>
      <c r="U124" s="182">
        <v>0</v>
      </c>
      <c r="V124" s="185">
        <f>ROUND(ROUND(S124,2)*ROUND(L124,3),2)</f>
        <v>0</v>
      </c>
      <c r="W124" s="185">
        <f>ROUND(V124*IF(UPPER(T124)="18%",18,1)*IF(UPPER(T124)="10%",10,1)*IF(UPPER(T124)="НДС не облагается",0,1)/100,2)</f>
        <v>0</v>
      </c>
      <c r="X124" s="185">
        <f>ROUND(W124+V124,2)</f>
        <v>0</v>
      </c>
      <c r="Y124" s="186">
        <f>IF(S124&gt;IF(U124=0,S124,U124),1,0)</f>
        <v>0</v>
      </c>
      <c r="Z124" s="186">
        <f t="shared" si="4"/>
        <v>0</v>
      </c>
      <c r="AA124" s="186">
        <f t="shared" si="5"/>
        <v>0</v>
      </c>
      <c r="AB124" s="186">
        <f t="shared" si="6"/>
        <v>0</v>
      </c>
      <c r="AC124" s="187">
        <f t="shared" si="7"/>
        <v>1</v>
      </c>
      <c r="AD124" s="187">
        <f>IF(AND(E124="Да",OR(AND(F124 = "Да",ISBLANK(G124)),AND(F124 = "Да", G124 = "В соответствии с техническим заданием"),AND(F124 = "Нет",NOT(G124 = "В соответствии с техническим заданием")))),1,0)</f>
        <v>0</v>
      </c>
      <c r="AE124" s="188">
        <f>IF(AND(E124="Да",OR(AND(F124 = "Да",ISBLANK(H124)),AND(F124 = "Да", H124 = "В соответствии с техническим заданием"),AND(F124 = "Нет",NOT(H124 = "В соответствии с техническим заданием")))),1,0)</f>
        <v>0</v>
      </c>
      <c r="AF124" s="188">
        <f>IF(OR(AND(E124="Нет",F124="Нет"),AND(E124="Да",F124="Нет"),AND(E124="Да",F124="Да")),0,1)</f>
        <v>0</v>
      </c>
      <c r="AG124" s="188">
        <f>IF(AND(Q124="Россия"),1,0)</f>
        <v>0</v>
      </c>
      <c r="AH124" s="188">
        <f>Z124*AG124</f>
        <v>0</v>
      </c>
      <c r="AI124" s="73" t="s">
        <v>105</v>
      </c>
    </row>
    <row r="125" spans="1:35" ht="50.1" customHeight="1" x14ac:dyDescent="0.45">
      <c r="A125" s="174" t="s">
        <v>415</v>
      </c>
      <c r="B125" s="174">
        <v>115</v>
      </c>
      <c r="C125" s="174">
        <v>58483</v>
      </c>
      <c r="D125" s="175" t="s">
        <v>414</v>
      </c>
      <c r="E125" s="176" t="s">
        <v>127</v>
      </c>
      <c r="F125" s="177" t="s">
        <v>85</v>
      </c>
      <c r="G125" s="178" t="s">
        <v>128</v>
      </c>
      <c r="H125" s="178" t="s">
        <v>128</v>
      </c>
      <c r="I125" s="179"/>
      <c r="J125" s="180" t="s">
        <v>195</v>
      </c>
      <c r="K125" s="174" t="s">
        <v>196</v>
      </c>
      <c r="L125" s="174">
        <v>15</v>
      </c>
      <c r="M125" s="174" t="s">
        <v>197</v>
      </c>
      <c r="N125" s="181">
        <v>30</v>
      </c>
      <c r="O125" s="174" t="s">
        <v>198</v>
      </c>
      <c r="P125" s="174" t="s">
        <v>199</v>
      </c>
      <c r="Q125" s="177" t="s">
        <v>200</v>
      </c>
      <c r="R125" s="182">
        <v>120</v>
      </c>
      <c r="S125" s="183">
        <v>0</v>
      </c>
      <c r="T125" s="184" t="s">
        <v>116</v>
      </c>
      <c r="U125" s="182">
        <v>0</v>
      </c>
      <c r="V125" s="185">
        <f>ROUND(ROUND(S125,2)*ROUND(L125,3),2)</f>
        <v>0</v>
      </c>
      <c r="W125" s="185">
        <f>ROUND(V125*IF(UPPER(T125)="18%",18,1)*IF(UPPER(T125)="10%",10,1)*IF(UPPER(T125)="НДС не облагается",0,1)/100,2)</f>
        <v>0</v>
      </c>
      <c r="X125" s="185">
        <f>ROUND(W125+V125,2)</f>
        <v>0</v>
      </c>
      <c r="Y125" s="186">
        <f>IF(S125&gt;IF(U125=0,S125,U125),1,0)</f>
        <v>0</v>
      </c>
      <c r="Z125" s="186">
        <f t="shared" si="4"/>
        <v>0</v>
      </c>
      <c r="AA125" s="186">
        <f t="shared" si="5"/>
        <v>0</v>
      </c>
      <c r="AB125" s="186">
        <f t="shared" si="6"/>
        <v>0</v>
      </c>
      <c r="AC125" s="187">
        <f t="shared" si="7"/>
        <v>1</v>
      </c>
      <c r="AD125" s="187">
        <f>IF(AND(E125="Да",OR(AND(F125 = "Да",ISBLANK(G125)),AND(F125 = "Да", G125 = "В соответствии с техническим заданием"),AND(F125 = "Нет",NOT(G125 = "В соответствии с техническим заданием")))),1,0)</f>
        <v>0</v>
      </c>
      <c r="AE125" s="188">
        <f>IF(AND(E125="Да",OR(AND(F125 = "Да",ISBLANK(H125)),AND(F125 = "Да", H125 = "В соответствии с техническим заданием"),AND(F125 = "Нет",NOT(H125 = "В соответствии с техническим заданием")))),1,0)</f>
        <v>0</v>
      </c>
      <c r="AF125" s="188">
        <f>IF(OR(AND(E125="Нет",F125="Нет"),AND(E125="Да",F125="Нет"),AND(E125="Да",F125="Да")),0,1)</f>
        <v>0</v>
      </c>
      <c r="AG125" s="188">
        <f>IF(AND(Q125="Россия"),1,0)</f>
        <v>0</v>
      </c>
      <c r="AH125" s="188">
        <f>Z125*AG125</f>
        <v>0</v>
      </c>
      <c r="AI125" s="73" t="s">
        <v>105</v>
      </c>
    </row>
    <row r="126" spans="1:35" ht="50.1" customHeight="1" x14ac:dyDescent="0.45">
      <c r="A126" s="174" t="s">
        <v>416</v>
      </c>
      <c r="B126" s="174">
        <v>116</v>
      </c>
      <c r="C126" s="174">
        <v>57495</v>
      </c>
      <c r="D126" s="175" t="s">
        <v>417</v>
      </c>
      <c r="E126" s="176" t="s">
        <v>127</v>
      </c>
      <c r="F126" s="177" t="s">
        <v>85</v>
      </c>
      <c r="G126" s="178" t="s">
        <v>128</v>
      </c>
      <c r="H126" s="178" t="s">
        <v>128</v>
      </c>
      <c r="I126" s="179"/>
      <c r="J126" s="180" t="s">
        <v>195</v>
      </c>
      <c r="K126" s="174" t="s">
        <v>196</v>
      </c>
      <c r="L126" s="174">
        <v>15</v>
      </c>
      <c r="M126" s="174" t="s">
        <v>197</v>
      </c>
      <c r="N126" s="181">
        <v>15</v>
      </c>
      <c r="O126" s="174" t="s">
        <v>198</v>
      </c>
      <c r="P126" s="174" t="s">
        <v>199</v>
      </c>
      <c r="Q126" s="177" t="s">
        <v>200</v>
      </c>
      <c r="R126" s="182">
        <v>150</v>
      </c>
      <c r="S126" s="183">
        <v>0</v>
      </c>
      <c r="T126" s="184" t="s">
        <v>116</v>
      </c>
      <c r="U126" s="182">
        <v>0</v>
      </c>
      <c r="V126" s="185">
        <f>ROUND(ROUND(S126,2)*ROUND(L126,3),2)</f>
        <v>0</v>
      </c>
      <c r="W126" s="185">
        <f>ROUND(V126*IF(UPPER(T126)="18%",18,1)*IF(UPPER(T126)="10%",10,1)*IF(UPPER(T126)="НДС не облагается",0,1)/100,2)</f>
        <v>0</v>
      </c>
      <c r="X126" s="185">
        <f>ROUND(W126+V126,2)</f>
        <v>0</v>
      </c>
      <c r="Y126" s="186">
        <f>IF(S126&gt;IF(U126=0,S126,U126),1,0)</f>
        <v>0</v>
      </c>
      <c r="Z126" s="186">
        <f t="shared" si="4"/>
        <v>0</v>
      </c>
      <c r="AA126" s="186">
        <f t="shared" si="5"/>
        <v>0</v>
      </c>
      <c r="AB126" s="186">
        <f t="shared" si="6"/>
        <v>0</v>
      </c>
      <c r="AC126" s="187">
        <f t="shared" si="7"/>
        <v>1</v>
      </c>
      <c r="AD126" s="187">
        <f>IF(AND(E126="Да",OR(AND(F126 = "Да",ISBLANK(G126)),AND(F126 = "Да", G126 = "В соответствии с техническим заданием"),AND(F126 = "Нет",NOT(G126 = "В соответствии с техническим заданием")))),1,0)</f>
        <v>0</v>
      </c>
      <c r="AE126" s="188">
        <f>IF(AND(E126="Да",OR(AND(F126 = "Да",ISBLANK(H126)),AND(F126 = "Да", H126 = "В соответствии с техническим заданием"),AND(F126 = "Нет",NOT(H126 = "В соответствии с техническим заданием")))),1,0)</f>
        <v>0</v>
      </c>
      <c r="AF126" s="188">
        <f>IF(OR(AND(E126="Нет",F126="Нет"),AND(E126="Да",F126="Нет"),AND(E126="Да",F126="Да")),0,1)</f>
        <v>0</v>
      </c>
      <c r="AG126" s="188">
        <f>IF(AND(Q126="Россия"),1,0)</f>
        <v>0</v>
      </c>
      <c r="AH126" s="188">
        <f>Z126*AG126</f>
        <v>0</v>
      </c>
      <c r="AI126" s="73" t="s">
        <v>105</v>
      </c>
    </row>
    <row r="127" spans="1:35" ht="50.1" customHeight="1" x14ac:dyDescent="0.45">
      <c r="A127" s="174" t="s">
        <v>418</v>
      </c>
      <c r="B127" s="174">
        <v>117</v>
      </c>
      <c r="C127" s="174">
        <v>57965</v>
      </c>
      <c r="D127" s="175" t="s">
        <v>419</v>
      </c>
      <c r="E127" s="176" t="s">
        <v>127</v>
      </c>
      <c r="F127" s="177" t="s">
        <v>85</v>
      </c>
      <c r="G127" s="178" t="s">
        <v>128</v>
      </c>
      <c r="H127" s="178" t="s">
        <v>128</v>
      </c>
      <c r="I127" s="179"/>
      <c r="J127" s="180" t="s">
        <v>195</v>
      </c>
      <c r="K127" s="174" t="s">
        <v>196</v>
      </c>
      <c r="L127" s="174">
        <v>5</v>
      </c>
      <c r="M127" s="174" t="s">
        <v>197</v>
      </c>
      <c r="N127" s="181">
        <v>5</v>
      </c>
      <c r="O127" s="174" t="s">
        <v>198</v>
      </c>
      <c r="P127" s="174" t="s">
        <v>199</v>
      </c>
      <c r="Q127" s="177" t="s">
        <v>200</v>
      </c>
      <c r="R127" s="182">
        <v>115</v>
      </c>
      <c r="S127" s="183">
        <v>0</v>
      </c>
      <c r="T127" s="184" t="s">
        <v>116</v>
      </c>
      <c r="U127" s="182">
        <v>0</v>
      </c>
      <c r="V127" s="185">
        <f>ROUND(ROUND(S127,2)*ROUND(L127,3),2)</f>
        <v>0</v>
      </c>
      <c r="W127" s="185">
        <f>ROUND(V127*IF(UPPER(T127)="18%",18,1)*IF(UPPER(T127)="10%",10,1)*IF(UPPER(T127)="НДС не облагается",0,1)/100,2)</f>
        <v>0</v>
      </c>
      <c r="X127" s="185">
        <f>ROUND(W127+V127,2)</f>
        <v>0</v>
      </c>
      <c r="Y127" s="186">
        <f>IF(S127&gt;IF(U127=0,S127,U127),1,0)</f>
        <v>0</v>
      </c>
      <c r="Z127" s="186">
        <f t="shared" si="4"/>
        <v>0</v>
      </c>
      <c r="AA127" s="186">
        <f t="shared" si="5"/>
        <v>0</v>
      </c>
      <c r="AB127" s="186">
        <f t="shared" si="6"/>
        <v>0</v>
      </c>
      <c r="AC127" s="187">
        <f t="shared" si="7"/>
        <v>1</v>
      </c>
      <c r="AD127" s="187">
        <f>IF(AND(E127="Да",OR(AND(F127 = "Да",ISBLANK(G127)),AND(F127 = "Да", G127 = "В соответствии с техническим заданием"),AND(F127 = "Нет",NOT(G127 = "В соответствии с техническим заданием")))),1,0)</f>
        <v>0</v>
      </c>
      <c r="AE127" s="188">
        <f>IF(AND(E127="Да",OR(AND(F127 = "Да",ISBLANK(H127)),AND(F127 = "Да", H127 = "В соответствии с техническим заданием"),AND(F127 = "Нет",NOT(H127 = "В соответствии с техническим заданием")))),1,0)</f>
        <v>0</v>
      </c>
      <c r="AF127" s="188">
        <f>IF(OR(AND(E127="Нет",F127="Нет"),AND(E127="Да",F127="Нет"),AND(E127="Да",F127="Да")),0,1)</f>
        <v>0</v>
      </c>
      <c r="AG127" s="188">
        <f>IF(AND(Q127="Россия"),1,0)</f>
        <v>0</v>
      </c>
      <c r="AH127" s="188">
        <f>Z127*AG127</f>
        <v>0</v>
      </c>
      <c r="AI127" s="73" t="s">
        <v>105</v>
      </c>
    </row>
    <row r="128" spans="1:35" ht="50.1" customHeight="1" x14ac:dyDescent="0.45">
      <c r="A128" s="174" t="s">
        <v>420</v>
      </c>
      <c r="B128" s="174">
        <v>118</v>
      </c>
      <c r="C128" s="174">
        <v>57501</v>
      </c>
      <c r="D128" s="175" t="s">
        <v>421</v>
      </c>
      <c r="E128" s="176" t="s">
        <v>127</v>
      </c>
      <c r="F128" s="177" t="s">
        <v>85</v>
      </c>
      <c r="G128" s="178" t="s">
        <v>128</v>
      </c>
      <c r="H128" s="178" t="s">
        <v>128</v>
      </c>
      <c r="I128" s="179"/>
      <c r="J128" s="180" t="s">
        <v>195</v>
      </c>
      <c r="K128" s="174" t="s">
        <v>196</v>
      </c>
      <c r="L128" s="174">
        <v>5</v>
      </c>
      <c r="M128" s="174" t="s">
        <v>197</v>
      </c>
      <c r="N128" s="181">
        <v>5</v>
      </c>
      <c r="O128" s="174" t="s">
        <v>198</v>
      </c>
      <c r="P128" s="174" t="s">
        <v>199</v>
      </c>
      <c r="Q128" s="177" t="s">
        <v>200</v>
      </c>
      <c r="R128" s="182">
        <v>180</v>
      </c>
      <c r="S128" s="183">
        <v>0</v>
      </c>
      <c r="T128" s="184" t="s">
        <v>116</v>
      </c>
      <c r="U128" s="182">
        <v>0</v>
      </c>
      <c r="V128" s="185">
        <f>ROUND(ROUND(S128,2)*ROUND(L128,3),2)</f>
        <v>0</v>
      </c>
      <c r="W128" s="185">
        <f>ROUND(V128*IF(UPPER(T128)="18%",18,1)*IF(UPPER(T128)="10%",10,1)*IF(UPPER(T128)="НДС не облагается",0,1)/100,2)</f>
        <v>0</v>
      </c>
      <c r="X128" s="185">
        <f>ROUND(W128+V128,2)</f>
        <v>0</v>
      </c>
      <c r="Y128" s="186">
        <f>IF(S128&gt;IF(U128=0,S128,U128),1,0)</f>
        <v>0</v>
      </c>
      <c r="Z128" s="186">
        <f t="shared" si="4"/>
        <v>0</v>
      </c>
      <c r="AA128" s="186">
        <f t="shared" si="5"/>
        <v>0</v>
      </c>
      <c r="AB128" s="186">
        <f t="shared" si="6"/>
        <v>0</v>
      </c>
      <c r="AC128" s="187">
        <f t="shared" si="7"/>
        <v>1</v>
      </c>
      <c r="AD128" s="187">
        <f>IF(AND(E128="Да",OR(AND(F128 = "Да",ISBLANK(G128)),AND(F128 = "Да", G128 = "В соответствии с техническим заданием"),AND(F128 = "Нет",NOT(G128 = "В соответствии с техническим заданием")))),1,0)</f>
        <v>0</v>
      </c>
      <c r="AE128" s="188">
        <f>IF(AND(E128="Да",OR(AND(F128 = "Да",ISBLANK(H128)),AND(F128 = "Да", H128 = "В соответствии с техническим заданием"),AND(F128 = "Нет",NOT(H128 = "В соответствии с техническим заданием")))),1,0)</f>
        <v>0</v>
      </c>
      <c r="AF128" s="188">
        <f>IF(OR(AND(E128="Нет",F128="Нет"),AND(E128="Да",F128="Нет"),AND(E128="Да",F128="Да")),0,1)</f>
        <v>0</v>
      </c>
      <c r="AG128" s="188">
        <f>IF(AND(Q128="Россия"),1,0)</f>
        <v>0</v>
      </c>
      <c r="AH128" s="188">
        <f>Z128*AG128</f>
        <v>0</v>
      </c>
      <c r="AI128" s="73" t="s">
        <v>105</v>
      </c>
    </row>
    <row r="129" spans="1:35" ht="50.1" customHeight="1" x14ac:dyDescent="0.45">
      <c r="A129" s="174" t="s">
        <v>422</v>
      </c>
      <c r="B129" s="174">
        <v>119</v>
      </c>
      <c r="C129" s="174">
        <v>58937</v>
      </c>
      <c r="D129" s="175" t="s">
        <v>423</v>
      </c>
      <c r="E129" s="176" t="s">
        <v>127</v>
      </c>
      <c r="F129" s="177" t="s">
        <v>85</v>
      </c>
      <c r="G129" s="178" t="s">
        <v>128</v>
      </c>
      <c r="H129" s="178" t="s">
        <v>128</v>
      </c>
      <c r="I129" s="179"/>
      <c r="J129" s="180" t="s">
        <v>195</v>
      </c>
      <c r="K129" s="174" t="s">
        <v>196</v>
      </c>
      <c r="L129" s="174">
        <v>2</v>
      </c>
      <c r="M129" s="174" t="s">
        <v>197</v>
      </c>
      <c r="N129" s="181">
        <v>2</v>
      </c>
      <c r="O129" s="174" t="s">
        <v>198</v>
      </c>
      <c r="P129" s="174" t="s">
        <v>199</v>
      </c>
      <c r="Q129" s="177" t="s">
        <v>200</v>
      </c>
      <c r="R129" s="182">
        <v>62</v>
      </c>
      <c r="S129" s="183">
        <v>0</v>
      </c>
      <c r="T129" s="184" t="s">
        <v>116</v>
      </c>
      <c r="U129" s="182">
        <v>0</v>
      </c>
      <c r="V129" s="185">
        <f>ROUND(ROUND(S129,2)*ROUND(L129,3),2)</f>
        <v>0</v>
      </c>
      <c r="W129" s="185">
        <f>ROUND(V129*IF(UPPER(T129)="18%",18,1)*IF(UPPER(T129)="10%",10,1)*IF(UPPER(T129)="НДС не облагается",0,1)/100,2)</f>
        <v>0</v>
      </c>
      <c r="X129" s="185">
        <f>ROUND(W129+V129,2)</f>
        <v>0</v>
      </c>
      <c r="Y129" s="186">
        <f>IF(S129&gt;IF(U129=0,S129,U129),1,0)</f>
        <v>0</v>
      </c>
      <c r="Z129" s="186">
        <f t="shared" si="4"/>
        <v>0</v>
      </c>
      <c r="AA129" s="186">
        <f t="shared" si="5"/>
        <v>0</v>
      </c>
      <c r="AB129" s="186">
        <f t="shared" si="6"/>
        <v>0</v>
      </c>
      <c r="AC129" s="187">
        <f t="shared" si="7"/>
        <v>1</v>
      </c>
      <c r="AD129" s="187">
        <f>IF(AND(E129="Да",OR(AND(F129 = "Да",ISBLANK(G129)),AND(F129 = "Да", G129 = "В соответствии с техническим заданием"),AND(F129 = "Нет",NOT(G129 = "В соответствии с техническим заданием")))),1,0)</f>
        <v>0</v>
      </c>
      <c r="AE129" s="188">
        <f>IF(AND(E129="Да",OR(AND(F129 = "Да",ISBLANK(H129)),AND(F129 = "Да", H129 = "В соответствии с техническим заданием"),AND(F129 = "Нет",NOT(H129 = "В соответствии с техническим заданием")))),1,0)</f>
        <v>0</v>
      </c>
      <c r="AF129" s="188">
        <f>IF(OR(AND(E129="Нет",F129="Нет"),AND(E129="Да",F129="Нет"),AND(E129="Да",F129="Да")),0,1)</f>
        <v>0</v>
      </c>
      <c r="AG129" s="188">
        <f>IF(AND(Q129="Россия"),1,0)</f>
        <v>0</v>
      </c>
      <c r="AH129" s="188">
        <f>Z129*AG129</f>
        <v>0</v>
      </c>
      <c r="AI129" s="73" t="s">
        <v>105</v>
      </c>
    </row>
    <row r="130" spans="1:35" ht="50.1" customHeight="1" x14ac:dyDescent="0.45">
      <c r="A130" s="174" t="s">
        <v>424</v>
      </c>
      <c r="B130" s="174">
        <v>120</v>
      </c>
      <c r="C130" s="174">
        <v>56227</v>
      </c>
      <c r="D130" s="175" t="s">
        <v>425</v>
      </c>
      <c r="E130" s="176" t="s">
        <v>127</v>
      </c>
      <c r="F130" s="177" t="s">
        <v>85</v>
      </c>
      <c r="G130" s="178" t="s">
        <v>128</v>
      </c>
      <c r="H130" s="178" t="s">
        <v>128</v>
      </c>
      <c r="I130" s="179"/>
      <c r="J130" s="180" t="s">
        <v>195</v>
      </c>
      <c r="K130" s="174" t="s">
        <v>196</v>
      </c>
      <c r="L130" s="174">
        <v>2</v>
      </c>
      <c r="M130" s="174" t="s">
        <v>197</v>
      </c>
      <c r="N130" s="181">
        <v>2</v>
      </c>
      <c r="O130" s="174" t="s">
        <v>198</v>
      </c>
      <c r="P130" s="174" t="s">
        <v>199</v>
      </c>
      <c r="Q130" s="177" t="s">
        <v>200</v>
      </c>
      <c r="R130" s="182">
        <v>17326</v>
      </c>
      <c r="S130" s="183">
        <v>0</v>
      </c>
      <c r="T130" s="184" t="s">
        <v>116</v>
      </c>
      <c r="U130" s="182">
        <v>0</v>
      </c>
      <c r="V130" s="185">
        <f>ROUND(ROUND(S130,2)*ROUND(L130,3),2)</f>
        <v>0</v>
      </c>
      <c r="W130" s="185">
        <f>ROUND(V130*IF(UPPER(T130)="18%",18,1)*IF(UPPER(T130)="10%",10,1)*IF(UPPER(T130)="НДС не облагается",0,1)/100,2)</f>
        <v>0</v>
      </c>
      <c r="X130" s="185">
        <f>ROUND(W130+V130,2)</f>
        <v>0</v>
      </c>
      <c r="Y130" s="186">
        <f>IF(S130&gt;IF(U130=0,S130,U130),1,0)</f>
        <v>0</v>
      </c>
      <c r="Z130" s="186">
        <f t="shared" si="4"/>
        <v>0</v>
      </c>
      <c r="AA130" s="186">
        <f t="shared" si="5"/>
        <v>0</v>
      </c>
      <c r="AB130" s="186">
        <f t="shared" si="6"/>
        <v>0</v>
      </c>
      <c r="AC130" s="187">
        <f t="shared" si="7"/>
        <v>1</v>
      </c>
      <c r="AD130" s="187">
        <f>IF(AND(E130="Да",OR(AND(F130 = "Да",ISBLANK(G130)),AND(F130 = "Да", G130 = "В соответствии с техническим заданием"),AND(F130 = "Нет",NOT(G130 = "В соответствии с техническим заданием")))),1,0)</f>
        <v>0</v>
      </c>
      <c r="AE130" s="188">
        <f>IF(AND(E130="Да",OR(AND(F130 = "Да",ISBLANK(H130)),AND(F130 = "Да", H130 = "В соответствии с техническим заданием"),AND(F130 = "Нет",NOT(H130 = "В соответствии с техническим заданием")))),1,0)</f>
        <v>0</v>
      </c>
      <c r="AF130" s="188">
        <f>IF(OR(AND(E130="Нет",F130="Нет"),AND(E130="Да",F130="Нет"),AND(E130="Да",F130="Да")),0,1)</f>
        <v>0</v>
      </c>
      <c r="AG130" s="188">
        <f>IF(AND(Q130="Россия"),1,0)</f>
        <v>0</v>
      </c>
      <c r="AH130" s="188">
        <f>Z130*AG130</f>
        <v>0</v>
      </c>
      <c r="AI130" s="73" t="s">
        <v>105</v>
      </c>
    </row>
    <row r="131" spans="1:35" ht="50.1" customHeight="1" x14ac:dyDescent="0.45">
      <c r="A131" s="174" t="s">
        <v>426</v>
      </c>
      <c r="B131" s="174">
        <v>121</v>
      </c>
      <c r="C131" s="174">
        <v>60017</v>
      </c>
      <c r="D131" s="175" t="s">
        <v>427</v>
      </c>
      <c r="E131" s="176" t="s">
        <v>127</v>
      </c>
      <c r="F131" s="177" t="s">
        <v>85</v>
      </c>
      <c r="G131" s="178" t="s">
        <v>128</v>
      </c>
      <c r="H131" s="178" t="s">
        <v>128</v>
      </c>
      <c r="I131" s="179"/>
      <c r="J131" s="180" t="s">
        <v>195</v>
      </c>
      <c r="K131" s="174" t="s">
        <v>196</v>
      </c>
      <c r="L131" s="174">
        <v>12</v>
      </c>
      <c r="M131" s="174" t="s">
        <v>197</v>
      </c>
      <c r="N131" s="181">
        <v>12</v>
      </c>
      <c r="O131" s="174" t="s">
        <v>198</v>
      </c>
      <c r="P131" s="174" t="s">
        <v>199</v>
      </c>
      <c r="Q131" s="177" t="s">
        <v>200</v>
      </c>
      <c r="R131" s="182">
        <v>1476</v>
      </c>
      <c r="S131" s="183">
        <v>0</v>
      </c>
      <c r="T131" s="184" t="s">
        <v>116</v>
      </c>
      <c r="U131" s="182">
        <v>0</v>
      </c>
      <c r="V131" s="185">
        <f>ROUND(ROUND(S131,2)*ROUND(L131,3),2)</f>
        <v>0</v>
      </c>
      <c r="W131" s="185">
        <f>ROUND(V131*IF(UPPER(T131)="18%",18,1)*IF(UPPER(T131)="10%",10,1)*IF(UPPER(T131)="НДС не облагается",0,1)/100,2)</f>
        <v>0</v>
      </c>
      <c r="X131" s="185">
        <f>ROUND(W131+V131,2)</f>
        <v>0</v>
      </c>
      <c r="Y131" s="186">
        <f>IF(S131&gt;IF(U131=0,S131,U131),1,0)</f>
        <v>0</v>
      </c>
      <c r="Z131" s="186">
        <f t="shared" si="4"/>
        <v>0</v>
      </c>
      <c r="AA131" s="186">
        <f t="shared" si="5"/>
        <v>0</v>
      </c>
      <c r="AB131" s="186">
        <f t="shared" si="6"/>
        <v>0</v>
      </c>
      <c r="AC131" s="187">
        <f t="shared" si="7"/>
        <v>1</v>
      </c>
      <c r="AD131" s="187">
        <f>IF(AND(E131="Да",OR(AND(F131 = "Да",ISBLANK(G131)),AND(F131 = "Да", G131 = "В соответствии с техническим заданием"),AND(F131 = "Нет",NOT(G131 = "В соответствии с техническим заданием")))),1,0)</f>
        <v>0</v>
      </c>
      <c r="AE131" s="188">
        <f>IF(AND(E131="Да",OR(AND(F131 = "Да",ISBLANK(H131)),AND(F131 = "Да", H131 = "В соответствии с техническим заданием"),AND(F131 = "Нет",NOT(H131 = "В соответствии с техническим заданием")))),1,0)</f>
        <v>0</v>
      </c>
      <c r="AF131" s="188">
        <f>IF(OR(AND(E131="Нет",F131="Нет"),AND(E131="Да",F131="Нет"),AND(E131="Да",F131="Да")),0,1)</f>
        <v>0</v>
      </c>
      <c r="AG131" s="188">
        <f>IF(AND(Q131="Россия"),1,0)</f>
        <v>0</v>
      </c>
      <c r="AH131" s="188">
        <f>Z131*AG131</f>
        <v>0</v>
      </c>
      <c r="AI131" s="73" t="s">
        <v>105</v>
      </c>
    </row>
    <row r="132" spans="1:35" ht="50.1" customHeight="1" x14ac:dyDescent="0.45">
      <c r="A132" s="174" t="s">
        <v>428</v>
      </c>
      <c r="B132" s="174">
        <v>122</v>
      </c>
      <c r="C132" s="174">
        <v>57759</v>
      </c>
      <c r="D132" s="175" t="s">
        <v>429</v>
      </c>
      <c r="E132" s="176" t="s">
        <v>127</v>
      </c>
      <c r="F132" s="177" t="s">
        <v>85</v>
      </c>
      <c r="G132" s="178" t="s">
        <v>128</v>
      </c>
      <c r="H132" s="178" t="s">
        <v>128</v>
      </c>
      <c r="I132" s="179"/>
      <c r="J132" s="180" t="s">
        <v>195</v>
      </c>
      <c r="K132" s="174" t="s">
        <v>196</v>
      </c>
      <c r="L132" s="174">
        <v>7</v>
      </c>
      <c r="M132" s="174" t="s">
        <v>197</v>
      </c>
      <c r="N132" s="181">
        <v>7</v>
      </c>
      <c r="O132" s="174" t="s">
        <v>198</v>
      </c>
      <c r="P132" s="174" t="s">
        <v>199</v>
      </c>
      <c r="Q132" s="177" t="s">
        <v>200</v>
      </c>
      <c r="R132" s="182">
        <v>945</v>
      </c>
      <c r="S132" s="183">
        <v>0</v>
      </c>
      <c r="T132" s="184" t="s">
        <v>116</v>
      </c>
      <c r="U132" s="182">
        <v>0</v>
      </c>
      <c r="V132" s="185">
        <f>ROUND(ROUND(S132,2)*ROUND(L132,3),2)</f>
        <v>0</v>
      </c>
      <c r="W132" s="185">
        <f>ROUND(V132*IF(UPPER(T132)="18%",18,1)*IF(UPPER(T132)="10%",10,1)*IF(UPPER(T132)="НДС не облагается",0,1)/100,2)</f>
        <v>0</v>
      </c>
      <c r="X132" s="185">
        <f>ROUND(W132+V132,2)</f>
        <v>0</v>
      </c>
      <c r="Y132" s="186">
        <f>IF(S132&gt;IF(U132=0,S132,U132),1,0)</f>
        <v>0</v>
      </c>
      <c r="Z132" s="186">
        <f t="shared" si="4"/>
        <v>0</v>
      </c>
      <c r="AA132" s="186">
        <f t="shared" si="5"/>
        <v>0</v>
      </c>
      <c r="AB132" s="186">
        <f t="shared" si="6"/>
        <v>0</v>
      </c>
      <c r="AC132" s="187">
        <f t="shared" si="7"/>
        <v>1</v>
      </c>
      <c r="AD132" s="187">
        <f>IF(AND(E132="Да",OR(AND(F132 = "Да",ISBLANK(G132)),AND(F132 = "Да", G132 = "В соответствии с техническим заданием"),AND(F132 = "Нет",NOT(G132 = "В соответствии с техническим заданием")))),1,0)</f>
        <v>0</v>
      </c>
      <c r="AE132" s="188">
        <f>IF(AND(E132="Да",OR(AND(F132 = "Да",ISBLANK(H132)),AND(F132 = "Да", H132 = "В соответствии с техническим заданием"),AND(F132 = "Нет",NOT(H132 = "В соответствии с техническим заданием")))),1,0)</f>
        <v>0</v>
      </c>
      <c r="AF132" s="188">
        <f>IF(OR(AND(E132="Нет",F132="Нет"),AND(E132="Да",F132="Нет"),AND(E132="Да",F132="Да")),0,1)</f>
        <v>0</v>
      </c>
      <c r="AG132" s="188">
        <f>IF(AND(Q132="Россия"),1,0)</f>
        <v>0</v>
      </c>
      <c r="AH132" s="188">
        <f>Z132*AG132</f>
        <v>0</v>
      </c>
      <c r="AI132" s="73" t="s">
        <v>105</v>
      </c>
    </row>
    <row r="133" spans="1:35" ht="50.1" customHeight="1" x14ac:dyDescent="0.45">
      <c r="A133" s="174" t="s">
        <v>430</v>
      </c>
      <c r="B133" s="174">
        <v>123</v>
      </c>
      <c r="C133" s="174">
        <v>59155</v>
      </c>
      <c r="D133" s="175" t="s">
        <v>431</v>
      </c>
      <c r="E133" s="176" t="s">
        <v>127</v>
      </c>
      <c r="F133" s="177" t="s">
        <v>85</v>
      </c>
      <c r="G133" s="178" t="s">
        <v>128</v>
      </c>
      <c r="H133" s="178" t="s">
        <v>128</v>
      </c>
      <c r="I133" s="179"/>
      <c r="J133" s="180" t="s">
        <v>195</v>
      </c>
      <c r="K133" s="174" t="s">
        <v>196</v>
      </c>
      <c r="L133" s="174">
        <v>1</v>
      </c>
      <c r="M133" s="174" t="s">
        <v>197</v>
      </c>
      <c r="N133" s="181">
        <v>1</v>
      </c>
      <c r="O133" s="174" t="s">
        <v>198</v>
      </c>
      <c r="P133" s="174" t="s">
        <v>199</v>
      </c>
      <c r="Q133" s="177" t="s">
        <v>200</v>
      </c>
      <c r="R133" s="182">
        <v>248</v>
      </c>
      <c r="S133" s="183">
        <v>0</v>
      </c>
      <c r="T133" s="184" t="s">
        <v>116</v>
      </c>
      <c r="U133" s="182">
        <v>0</v>
      </c>
      <c r="V133" s="185">
        <f>ROUND(ROUND(S133,2)*ROUND(L133,3),2)</f>
        <v>0</v>
      </c>
      <c r="W133" s="185">
        <f>ROUND(V133*IF(UPPER(T133)="18%",18,1)*IF(UPPER(T133)="10%",10,1)*IF(UPPER(T133)="НДС не облагается",0,1)/100,2)</f>
        <v>0</v>
      </c>
      <c r="X133" s="185">
        <f>ROUND(W133+V133,2)</f>
        <v>0</v>
      </c>
      <c r="Y133" s="186">
        <f>IF(S133&gt;IF(U133=0,S133,U133),1,0)</f>
        <v>0</v>
      </c>
      <c r="Z133" s="186">
        <f t="shared" si="4"/>
        <v>0</v>
      </c>
      <c r="AA133" s="186">
        <f t="shared" si="5"/>
        <v>0</v>
      </c>
      <c r="AB133" s="186">
        <f t="shared" si="6"/>
        <v>0</v>
      </c>
      <c r="AC133" s="187">
        <f t="shared" si="7"/>
        <v>1</v>
      </c>
      <c r="AD133" s="187">
        <f>IF(AND(E133="Да",OR(AND(F133 = "Да",ISBLANK(G133)),AND(F133 = "Да", G133 = "В соответствии с техническим заданием"),AND(F133 = "Нет",NOT(G133 = "В соответствии с техническим заданием")))),1,0)</f>
        <v>0</v>
      </c>
      <c r="AE133" s="188">
        <f>IF(AND(E133="Да",OR(AND(F133 = "Да",ISBLANK(H133)),AND(F133 = "Да", H133 = "В соответствии с техническим заданием"),AND(F133 = "Нет",NOT(H133 = "В соответствии с техническим заданием")))),1,0)</f>
        <v>0</v>
      </c>
      <c r="AF133" s="188">
        <f>IF(OR(AND(E133="Нет",F133="Нет"),AND(E133="Да",F133="Нет"),AND(E133="Да",F133="Да")),0,1)</f>
        <v>0</v>
      </c>
      <c r="AG133" s="188">
        <f>IF(AND(Q133="Россия"),1,0)</f>
        <v>0</v>
      </c>
      <c r="AH133" s="188">
        <f>Z133*AG133</f>
        <v>0</v>
      </c>
      <c r="AI133" s="73" t="s">
        <v>105</v>
      </c>
    </row>
    <row r="134" spans="1:35" ht="50.1" customHeight="1" x14ac:dyDescent="0.45">
      <c r="A134" s="174" t="s">
        <v>432</v>
      </c>
      <c r="B134" s="174">
        <v>124</v>
      </c>
      <c r="C134" s="174">
        <v>412</v>
      </c>
      <c r="D134" s="175" t="s">
        <v>433</v>
      </c>
      <c r="E134" s="176" t="s">
        <v>127</v>
      </c>
      <c r="F134" s="177" t="s">
        <v>85</v>
      </c>
      <c r="G134" s="178" t="s">
        <v>128</v>
      </c>
      <c r="H134" s="178" t="s">
        <v>128</v>
      </c>
      <c r="I134" s="179"/>
      <c r="J134" s="180" t="s">
        <v>195</v>
      </c>
      <c r="K134" s="174" t="s">
        <v>196</v>
      </c>
      <c r="L134" s="174">
        <v>2</v>
      </c>
      <c r="M134" s="174" t="s">
        <v>197</v>
      </c>
      <c r="N134" s="181">
        <v>2</v>
      </c>
      <c r="O134" s="174" t="s">
        <v>198</v>
      </c>
      <c r="P134" s="174" t="s">
        <v>199</v>
      </c>
      <c r="Q134" s="177" t="s">
        <v>200</v>
      </c>
      <c r="R134" s="182">
        <v>808</v>
      </c>
      <c r="S134" s="183">
        <v>0</v>
      </c>
      <c r="T134" s="184" t="s">
        <v>116</v>
      </c>
      <c r="U134" s="182">
        <v>0</v>
      </c>
      <c r="V134" s="185">
        <f>ROUND(ROUND(S134,2)*ROUND(L134,3),2)</f>
        <v>0</v>
      </c>
      <c r="W134" s="185">
        <f>ROUND(V134*IF(UPPER(T134)="18%",18,1)*IF(UPPER(T134)="10%",10,1)*IF(UPPER(T134)="НДС не облагается",0,1)/100,2)</f>
        <v>0</v>
      </c>
      <c r="X134" s="185">
        <f>ROUND(W134+V134,2)</f>
        <v>0</v>
      </c>
      <c r="Y134" s="186">
        <f>IF(S134&gt;IF(U134=0,S134,U134),1,0)</f>
        <v>0</v>
      </c>
      <c r="Z134" s="186">
        <f t="shared" si="4"/>
        <v>0</v>
      </c>
      <c r="AA134" s="186">
        <f t="shared" si="5"/>
        <v>0</v>
      </c>
      <c r="AB134" s="186">
        <f t="shared" si="6"/>
        <v>0</v>
      </c>
      <c r="AC134" s="187">
        <f t="shared" si="7"/>
        <v>1</v>
      </c>
      <c r="AD134" s="187">
        <f>IF(AND(E134="Да",OR(AND(F134 = "Да",ISBLANK(G134)),AND(F134 = "Да", G134 = "В соответствии с техническим заданием"),AND(F134 = "Нет",NOT(G134 = "В соответствии с техническим заданием")))),1,0)</f>
        <v>0</v>
      </c>
      <c r="AE134" s="188">
        <f>IF(AND(E134="Да",OR(AND(F134 = "Да",ISBLANK(H134)),AND(F134 = "Да", H134 = "В соответствии с техническим заданием"),AND(F134 = "Нет",NOT(H134 = "В соответствии с техническим заданием")))),1,0)</f>
        <v>0</v>
      </c>
      <c r="AF134" s="188">
        <f>IF(OR(AND(E134="Нет",F134="Нет"),AND(E134="Да",F134="Нет"),AND(E134="Да",F134="Да")),0,1)</f>
        <v>0</v>
      </c>
      <c r="AG134" s="188">
        <f>IF(AND(Q134="Россия"),1,0)</f>
        <v>0</v>
      </c>
      <c r="AH134" s="188">
        <f>Z134*AG134</f>
        <v>0</v>
      </c>
      <c r="AI134" s="73" t="s">
        <v>105</v>
      </c>
    </row>
    <row r="135" spans="1:35" ht="50.1" customHeight="1" x14ac:dyDescent="0.45">
      <c r="A135" s="174" t="s">
        <v>434</v>
      </c>
      <c r="B135" s="174">
        <v>125</v>
      </c>
      <c r="C135" s="174">
        <v>60603</v>
      </c>
      <c r="D135" s="175" t="s">
        <v>435</v>
      </c>
      <c r="E135" s="176" t="s">
        <v>127</v>
      </c>
      <c r="F135" s="177" t="s">
        <v>85</v>
      </c>
      <c r="G135" s="178" t="s">
        <v>128</v>
      </c>
      <c r="H135" s="178" t="s">
        <v>128</v>
      </c>
      <c r="I135" s="179"/>
      <c r="J135" s="180" t="s">
        <v>195</v>
      </c>
      <c r="K135" s="174" t="s">
        <v>196</v>
      </c>
      <c r="L135" s="174">
        <v>2</v>
      </c>
      <c r="M135" s="174" t="s">
        <v>197</v>
      </c>
      <c r="N135" s="181">
        <v>2</v>
      </c>
      <c r="O135" s="174" t="s">
        <v>198</v>
      </c>
      <c r="P135" s="174" t="s">
        <v>199</v>
      </c>
      <c r="Q135" s="177" t="s">
        <v>200</v>
      </c>
      <c r="R135" s="182">
        <v>1188</v>
      </c>
      <c r="S135" s="183">
        <v>0</v>
      </c>
      <c r="T135" s="184" t="s">
        <v>116</v>
      </c>
      <c r="U135" s="182">
        <v>0</v>
      </c>
      <c r="V135" s="185">
        <f>ROUND(ROUND(S135,2)*ROUND(L135,3),2)</f>
        <v>0</v>
      </c>
      <c r="W135" s="185">
        <f>ROUND(V135*IF(UPPER(T135)="18%",18,1)*IF(UPPER(T135)="10%",10,1)*IF(UPPER(T135)="НДС не облагается",0,1)/100,2)</f>
        <v>0</v>
      </c>
      <c r="X135" s="185">
        <f>ROUND(W135+V135,2)</f>
        <v>0</v>
      </c>
      <c r="Y135" s="186">
        <f>IF(S135&gt;IF(U135=0,S135,U135),1,0)</f>
        <v>0</v>
      </c>
      <c r="Z135" s="186">
        <f t="shared" si="4"/>
        <v>0</v>
      </c>
      <c r="AA135" s="186">
        <f t="shared" si="5"/>
        <v>0</v>
      </c>
      <c r="AB135" s="186">
        <f t="shared" si="6"/>
        <v>0</v>
      </c>
      <c r="AC135" s="187">
        <f t="shared" si="7"/>
        <v>1</v>
      </c>
      <c r="AD135" s="187">
        <f>IF(AND(E135="Да",OR(AND(F135 = "Да",ISBLANK(G135)),AND(F135 = "Да", G135 = "В соответствии с техническим заданием"),AND(F135 = "Нет",NOT(G135 = "В соответствии с техническим заданием")))),1,0)</f>
        <v>0</v>
      </c>
      <c r="AE135" s="188">
        <f>IF(AND(E135="Да",OR(AND(F135 = "Да",ISBLANK(H135)),AND(F135 = "Да", H135 = "В соответствии с техническим заданием"),AND(F135 = "Нет",NOT(H135 = "В соответствии с техническим заданием")))),1,0)</f>
        <v>0</v>
      </c>
      <c r="AF135" s="188">
        <f>IF(OR(AND(E135="Нет",F135="Нет"),AND(E135="Да",F135="Нет"),AND(E135="Да",F135="Да")),0,1)</f>
        <v>0</v>
      </c>
      <c r="AG135" s="188">
        <f>IF(AND(Q135="Россия"),1,0)</f>
        <v>0</v>
      </c>
      <c r="AH135" s="188">
        <f>Z135*AG135</f>
        <v>0</v>
      </c>
      <c r="AI135" s="73" t="s">
        <v>105</v>
      </c>
    </row>
    <row r="136" spans="1:35" ht="50.1" customHeight="1" x14ac:dyDescent="0.45">
      <c r="A136" s="174" t="s">
        <v>436</v>
      </c>
      <c r="B136" s="174">
        <v>126</v>
      </c>
      <c r="C136" s="174">
        <v>59769</v>
      </c>
      <c r="D136" s="175" t="s">
        <v>437</v>
      </c>
      <c r="E136" s="176" t="s">
        <v>127</v>
      </c>
      <c r="F136" s="177" t="s">
        <v>85</v>
      </c>
      <c r="G136" s="178" t="s">
        <v>128</v>
      </c>
      <c r="H136" s="178" t="s">
        <v>128</v>
      </c>
      <c r="I136" s="179"/>
      <c r="J136" s="180" t="s">
        <v>195</v>
      </c>
      <c r="K136" s="174" t="s">
        <v>196</v>
      </c>
      <c r="L136" s="174">
        <v>3</v>
      </c>
      <c r="M136" s="174" t="s">
        <v>197</v>
      </c>
      <c r="N136" s="181">
        <v>3</v>
      </c>
      <c r="O136" s="174" t="s">
        <v>198</v>
      </c>
      <c r="P136" s="174" t="s">
        <v>199</v>
      </c>
      <c r="Q136" s="177" t="s">
        <v>200</v>
      </c>
      <c r="R136" s="182">
        <v>1137</v>
      </c>
      <c r="S136" s="183">
        <v>0</v>
      </c>
      <c r="T136" s="184" t="s">
        <v>116</v>
      </c>
      <c r="U136" s="182">
        <v>0</v>
      </c>
      <c r="V136" s="185">
        <f>ROUND(ROUND(S136,2)*ROUND(L136,3),2)</f>
        <v>0</v>
      </c>
      <c r="W136" s="185">
        <f>ROUND(V136*IF(UPPER(T136)="18%",18,1)*IF(UPPER(T136)="10%",10,1)*IF(UPPER(T136)="НДС не облагается",0,1)/100,2)</f>
        <v>0</v>
      </c>
      <c r="X136" s="185">
        <f>ROUND(W136+V136,2)</f>
        <v>0</v>
      </c>
      <c r="Y136" s="186">
        <f>IF(S136&gt;IF(U136=0,S136,U136),1,0)</f>
        <v>0</v>
      </c>
      <c r="Z136" s="186">
        <f t="shared" si="4"/>
        <v>0</v>
      </c>
      <c r="AA136" s="186">
        <f t="shared" si="5"/>
        <v>0</v>
      </c>
      <c r="AB136" s="186">
        <f t="shared" si="6"/>
        <v>0</v>
      </c>
      <c r="AC136" s="187">
        <f t="shared" si="7"/>
        <v>1</v>
      </c>
      <c r="AD136" s="187">
        <f>IF(AND(E136="Да",OR(AND(F136 = "Да",ISBLANK(G136)),AND(F136 = "Да", G136 = "В соответствии с техническим заданием"),AND(F136 = "Нет",NOT(G136 = "В соответствии с техническим заданием")))),1,0)</f>
        <v>0</v>
      </c>
      <c r="AE136" s="188">
        <f>IF(AND(E136="Да",OR(AND(F136 = "Да",ISBLANK(H136)),AND(F136 = "Да", H136 = "В соответствии с техническим заданием"),AND(F136 = "Нет",NOT(H136 = "В соответствии с техническим заданием")))),1,0)</f>
        <v>0</v>
      </c>
      <c r="AF136" s="188">
        <f>IF(OR(AND(E136="Нет",F136="Нет"),AND(E136="Да",F136="Нет"),AND(E136="Да",F136="Да")),0,1)</f>
        <v>0</v>
      </c>
      <c r="AG136" s="188">
        <f>IF(AND(Q136="Россия"),1,0)</f>
        <v>0</v>
      </c>
      <c r="AH136" s="188">
        <f>Z136*AG136</f>
        <v>0</v>
      </c>
      <c r="AI136" s="73" t="s">
        <v>105</v>
      </c>
    </row>
    <row r="137" spans="1:35" ht="50.1" customHeight="1" x14ac:dyDescent="0.45">
      <c r="A137" s="174" t="s">
        <v>438</v>
      </c>
      <c r="B137" s="174">
        <v>127</v>
      </c>
      <c r="C137" s="174">
        <v>60337</v>
      </c>
      <c r="D137" s="175" t="s">
        <v>439</v>
      </c>
      <c r="E137" s="176" t="s">
        <v>127</v>
      </c>
      <c r="F137" s="177" t="s">
        <v>85</v>
      </c>
      <c r="G137" s="178" t="s">
        <v>128</v>
      </c>
      <c r="H137" s="178" t="s">
        <v>128</v>
      </c>
      <c r="I137" s="179"/>
      <c r="J137" s="180" t="s">
        <v>195</v>
      </c>
      <c r="K137" s="174" t="s">
        <v>196</v>
      </c>
      <c r="L137" s="174">
        <v>1</v>
      </c>
      <c r="M137" s="174" t="s">
        <v>197</v>
      </c>
      <c r="N137" s="181">
        <v>1</v>
      </c>
      <c r="O137" s="174" t="s">
        <v>198</v>
      </c>
      <c r="P137" s="174" t="s">
        <v>199</v>
      </c>
      <c r="Q137" s="177" t="s">
        <v>200</v>
      </c>
      <c r="R137" s="182">
        <v>263</v>
      </c>
      <c r="S137" s="183">
        <v>0</v>
      </c>
      <c r="T137" s="184" t="s">
        <v>116</v>
      </c>
      <c r="U137" s="182">
        <v>0</v>
      </c>
      <c r="V137" s="185">
        <f>ROUND(ROUND(S137,2)*ROUND(L137,3),2)</f>
        <v>0</v>
      </c>
      <c r="W137" s="185">
        <f>ROUND(V137*IF(UPPER(T137)="18%",18,1)*IF(UPPER(T137)="10%",10,1)*IF(UPPER(T137)="НДС не облагается",0,1)/100,2)</f>
        <v>0</v>
      </c>
      <c r="X137" s="185">
        <f>ROUND(W137+V137,2)</f>
        <v>0</v>
      </c>
      <c r="Y137" s="186">
        <f>IF(S137&gt;IF(U137=0,S137,U137),1,0)</f>
        <v>0</v>
      </c>
      <c r="Z137" s="186">
        <f t="shared" si="4"/>
        <v>0</v>
      </c>
      <c r="AA137" s="186">
        <f t="shared" si="5"/>
        <v>0</v>
      </c>
      <c r="AB137" s="186">
        <f t="shared" si="6"/>
        <v>0</v>
      </c>
      <c r="AC137" s="187">
        <f t="shared" si="7"/>
        <v>1</v>
      </c>
      <c r="AD137" s="187">
        <f>IF(AND(E137="Да",OR(AND(F137 = "Да",ISBLANK(G137)),AND(F137 = "Да", G137 = "В соответствии с техническим заданием"),AND(F137 = "Нет",NOT(G137 = "В соответствии с техническим заданием")))),1,0)</f>
        <v>0</v>
      </c>
      <c r="AE137" s="188">
        <f>IF(AND(E137="Да",OR(AND(F137 = "Да",ISBLANK(H137)),AND(F137 = "Да", H137 = "В соответствии с техническим заданием"),AND(F137 = "Нет",NOT(H137 = "В соответствии с техническим заданием")))),1,0)</f>
        <v>0</v>
      </c>
      <c r="AF137" s="188">
        <f>IF(OR(AND(E137="Нет",F137="Нет"),AND(E137="Да",F137="Нет"),AND(E137="Да",F137="Да")),0,1)</f>
        <v>0</v>
      </c>
      <c r="AG137" s="188">
        <f>IF(AND(Q137="Россия"),1,0)</f>
        <v>0</v>
      </c>
      <c r="AH137" s="188">
        <f>Z137*AG137</f>
        <v>0</v>
      </c>
      <c r="AI137" s="73" t="s">
        <v>105</v>
      </c>
    </row>
    <row r="138" spans="1:35" ht="50.1" customHeight="1" x14ac:dyDescent="0.45">
      <c r="A138" s="174" t="s">
        <v>440</v>
      </c>
      <c r="B138" s="174">
        <v>128</v>
      </c>
      <c r="C138" s="174">
        <v>57329</v>
      </c>
      <c r="D138" s="175" t="s">
        <v>441</v>
      </c>
      <c r="E138" s="176" t="s">
        <v>127</v>
      </c>
      <c r="F138" s="177" t="s">
        <v>85</v>
      </c>
      <c r="G138" s="178" t="s">
        <v>128</v>
      </c>
      <c r="H138" s="178" t="s">
        <v>128</v>
      </c>
      <c r="I138" s="179"/>
      <c r="J138" s="180" t="s">
        <v>195</v>
      </c>
      <c r="K138" s="174" t="s">
        <v>196</v>
      </c>
      <c r="L138" s="174">
        <v>12</v>
      </c>
      <c r="M138" s="174" t="s">
        <v>197</v>
      </c>
      <c r="N138" s="181">
        <v>12</v>
      </c>
      <c r="O138" s="174" t="s">
        <v>198</v>
      </c>
      <c r="P138" s="174" t="s">
        <v>199</v>
      </c>
      <c r="Q138" s="177" t="s">
        <v>200</v>
      </c>
      <c r="R138" s="182">
        <v>588</v>
      </c>
      <c r="S138" s="183">
        <v>0</v>
      </c>
      <c r="T138" s="184" t="s">
        <v>116</v>
      </c>
      <c r="U138" s="182">
        <v>0</v>
      </c>
      <c r="V138" s="185">
        <f>ROUND(ROUND(S138,2)*ROUND(L138,3),2)</f>
        <v>0</v>
      </c>
      <c r="W138" s="185">
        <f>ROUND(V138*IF(UPPER(T138)="18%",18,1)*IF(UPPER(T138)="10%",10,1)*IF(UPPER(T138)="НДС не облагается",0,1)/100,2)</f>
        <v>0</v>
      </c>
      <c r="X138" s="185">
        <f>ROUND(W138+V138,2)</f>
        <v>0</v>
      </c>
      <c r="Y138" s="186">
        <f>IF(S138&gt;IF(U138=0,S138,U138),1,0)</f>
        <v>0</v>
      </c>
      <c r="Z138" s="186">
        <f t="shared" si="4"/>
        <v>0</v>
      </c>
      <c r="AA138" s="186">
        <f t="shared" si="5"/>
        <v>0</v>
      </c>
      <c r="AB138" s="186">
        <f t="shared" si="6"/>
        <v>0</v>
      </c>
      <c r="AC138" s="187">
        <f t="shared" si="7"/>
        <v>1</v>
      </c>
      <c r="AD138" s="187">
        <f>IF(AND(E138="Да",OR(AND(F138 = "Да",ISBLANK(G138)),AND(F138 = "Да", G138 = "В соответствии с техническим заданием"),AND(F138 = "Нет",NOT(G138 = "В соответствии с техническим заданием")))),1,0)</f>
        <v>0</v>
      </c>
      <c r="AE138" s="188">
        <f>IF(AND(E138="Да",OR(AND(F138 = "Да",ISBLANK(H138)),AND(F138 = "Да", H138 = "В соответствии с техническим заданием"),AND(F138 = "Нет",NOT(H138 = "В соответствии с техническим заданием")))),1,0)</f>
        <v>0</v>
      </c>
      <c r="AF138" s="188">
        <f>IF(OR(AND(E138="Нет",F138="Нет"),AND(E138="Да",F138="Нет"),AND(E138="Да",F138="Да")),0,1)</f>
        <v>0</v>
      </c>
      <c r="AG138" s="188">
        <f>IF(AND(Q138="Россия"),1,0)</f>
        <v>0</v>
      </c>
      <c r="AH138" s="188">
        <f>Z138*AG138</f>
        <v>0</v>
      </c>
      <c r="AI138" s="73" t="s">
        <v>105</v>
      </c>
    </row>
    <row r="139" spans="1:35" ht="50.1" customHeight="1" x14ac:dyDescent="0.45">
      <c r="A139" s="174" t="s">
        <v>442</v>
      </c>
      <c r="B139" s="174">
        <v>129</v>
      </c>
      <c r="C139" s="174">
        <v>61005</v>
      </c>
      <c r="D139" s="175" t="s">
        <v>443</v>
      </c>
      <c r="E139" s="176" t="s">
        <v>127</v>
      </c>
      <c r="F139" s="177" t="s">
        <v>85</v>
      </c>
      <c r="G139" s="178" t="s">
        <v>128</v>
      </c>
      <c r="H139" s="178" t="s">
        <v>128</v>
      </c>
      <c r="I139" s="179"/>
      <c r="J139" s="180" t="s">
        <v>195</v>
      </c>
      <c r="K139" s="174" t="s">
        <v>196</v>
      </c>
      <c r="L139" s="174">
        <v>1</v>
      </c>
      <c r="M139" s="174" t="s">
        <v>197</v>
      </c>
      <c r="N139" s="181">
        <v>1</v>
      </c>
      <c r="O139" s="174" t="s">
        <v>198</v>
      </c>
      <c r="P139" s="174" t="s">
        <v>199</v>
      </c>
      <c r="Q139" s="177" t="s">
        <v>200</v>
      </c>
      <c r="R139" s="182">
        <v>211</v>
      </c>
      <c r="S139" s="183">
        <v>0</v>
      </c>
      <c r="T139" s="184" t="s">
        <v>116</v>
      </c>
      <c r="U139" s="182">
        <v>0</v>
      </c>
      <c r="V139" s="185">
        <f>ROUND(ROUND(S139,2)*ROUND(L139,3),2)</f>
        <v>0</v>
      </c>
      <c r="W139" s="185">
        <f>ROUND(V139*IF(UPPER(T139)="18%",18,1)*IF(UPPER(T139)="10%",10,1)*IF(UPPER(T139)="НДС не облагается",0,1)/100,2)</f>
        <v>0</v>
      </c>
      <c r="X139" s="185">
        <f>ROUND(W139+V139,2)</f>
        <v>0</v>
      </c>
      <c r="Y139" s="186">
        <f>IF(S139&gt;IF(U139=0,S139,U139),1,0)</f>
        <v>0</v>
      </c>
      <c r="Z139" s="186">
        <f t="shared" ref="Z139:Z147" si="8">X139</f>
        <v>0</v>
      </c>
      <c r="AA139" s="186">
        <f t="shared" ref="AA139:AA147" si="9">W139</f>
        <v>0</v>
      </c>
      <c r="AB139" s="186">
        <f t="shared" ref="AB139:AB147" si="10">V139</f>
        <v>0</v>
      </c>
      <c r="AC139" s="187">
        <f t="shared" ref="AC139:AC147" si="11">IF(OR(ISBLANK(J139),J139="Укажите номер сертификата или выберите &lt;&lt;Нет&gt;&gt;"),1,0)</f>
        <v>1</v>
      </c>
      <c r="AD139" s="187">
        <f>IF(AND(E139="Да",OR(AND(F139 = "Да",ISBLANK(G139)),AND(F139 = "Да", G139 = "В соответствии с техническим заданием"),AND(F139 = "Нет",NOT(G139 = "В соответствии с техническим заданием")))),1,0)</f>
        <v>0</v>
      </c>
      <c r="AE139" s="188">
        <f>IF(AND(E139="Да",OR(AND(F139 = "Да",ISBLANK(H139)),AND(F139 = "Да", H139 = "В соответствии с техническим заданием"),AND(F139 = "Нет",NOT(H139 = "В соответствии с техническим заданием")))),1,0)</f>
        <v>0</v>
      </c>
      <c r="AF139" s="188">
        <f>IF(OR(AND(E139="Нет",F139="Нет"),AND(E139="Да",F139="Нет"),AND(E139="Да",F139="Да")),0,1)</f>
        <v>0</v>
      </c>
      <c r="AG139" s="188">
        <f>IF(AND(Q139="Россия"),1,0)</f>
        <v>0</v>
      </c>
      <c r="AH139" s="188">
        <f>Z139*AG139</f>
        <v>0</v>
      </c>
      <c r="AI139" s="73" t="s">
        <v>105</v>
      </c>
    </row>
    <row r="140" spans="1:35" ht="50.1" customHeight="1" x14ac:dyDescent="0.45">
      <c r="A140" s="174" t="s">
        <v>444</v>
      </c>
      <c r="B140" s="174">
        <v>130</v>
      </c>
      <c r="C140" s="174">
        <v>57663</v>
      </c>
      <c r="D140" s="175" t="s">
        <v>445</v>
      </c>
      <c r="E140" s="176" t="s">
        <v>127</v>
      </c>
      <c r="F140" s="177" t="s">
        <v>85</v>
      </c>
      <c r="G140" s="178" t="s">
        <v>128</v>
      </c>
      <c r="H140" s="178" t="s">
        <v>128</v>
      </c>
      <c r="I140" s="179"/>
      <c r="J140" s="180" t="s">
        <v>195</v>
      </c>
      <c r="K140" s="174" t="s">
        <v>196</v>
      </c>
      <c r="L140" s="174">
        <v>8</v>
      </c>
      <c r="M140" s="174" t="s">
        <v>197</v>
      </c>
      <c r="N140" s="181">
        <v>8</v>
      </c>
      <c r="O140" s="174" t="s">
        <v>198</v>
      </c>
      <c r="P140" s="174" t="s">
        <v>199</v>
      </c>
      <c r="Q140" s="177" t="s">
        <v>200</v>
      </c>
      <c r="R140" s="182">
        <v>272</v>
      </c>
      <c r="S140" s="183">
        <v>0</v>
      </c>
      <c r="T140" s="184" t="s">
        <v>116</v>
      </c>
      <c r="U140" s="182">
        <v>0</v>
      </c>
      <c r="V140" s="185">
        <f>ROUND(ROUND(S140,2)*ROUND(L140,3),2)</f>
        <v>0</v>
      </c>
      <c r="W140" s="185">
        <f>ROUND(V140*IF(UPPER(T140)="18%",18,1)*IF(UPPER(T140)="10%",10,1)*IF(UPPER(T140)="НДС не облагается",0,1)/100,2)</f>
        <v>0</v>
      </c>
      <c r="X140" s="185">
        <f>ROUND(W140+V140,2)</f>
        <v>0</v>
      </c>
      <c r="Y140" s="186">
        <f>IF(S140&gt;IF(U140=0,S140,U140),1,0)</f>
        <v>0</v>
      </c>
      <c r="Z140" s="186">
        <f t="shared" si="8"/>
        <v>0</v>
      </c>
      <c r="AA140" s="186">
        <f t="shared" si="9"/>
        <v>0</v>
      </c>
      <c r="AB140" s="186">
        <f t="shared" si="10"/>
        <v>0</v>
      </c>
      <c r="AC140" s="187">
        <f t="shared" si="11"/>
        <v>1</v>
      </c>
      <c r="AD140" s="187">
        <f>IF(AND(E140="Да",OR(AND(F140 = "Да",ISBLANK(G140)),AND(F140 = "Да", G140 = "В соответствии с техническим заданием"),AND(F140 = "Нет",NOT(G140 = "В соответствии с техническим заданием")))),1,0)</f>
        <v>0</v>
      </c>
      <c r="AE140" s="188">
        <f>IF(AND(E140="Да",OR(AND(F140 = "Да",ISBLANK(H140)),AND(F140 = "Да", H140 = "В соответствии с техническим заданием"),AND(F140 = "Нет",NOT(H140 = "В соответствии с техническим заданием")))),1,0)</f>
        <v>0</v>
      </c>
      <c r="AF140" s="188">
        <f>IF(OR(AND(E140="Нет",F140="Нет"),AND(E140="Да",F140="Нет"),AND(E140="Да",F140="Да")),0,1)</f>
        <v>0</v>
      </c>
      <c r="AG140" s="188">
        <f>IF(AND(Q140="Россия"),1,0)</f>
        <v>0</v>
      </c>
      <c r="AH140" s="188">
        <f>Z140*AG140</f>
        <v>0</v>
      </c>
      <c r="AI140" s="73" t="s">
        <v>105</v>
      </c>
    </row>
    <row r="141" spans="1:35" ht="50.1" customHeight="1" x14ac:dyDescent="0.45">
      <c r="A141" s="174" t="s">
        <v>446</v>
      </c>
      <c r="B141" s="174">
        <v>131</v>
      </c>
      <c r="C141" s="174">
        <v>57659</v>
      </c>
      <c r="D141" s="175" t="s">
        <v>447</v>
      </c>
      <c r="E141" s="176" t="s">
        <v>127</v>
      </c>
      <c r="F141" s="177" t="s">
        <v>85</v>
      </c>
      <c r="G141" s="178" t="s">
        <v>128</v>
      </c>
      <c r="H141" s="178" t="s">
        <v>128</v>
      </c>
      <c r="I141" s="179"/>
      <c r="J141" s="180" t="s">
        <v>195</v>
      </c>
      <c r="K141" s="174" t="s">
        <v>196</v>
      </c>
      <c r="L141" s="174">
        <v>8</v>
      </c>
      <c r="M141" s="174" t="s">
        <v>197</v>
      </c>
      <c r="N141" s="181">
        <v>8</v>
      </c>
      <c r="O141" s="174" t="s">
        <v>198</v>
      </c>
      <c r="P141" s="174" t="s">
        <v>199</v>
      </c>
      <c r="Q141" s="177" t="s">
        <v>200</v>
      </c>
      <c r="R141" s="182">
        <v>464</v>
      </c>
      <c r="S141" s="183">
        <v>0</v>
      </c>
      <c r="T141" s="184" t="s">
        <v>116</v>
      </c>
      <c r="U141" s="182">
        <v>0</v>
      </c>
      <c r="V141" s="185">
        <f>ROUND(ROUND(S141,2)*ROUND(L141,3),2)</f>
        <v>0</v>
      </c>
      <c r="W141" s="185">
        <f>ROUND(V141*IF(UPPER(T141)="18%",18,1)*IF(UPPER(T141)="10%",10,1)*IF(UPPER(T141)="НДС не облагается",0,1)/100,2)</f>
        <v>0</v>
      </c>
      <c r="X141" s="185">
        <f>ROUND(W141+V141,2)</f>
        <v>0</v>
      </c>
      <c r="Y141" s="186">
        <f>IF(S141&gt;IF(U141=0,S141,U141),1,0)</f>
        <v>0</v>
      </c>
      <c r="Z141" s="186">
        <f t="shared" si="8"/>
        <v>0</v>
      </c>
      <c r="AA141" s="186">
        <f t="shared" si="9"/>
        <v>0</v>
      </c>
      <c r="AB141" s="186">
        <f t="shared" si="10"/>
        <v>0</v>
      </c>
      <c r="AC141" s="187">
        <f t="shared" si="11"/>
        <v>1</v>
      </c>
      <c r="AD141" s="187">
        <f>IF(AND(E141="Да",OR(AND(F141 = "Да",ISBLANK(G141)),AND(F141 = "Да", G141 = "В соответствии с техническим заданием"),AND(F141 = "Нет",NOT(G141 = "В соответствии с техническим заданием")))),1,0)</f>
        <v>0</v>
      </c>
      <c r="AE141" s="188">
        <f>IF(AND(E141="Да",OR(AND(F141 = "Да",ISBLANK(H141)),AND(F141 = "Да", H141 = "В соответствии с техническим заданием"),AND(F141 = "Нет",NOT(H141 = "В соответствии с техническим заданием")))),1,0)</f>
        <v>0</v>
      </c>
      <c r="AF141" s="188">
        <f>IF(OR(AND(E141="Нет",F141="Нет"),AND(E141="Да",F141="Нет"),AND(E141="Да",F141="Да")),0,1)</f>
        <v>0</v>
      </c>
      <c r="AG141" s="188">
        <f>IF(AND(Q141="Россия"),1,0)</f>
        <v>0</v>
      </c>
      <c r="AH141" s="188">
        <f>Z141*AG141</f>
        <v>0</v>
      </c>
      <c r="AI141" s="73" t="s">
        <v>105</v>
      </c>
    </row>
    <row r="142" spans="1:35" ht="50.1" customHeight="1" x14ac:dyDescent="0.45">
      <c r="A142" s="174" t="s">
        <v>448</v>
      </c>
      <c r="B142" s="174">
        <v>132</v>
      </c>
      <c r="C142" s="174">
        <v>58243</v>
      </c>
      <c r="D142" s="175" t="s">
        <v>449</v>
      </c>
      <c r="E142" s="176" t="s">
        <v>127</v>
      </c>
      <c r="F142" s="177" t="s">
        <v>85</v>
      </c>
      <c r="G142" s="178" t="s">
        <v>128</v>
      </c>
      <c r="H142" s="178" t="s">
        <v>128</v>
      </c>
      <c r="I142" s="179"/>
      <c r="J142" s="180" t="s">
        <v>195</v>
      </c>
      <c r="K142" s="174" t="s">
        <v>196</v>
      </c>
      <c r="L142" s="174">
        <v>8</v>
      </c>
      <c r="M142" s="174" t="s">
        <v>197</v>
      </c>
      <c r="N142" s="181">
        <v>8</v>
      </c>
      <c r="O142" s="174" t="s">
        <v>198</v>
      </c>
      <c r="P142" s="174" t="s">
        <v>199</v>
      </c>
      <c r="Q142" s="177" t="s">
        <v>200</v>
      </c>
      <c r="R142" s="182">
        <v>168</v>
      </c>
      <c r="S142" s="183">
        <v>0</v>
      </c>
      <c r="T142" s="184" t="s">
        <v>116</v>
      </c>
      <c r="U142" s="182">
        <v>0</v>
      </c>
      <c r="V142" s="185">
        <f>ROUND(ROUND(S142,2)*ROUND(L142,3),2)</f>
        <v>0</v>
      </c>
      <c r="W142" s="185">
        <f>ROUND(V142*IF(UPPER(T142)="18%",18,1)*IF(UPPER(T142)="10%",10,1)*IF(UPPER(T142)="НДС не облагается",0,1)/100,2)</f>
        <v>0</v>
      </c>
      <c r="X142" s="185">
        <f>ROUND(W142+V142,2)</f>
        <v>0</v>
      </c>
      <c r="Y142" s="186">
        <f>IF(S142&gt;IF(U142=0,S142,U142),1,0)</f>
        <v>0</v>
      </c>
      <c r="Z142" s="186">
        <f t="shared" si="8"/>
        <v>0</v>
      </c>
      <c r="AA142" s="186">
        <f t="shared" si="9"/>
        <v>0</v>
      </c>
      <c r="AB142" s="186">
        <f t="shared" si="10"/>
        <v>0</v>
      </c>
      <c r="AC142" s="187">
        <f t="shared" si="11"/>
        <v>1</v>
      </c>
      <c r="AD142" s="187">
        <f>IF(AND(E142="Да",OR(AND(F142 = "Да",ISBLANK(G142)),AND(F142 = "Да", G142 = "В соответствии с техническим заданием"),AND(F142 = "Нет",NOT(G142 = "В соответствии с техническим заданием")))),1,0)</f>
        <v>0</v>
      </c>
      <c r="AE142" s="188">
        <f>IF(AND(E142="Да",OR(AND(F142 = "Да",ISBLANK(H142)),AND(F142 = "Да", H142 = "В соответствии с техническим заданием"),AND(F142 = "Нет",NOT(H142 = "В соответствии с техническим заданием")))),1,0)</f>
        <v>0</v>
      </c>
      <c r="AF142" s="188">
        <f>IF(OR(AND(E142="Нет",F142="Нет"),AND(E142="Да",F142="Нет"),AND(E142="Да",F142="Да")),0,1)</f>
        <v>0</v>
      </c>
      <c r="AG142" s="188">
        <f>IF(AND(Q142="Россия"),1,0)</f>
        <v>0</v>
      </c>
      <c r="AH142" s="188">
        <f>Z142*AG142</f>
        <v>0</v>
      </c>
      <c r="AI142" s="73" t="s">
        <v>105</v>
      </c>
    </row>
    <row r="143" spans="1:35" ht="50.1" customHeight="1" x14ac:dyDescent="0.45">
      <c r="A143" s="174" t="s">
        <v>450</v>
      </c>
      <c r="B143" s="174">
        <v>133</v>
      </c>
      <c r="C143" s="174">
        <v>52591</v>
      </c>
      <c r="D143" s="175" t="s">
        <v>451</v>
      </c>
      <c r="E143" s="176" t="s">
        <v>127</v>
      </c>
      <c r="F143" s="177" t="s">
        <v>85</v>
      </c>
      <c r="G143" s="178" t="s">
        <v>128</v>
      </c>
      <c r="H143" s="178" t="s">
        <v>128</v>
      </c>
      <c r="I143" s="179"/>
      <c r="J143" s="180" t="s">
        <v>195</v>
      </c>
      <c r="K143" s="174" t="s">
        <v>196</v>
      </c>
      <c r="L143" s="174">
        <v>8</v>
      </c>
      <c r="M143" s="174" t="s">
        <v>197</v>
      </c>
      <c r="N143" s="181">
        <v>8</v>
      </c>
      <c r="O143" s="174" t="s">
        <v>198</v>
      </c>
      <c r="P143" s="174" t="s">
        <v>199</v>
      </c>
      <c r="Q143" s="177" t="s">
        <v>200</v>
      </c>
      <c r="R143" s="182">
        <v>184</v>
      </c>
      <c r="S143" s="183">
        <v>0</v>
      </c>
      <c r="T143" s="184" t="s">
        <v>116</v>
      </c>
      <c r="U143" s="182">
        <v>0</v>
      </c>
      <c r="V143" s="185">
        <f>ROUND(ROUND(S143,2)*ROUND(L143,3),2)</f>
        <v>0</v>
      </c>
      <c r="W143" s="185">
        <f>ROUND(V143*IF(UPPER(T143)="18%",18,1)*IF(UPPER(T143)="10%",10,1)*IF(UPPER(T143)="НДС не облагается",0,1)/100,2)</f>
        <v>0</v>
      </c>
      <c r="X143" s="185">
        <f>ROUND(W143+V143,2)</f>
        <v>0</v>
      </c>
      <c r="Y143" s="186">
        <f>IF(S143&gt;IF(U143=0,S143,U143),1,0)</f>
        <v>0</v>
      </c>
      <c r="Z143" s="186">
        <f t="shared" si="8"/>
        <v>0</v>
      </c>
      <c r="AA143" s="186">
        <f t="shared" si="9"/>
        <v>0</v>
      </c>
      <c r="AB143" s="186">
        <f t="shared" si="10"/>
        <v>0</v>
      </c>
      <c r="AC143" s="187">
        <f t="shared" si="11"/>
        <v>1</v>
      </c>
      <c r="AD143" s="187">
        <f>IF(AND(E143="Да",OR(AND(F143 = "Да",ISBLANK(G143)),AND(F143 = "Да", G143 = "В соответствии с техническим заданием"),AND(F143 = "Нет",NOT(G143 = "В соответствии с техническим заданием")))),1,0)</f>
        <v>0</v>
      </c>
      <c r="AE143" s="188">
        <f>IF(AND(E143="Да",OR(AND(F143 = "Да",ISBLANK(H143)),AND(F143 = "Да", H143 = "В соответствии с техническим заданием"),AND(F143 = "Нет",NOT(H143 = "В соответствии с техническим заданием")))),1,0)</f>
        <v>0</v>
      </c>
      <c r="AF143" s="188">
        <f>IF(OR(AND(E143="Нет",F143="Нет"),AND(E143="Да",F143="Нет"),AND(E143="Да",F143="Да")),0,1)</f>
        <v>0</v>
      </c>
      <c r="AG143" s="188">
        <f>IF(AND(Q143="Россия"),1,0)</f>
        <v>0</v>
      </c>
      <c r="AH143" s="188">
        <f>Z143*AG143</f>
        <v>0</v>
      </c>
      <c r="AI143" s="73" t="s">
        <v>105</v>
      </c>
    </row>
    <row r="144" spans="1:35" ht="50.1" customHeight="1" x14ac:dyDescent="0.45">
      <c r="A144" s="174" t="s">
        <v>452</v>
      </c>
      <c r="B144" s="174">
        <v>134</v>
      </c>
      <c r="C144" s="174">
        <v>246</v>
      </c>
      <c r="D144" s="175" t="s">
        <v>453</v>
      </c>
      <c r="E144" s="176" t="s">
        <v>127</v>
      </c>
      <c r="F144" s="177" t="s">
        <v>85</v>
      </c>
      <c r="G144" s="178" t="s">
        <v>128</v>
      </c>
      <c r="H144" s="178" t="s">
        <v>128</v>
      </c>
      <c r="I144" s="179"/>
      <c r="J144" s="180" t="s">
        <v>195</v>
      </c>
      <c r="K144" s="174" t="s">
        <v>196</v>
      </c>
      <c r="L144" s="174">
        <v>5</v>
      </c>
      <c r="M144" s="174" t="s">
        <v>197</v>
      </c>
      <c r="N144" s="181">
        <v>5</v>
      </c>
      <c r="O144" s="174" t="s">
        <v>198</v>
      </c>
      <c r="P144" s="174" t="s">
        <v>199</v>
      </c>
      <c r="Q144" s="177" t="s">
        <v>200</v>
      </c>
      <c r="R144" s="182">
        <v>365</v>
      </c>
      <c r="S144" s="183">
        <v>0</v>
      </c>
      <c r="T144" s="184" t="s">
        <v>116</v>
      </c>
      <c r="U144" s="182">
        <v>0</v>
      </c>
      <c r="V144" s="185">
        <f>ROUND(ROUND(S144,2)*ROUND(L144,3),2)</f>
        <v>0</v>
      </c>
      <c r="W144" s="185">
        <f>ROUND(V144*IF(UPPER(T144)="18%",18,1)*IF(UPPER(T144)="10%",10,1)*IF(UPPER(T144)="НДС не облагается",0,1)/100,2)</f>
        <v>0</v>
      </c>
      <c r="X144" s="185">
        <f>ROUND(W144+V144,2)</f>
        <v>0</v>
      </c>
      <c r="Y144" s="186">
        <f>IF(S144&gt;IF(U144=0,S144,U144),1,0)</f>
        <v>0</v>
      </c>
      <c r="Z144" s="186">
        <f t="shared" si="8"/>
        <v>0</v>
      </c>
      <c r="AA144" s="186">
        <f t="shared" si="9"/>
        <v>0</v>
      </c>
      <c r="AB144" s="186">
        <f t="shared" si="10"/>
        <v>0</v>
      </c>
      <c r="AC144" s="187">
        <f t="shared" si="11"/>
        <v>1</v>
      </c>
      <c r="AD144" s="187">
        <f>IF(AND(E144="Да",OR(AND(F144 = "Да",ISBLANK(G144)),AND(F144 = "Да", G144 = "В соответствии с техническим заданием"),AND(F144 = "Нет",NOT(G144 = "В соответствии с техническим заданием")))),1,0)</f>
        <v>0</v>
      </c>
      <c r="AE144" s="188">
        <f>IF(AND(E144="Да",OR(AND(F144 = "Да",ISBLANK(H144)),AND(F144 = "Да", H144 = "В соответствии с техническим заданием"),AND(F144 = "Нет",NOT(H144 = "В соответствии с техническим заданием")))),1,0)</f>
        <v>0</v>
      </c>
      <c r="AF144" s="188">
        <f>IF(OR(AND(E144="Нет",F144="Нет"),AND(E144="Да",F144="Нет"),AND(E144="Да",F144="Да")),0,1)</f>
        <v>0</v>
      </c>
      <c r="AG144" s="188">
        <f>IF(AND(Q144="Россия"),1,0)</f>
        <v>0</v>
      </c>
      <c r="AH144" s="188">
        <f>Z144*AG144</f>
        <v>0</v>
      </c>
      <c r="AI144" s="73" t="s">
        <v>105</v>
      </c>
    </row>
    <row r="145" spans="1:35" ht="50.1" customHeight="1" x14ac:dyDescent="0.45">
      <c r="A145" s="174" t="s">
        <v>454</v>
      </c>
      <c r="B145" s="174">
        <v>135</v>
      </c>
      <c r="C145" s="174">
        <v>61035</v>
      </c>
      <c r="D145" s="175" t="s">
        <v>455</v>
      </c>
      <c r="E145" s="176" t="s">
        <v>127</v>
      </c>
      <c r="F145" s="177" t="s">
        <v>85</v>
      </c>
      <c r="G145" s="178" t="s">
        <v>128</v>
      </c>
      <c r="H145" s="178" t="s">
        <v>128</v>
      </c>
      <c r="I145" s="179"/>
      <c r="J145" s="180" t="s">
        <v>195</v>
      </c>
      <c r="K145" s="174" t="s">
        <v>196</v>
      </c>
      <c r="L145" s="174">
        <v>30</v>
      </c>
      <c r="M145" s="174" t="s">
        <v>197</v>
      </c>
      <c r="N145" s="181">
        <v>30</v>
      </c>
      <c r="O145" s="174" t="s">
        <v>198</v>
      </c>
      <c r="P145" s="174" t="s">
        <v>199</v>
      </c>
      <c r="Q145" s="177" t="s">
        <v>200</v>
      </c>
      <c r="R145" s="182">
        <v>2280</v>
      </c>
      <c r="S145" s="183">
        <v>0</v>
      </c>
      <c r="T145" s="184" t="s">
        <v>116</v>
      </c>
      <c r="U145" s="182">
        <v>0</v>
      </c>
      <c r="V145" s="185">
        <f>ROUND(ROUND(S145,2)*ROUND(L145,3),2)</f>
        <v>0</v>
      </c>
      <c r="W145" s="185">
        <f>ROUND(V145*IF(UPPER(T145)="18%",18,1)*IF(UPPER(T145)="10%",10,1)*IF(UPPER(T145)="НДС не облагается",0,1)/100,2)</f>
        <v>0</v>
      </c>
      <c r="X145" s="185">
        <f>ROUND(W145+V145,2)</f>
        <v>0</v>
      </c>
      <c r="Y145" s="186">
        <f>IF(S145&gt;IF(U145=0,S145,U145),1,0)</f>
        <v>0</v>
      </c>
      <c r="Z145" s="186">
        <f t="shared" si="8"/>
        <v>0</v>
      </c>
      <c r="AA145" s="186">
        <f t="shared" si="9"/>
        <v>0</v>
      </c>
      <c r="AB145" s="186">
        <f t="shared" si="10"/>
        <v>0</v>
      </c>
      <c r="AC145" s="187">
        <f t="shared" si="11"/>
        <v>1</v>
      </c>
      <c r="AD145" s="187">
        <f>IF(AND(E145="Да",OR(AND(F145 = "Да",ISBLANK(G145)),AND(F145 = "Да", G145 = "В соответствии с техническим заданием"),AND(F145 = "Нет",NOT(G145 = "В соответствии с техническим заданием")))),1,0)</f>
        <v>0</v>
      </c>
      <c r="AE145" s="188">
        <f>IF(AND(E145="Да",OR(AND(F145 = "Да",ISBLANK(H145)),AND(F145 = "Да", H145 = "В соответствии с техническим заданием"),AND(F145 = "Нет",NOT(H145 = "В соответствии с техническим заданием")))),1,0)</f>
        <v>0</v>
      </c>
      <c r="AF145" s="188">
        <f>IF(OR(AND(E145="Нет",F145="Нет"),AND(E145="Да",F145="Нет"),AND(E145="Да",F145="Да")),0,1)</f>
        <v>0</v>
      </c>
      <c r="AG145" s="188">
        <f>IF(AND(Q145="Россия"),1,0)</f>
        <v>0</v>
      </c>
      <c r="AH145" s="188">
        <f>Z145*AG145</f>
        <v>0</v>
      </c>
      <c r="AI145" s="73" t="s">
        <v>105</v>
      </c>
    </row>
    <row r="146" spans="1:35" ht="50.1" customHeight="1" x14ac:dyDescent="0.45">
      <c r="A146" s="174" t="s">
        <v>456</v>
      </c>
      <c r="B146" s="174">
        <v>136</v>
      </c>
      <c r="C146" s="174">
        <v>57199</v>
      </c>
      <c r="D146" s="175" t="s">
        <v>457</v>
      </c>
      <c r="E146" s="176" t="s">
        <v>127</v>
      </c>
      <c r="F146" s="177" t="s">
        <v>85</v>
      </c>
      <c r="G146" s="178" t="s">
        <v>128</v>
      </c>
      <c r="H146" s="178" t="s">
        <v>128</v>
      </c>
      <c r="I146" s="179"/>
      <c r="J146" s="180" t="s">
        <v>195</v>
      </c>
      <c r="K146" s="174" t="s">
        <v>196</v>
      </c>
      <c r="L146" s="174">
        <v>5</v>
      </c>
      <c r="M146" s="174" t="s">
        <v>197</v>
      </c>
      <c r="N146" s="181">
        <v>5</v>
      </c>
      <c r="O146" s="174" t="s">
        <v>198</v>
      </c>
      <c r="P146" s="174" t="s">
        <v>199</v>
      </c>
      <c r="Q146" s="177" t="s">
        <v>200</v>
      </c>
      <c r="R146" s="182">
        <v>215</v>
      </c>
      <c r="S146" s="183">
        <v>0</v>
      </c>
      <c r="T146" s="184" t="s">
        <v>116</v>
      </c>
      <c r="U146" s="182">
        <v>0</v>
      </c>
      <c r="V146" s="185">
        <f>ROUND(ROUND(S146,2)*ROUND(L146,3),2)</f>
        <v>0</v>
      </c>
      <c r="W146" s="185">
        <f>ROUND(V146*IF(UPPER(T146)="18%",18,1)*IF(UPPER(T146)="10%",10,1)*IF(UPPER(T146)="НДС не облагается",0,1)/100,2)</f>
        <v>0</v>
      </c>
      <c r="X146" s="185">
        <f>ROUND(W146+V146,2)</f>
        <v>0</v>
      </c>
      <c r="Y146" s="186">
        <f>IF(S146&gt;IF(U146=0,S146,U146),1,0)</f>
        <v>0</v>
      </c>
      <c r="Z146" s="186">
        <f t="shared" si="8"/>
        <v>0</v>
      </c>
      <c r="AA146" s="186">
        <f t="shared" si="9"/>
        <v>0</v>
      </c>
      <c r="AB146" s="186">
        <f t="shared" si="10"/>
        <v>0</v>
      </c>
      <c r="AC146" s="187">
        <f t="shared" si="11"/>
        <v>1</v>
      </c>
      <c r="AD146" s="187">
        <f>IF(AND(E146="Да",OR(AND(F146 = "Да",ISBLANK(G146)),AND(F146 = "Да", G146 = "В соответствии с техническим заданием"),AND(F146 = "Нет",NOT(G146 = "В соответствии с техническим заданием")))),1,0)</f>
        <v>0</v>
      </c>
      <c r="AE146" s="188">
        <f>IF(AND(E146="Да",OR(AND(F146 = "Да",ISBLANK(H146)),AND(F146 = "Да", H146 = "В соответствии с техническим заданием"),AND(F146 = "Нет",NOT(H146 = "В соответствии с техническим заданием")))),1,0)</f>
        <v>0</v>
      </c>
      <c r="AF146" s="188">
        <f>IF(OR(AND(E146="Нет",F146="Нет"),AND(E146="Да",F146="Нет"),AND(E146="Да",F146="Да")),0,1)</f>
        <v>0</v>
      </c>
      <c r="AG146" s="188">
        <f>IF(AND(Q146="Россия"),1,0)</f>
        <v>0</v>
      </c>
      <c r="AH146" s="188">
        <f>Z146*AG146</f>
        <v>0</v>
      </c>
      <c r="AI146" s="73" t="s">
        <v>105</v>
      </c>
    </row>
    <row r="147" spans="1:35" ht="50.1" customHeight="1" x14ac:dyDescent="0.45">
      <c r="A147" s="174" t="s">
        <v>458</v>
      </c>
      <c r="B147" s="174">
        <v>137</v>
      </c>
      <c r="C147" s="174">
        <v>58461</v>
      </c>
      <c r="D147" s="175" t="s">
        <v>459</v>
      </c>
      <c r="E147" s="176" t="s">
        <v>127</v>
      </c>
      <c r="F147" s="177" t="s">
        <v>85</v>
      </c>
      <c r="G147" s="178" t="s">
        <v>128</v>
      </c>
      <c r="H147" s="178" t="s">
        <v>128</v>
      </c>
      <c r="I147" s="179"/>
      <c r="J147" s="180" t="s">
        <v>195</v>
      </c>
      <c r="K147" s="174" t="s">
        <v>196</v>
      </c>
      <c r="L147" s="174">
        <v>5</v>
      </c>
      <c r="M147" s="174" t="s">
        <v>197</v>
      </c>
      <c r="N147" s="181">
        <v>5</v>
      </c>
      <c r="O147" s="174" t="s">
        <v>198</v>
      </c>
      <c r="P147" s="174" t="s">
        <v>199</v>
      </c>
      <c r="Q147" s="177" t="s">
        <v>200</v>
      </c>
      <c r="R147" s="182">
        <v>1535</v>
      </c>
      <c r="S147" s="183">
        <v>0</v>
      </c>
      <c r="T147" s="184" t="s">
        <v>116</v>
      </c>
      <c r="U147" s="182">
        <v>0</v>
      </c>
      <c r="V147" s="185">
        <f>ROUND(ROUND(S147,2)*ROUND(L147,3),2)</f>
        <v>0</v>
      </c>
      <c r="W147" s="185">
        <f>ROUND(V147*IF(UPPER(T147)="18%",18,1)*IF(UPPER(T147)="10%",10,1)*IF(UPPER(T147)="НДС не облагается",0,1)/100,2)</f>
        <v>0</v>
      </c>
      <c r="X147" s="185">
        <f>ROUND(W147+V147,2)</f>
        <v>0</v>
      </c>
      <c r="Y147" s="186">
        <f>IF(S147&gt;IF(U147=0,S147,U147),1,0)</f>
        <v>0</v>
      </c>
      <c r="Z147" s="186">
        <f t="shared" si="8"/>
        <v>0</v>
      </c>
      <c r="AA147" s="186">
        <f t="shared" si="9"/>
        <v>0</v>
      </c>
      <c r="AB147" s="186">
        <f t="shared" si="10"/>
        <v>0</v>
      </c>
      <c r="AC147" s="187">
        <f t="shared" si="11"/>
        <v>1</v>
      </c>
      <c r="AD147" s="187">
        <f>IF(AND(E147="Да",OR(AND(F147 = "Да",ISBLANK(G147)),AND(F147 = "Да", G147 = "В соответствии с техническим заданием"),AND(F147 = "Нет",NOT(G147 = "В соответствии с техническим заданием")))),1,0)</f>
        <v>0</v>
      </c>
      <c r="AE147" s="188">
        <f>IF(AND(E147="Да",OR(AND(F147 = "Да",ISBLANK(H147)),AND(F147 = "Да", H147 = "В соответствии с техническим заданием"),AND(F147 = "Нет",NOT(H147 = "В соответствии с техническим заданием")))),1,0)</f>
        <v>0</v>
      </c>
      <c r="AF147" s="188">
        <f>IF(OR(AND(E147="Нет",F147="Нет"),AND(E147="Да",F147="Нет"),AND(E147="Да",F147="Да")),0,1)</f>
        <v>0</v>
      </c>
      <c r="AG147" s="188">
        <f>IF(AND(Q147="Россия"),1,0)</f>
        <v>0</v>
      </c>
      <c r="AH147" s="188">
        <f>Z147*AG147</f>
        <v>0</v>
      </c>
      <c r="AI147" s="73" t="s">
        <v>105</v>
      </c>
    </row>
    <row r="148" spans="1:35" ht="50.1" customHeight="1" x14ac:dyDescent="0.25">
      <c r="A148" s="138" t="s">
        <v>114</v>
      </c>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9"/>
      <c r="X148" s="104">
        <f>SUM(Z8:Z157)</f>
        <v>0</v>
      </c>
      <c r="Y148" s="86"/>
      <c r="Z148" s="85"/>
      <c r="AA148" s="85"/>
      <c r="AB148" s="85"/>
      <c r="AC148" s="85"/>
    </row>
    <row r="149" spans="1:35" ht="50.1" customHeight="1" x14ac:dyDescent="0.25">
      <c r="A149" s="140" t="s">
        <v>115</v>
      </c>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9"/>
      <c r="X149" s="104">
        <f>SUM(AB10:AB150)</f>
        <v>0</v>
      </c>
      <c r="Y149" s="86"/>
      <c r="Z149" s="85"/>
      <c r="AA149" s="85"/>
      <c r="AB149" s="85"/>
      <c r="AC149" s="85"/>
    </row>
    <row r="150" spans="1:35" ht="50.1" customHeight="1" x14ac:dyDescent="0.25">
      <c r="A150" s="140" t="s">
        <v>81</v>
      </c>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9"/>
      <c r="X150" s="104">
        <f>SUM(AA:AA)</f>
        <v>0</v>
      </c>
      <c r="Y150" s="86"/>
      <c r="Z150" s="85"/>
      <c r="AA150" s="85"/>
      <c r="AB150" s="85"/>
      <c r="AC150" s="85"/>
    </row>
    <row r="151" spans="1:35" ht="50.1" customHeight="1" x14ac:dyDescent="0.25">
      <c r="B151" s="58" t="s">
        <v>55</v>
      </c>
      <c r="C151" s="17"/>
      <c r="D151" s="77"/>
      <c r="E151" s="77"/>
      <c r="F151" s="77"/>
      <c r="G151" s="77"/>
      <c r="H151" s="77"/>
      <c r="I151" s="78"/>
      <c r="J151" s="78"/>
      <c r="K151" s="78"/>
      <c r="L151" s="78"/>
      <c r="M151" s="78"/>
      <c r="N151" s="78"/>
      <c r="O151" s="78"/>
      <c r="P151" s="78"/>
      <c r="Q151" s="78"/>
      <c r="R151" s="78"/>
      <c r="S151" s="79"/>
      <c r="T151" s="79"/>
      <c r="U151" s="79"/>
      <c r="V151" s="79"/>
      <c r="W151" s="79"/>
      <c r="X151" s="80"/>
      <c r="Y151" s="80"/>
    </row>
    <row r="152" spans="1:35" ht="50.1" customHeight="1" x14ac:dyDescent="0.25">
      <c r="B152" s="58" t="s">
        <v>56</v>
      </c>
      <c r="D152" s="81"/>
      <c r="E152" s="81"/>
      <c r="F152" s="81"/>
      <c r="G152" s="81"/>
      <c r="H152" s="81"/>
      <c r="I152" s="76"/>
      <c r="J152" s="76"/>
      <c r="K152" s="76"/>
      <c r="L152" s="76"/>
      <c r="M152" s="76"/>
      <c r="N152" s="76"/>
      <c r="O152" s="76"/>
      <c r="P152" s="76"/>
      <c r="Q152" s="76"/>
      <c r="R152" s="76"/>
      <c r="S152" s="82"/>
      <c r="T152" s="82"/>
      <c r="U152" s="82"/>
      <c r="V152" s="82"/>
      <c r="W152" s="82"/>
      <c r="X152" s="83"/>
      <c r="Y152" s="83"/>
    </row>
    <row r="153" spans="1:35" ht="50.1" customHeight="1" x14ac:dyDescent="0.25">
      <c r="H153" s="19"/>
      <c r="I153" s="18"/>
      <c r="J153" s="18"/>
      <c r="S153" s="21"/>
      <c r="T153" s="21"/>
      <c r="U153" s="21"/>
      <c r="V153" s="21"/>
      <c r="W153" s="21"/>
      <c r="X153" s="10"/>
      <c r="Y153" s="10"/>
    </row>
    <row r="154" spans="1:35" ht="50.1" customHeight="1" x14ac:dyDescent="0.25">
      <c r="A154" s="13"/>
      <c r="B154" s="13"/>
      <c r="C154" s="13"/>
      <c r="D154" s="1" t="s">
        <v>22</v>
      </c>
      <c r="E154" s="38"/>
      <c r="F154" s="38"/>
      <c r="G154" s="37"/>
      <c r="H154" s="76" t="s">
        <v>69</v>
      </c>
      <c r="I154" s="19"/>
      <c r="J154" s="20"/>
      <c r="K154" s="14"/>
      <c r="L154" s="14"/>
      <c r="M154" s="14"/>
      <c r="N154" s="14"/>
      <c r="O154" s="14"/>
      <c r="P154" s="14"/>
      <c r="Q154" s="14"/>
      <c r="R154" s="14"/>
      <c r="S154" s="20"/>
      <c r="T154" s="20"/>
      <c r="U154" s="20"/>
      <c r="V154" s="20"/>
      <c r="W154" s="20"/>
      <c r="X154" s="14"/>
      <c r="Y154" s="14"/>
      <c r="Z154" s="72"/>
    </row>
    <row r="155" spans="1:35" ht="50.1" customHeight="1" x14ac:dyDescent="0.25">
      <c r="D155" s="37" t="s">
        <v>8</v>
      </c>
      <c r="E155" s="1"/>
      <c r="F155" s="1"/>
      <c r="G155" s="1"/>
      <c r="H155" s="18"/>
      <c r="I155" s="19"/>
      <c r="J155" s="18"/>
      <c r="S155" s="22"/>
      <c r="T155" s="22"/>
      <c r="U155" s="22"/>
      <c r="V155" s="22"/>
      <c r="W155" s="22"/>
    </row>
    <row r="156" spans="1:35" ht="50.1" customHeight="1" x14ac:dyDescent="0.25">
      <c r="D156" s="1" t="s">
        <v>9</v>
      </c>
      <c r="E156" s="1"/>
      <c r="F156" s="1"/>
      <c r="G156" s="1"/>
      <c r="H156" s="18"/>
      <c r="I156" s="19"/>
      <c r="J156" s="18"/>
      <c r="S156" s="22"/>
      <c r="T156" s="22"/>
      <c r="U156" s="22"/>
      <c r="V156" s="22"/>
      <c r="W156" s="22"/>
    </row>
    <row r="157" spans="1:35" ht="50.1" customHeight="1" x14ac:dyDescent="0.25">
      <c r="H157" s="19"/>
      <c r="I157" s="18"/>
      <c r="J157" s="18"/>
      <c r="S157" s="22"/>
      <c r="T157" s="22"/>
      <c r="U157" s="22"/>
      <c r="V157" s="22"/>
      <c r="W157" s="22"/>
      <c r="X157" s="10"/>
      <c r="Y157" s="10"/>
    </row>
    <row r="158" spans="1:35" ht="50.1" customHeight="1" x14ac:dyDescent="0.25">
      <c r="H158" s="19"/>
      <c r="I158" s="18"/>
      <c r="J158" s="18"/>
      <c r="S158" s="22"/>
      <c r="T158" s="22"/>
      <c r="U158" s="22"/>
      <c r="V158" s="22"/>
      <c r="W158" s="22"/>
      <c r="X158" s="10"/>
      <c r="Y158" s="10"/>
    </row>
    <row r="159" spans="1:35" ht="50.1" customHeight="1" x14ac:dyDescent="0.25">
      <c r="H159" s="19"/>
      <c r="I159" s="18"/>
      <c r="J159" s="18"/>
      <c r="S159" s="22"/>
      <c r="T159" s="22"/>
      <c r="U159" s="22"/>
      <c r="V159" s="22"/>
      <c r="W159" s="22"/>
      <c r="X159" s="10"/>
      <c r="Y159" s="10"/>
    </row>
    <row r="160" spans="1:3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0"/>
      <c r="Y791" s="10"/>
    </row>
    <row r="792" spans="8:25" ht="50.1" customHeight="1" x14ac:dyDescent="0.25">
      <c r="H792" s="19"/>
      <c r="I792" s="18"/>
      <c r="J792" s="18"/>
      <c r="S792" s="22"/>
      <c r="T792" s="22"/>
      <c r="U792" s="22"/>
      <c r="V792" s="22"/>
      <c r="W792" s="22"/>
      <c r="X792" s="10"/>
      <c r="Y792" s="10"/>
    </row>
    <row r="793" spans="8:25" ht="50.1" customHeight="1" x14ac:dyDescent="0.25">
      <c r="H793" s="19"/>
      <c r="I793" s="18"/>
      <c r="J793" s="18"/>
      <c r="S793" s="22"/>
      <c r="T793" s="22"/>
      <c r="U793" s="22"/>
      <c r="V793" s="22"/>
      <c r="W793" s="22"/>
      <c r="X793" s="10"/>
      <c r="Y793" s="10"/>
    </row>
    <row r="794" spans="8:25" ht="50.1" customHeight="1" x14ac:dyDescent="0.25">
      <c r="H794" s="19"/>
      <c r="I794" s="18"/>
      <c r="J794" s="18"/>
      <c r="S794" s="22"/>
      <c r="T794" s="22"/>
      <c r="U794" s="22"/>
      <c r="V794" s="22"/>
      <c r="W794" s="22"/>
      <c r="X794" s="10"/>
      <c r="Y794" s="10"/>
    </row>
    <row r="795" spans="8:25" ht="50.1" customHeight="1" x14ac:dyDescent="0.25">
      <c r="H795" s="19"/>
      <c r="I795" s="18"/>
      <c r="J795" s="18"/>
      <c r="S795" s="22"/>
      <c r="T795" s="22"/>
      <c r="U795" s="22"/>
      <c r="V795" s="22"/>
      <c r="W795" s="22"/>
      <c r="X795" s="10"/>
      <c r="Y795" s="10"/>
    </row>
    <row r="796" spans="8:25" ht="50.1" customHeight="1" x14ac:dyDescent="0.25">
      <c r="H796" s="19"/>
      <c r="I796" s="18"/>
      <c r="J796" s="18"/>
      <c r="S796" s="22"/>
      <c r="T796" s="22"/>
      <c r="U796" s="22"/>
      <c r="V796" s="22"/>
      <c r="W796" s="22"/>
      <c r="X796" s="10"/>
      <c r="Y796" s="10"/>
    </row>
    <row r="797" spans="8:25" ht="50.1" customHeight="1" x14ac:dyDescent="0.25">
      <c r="H797" s="19"/>
      <c r="I797" s="18"/>
      <c r="J797" s="18"/>
      <c r="S797" s="22"/>
      <c r="T797" s="22"/>
      <c r="U797" s="22"/>
      <c r="V797" s="22"/>
      <c r="W797" s="22"/>
      <c r="X797" s="10"/>
      <c r="Y797" s="10"/>
    </row>
    <row r="798" spans="8:25" ht="50.1" customHeight="1" x14ac:dyDescent="0.25">
      <c r="H798" s="19"/>
      <c r="I798" s="18"/>
      <c r="J798" s="18"/>
      <c r="S798" s="22"/>
      <c r="T798" s="22"/>
      <c r="U798" s="22"/>
      <c r="V798" s="22"/>
      <c r="W798" s="22"/>
      <c r="X798" s="10"/>
      <c r="Y798" s="10"/>
    </row>
    <row r="799" spans="8:25" ht="50.1" customHeight="1" x14ac:dyDescent="0.25">
      <c r="H799" s="19"/>
      <c r="I799" s="18"/>
      <c r="J799" s="18"/>
      <c r="S799" s="22"/>
      <c r="T799" s="22"/>
      <c r="U799" s="22"/>
      <c r="V799" s="22"/>
      <c r="W799" s="22"/>
      <c r="X799" s="10"/>
      <c r="Y799" s="10"/>
    </row>
    <row r="800" spans="8:25" ht="50.1" customHeight="1" x14ac:dyDescent="0.25">
      <c r="H800" s="19"/>
      <c r="I800" s="18"/>
      <c r="J800" s="18"/>
      <c r="S800" s="22"/>
      <c r="T800" s="22"/>
      <c r="U800" s="22"/>
      <c r="V800" s="22"/>
      <c r="W800" s="22"/>
      <c r="X800" s="10"/>
      <c r="Y800" s="10"/>
    </row>
    <row r="801" spans="8:25" ht="50.1" customHeight="1" x14ac:dyDescent="0.25">
      <c r="H801" s="19"/>
      <c r="I801" s="18"/>
      <c r="J801" s="18"/>
      <c r="S801" s="22"/>
      <c r="T801" s="22"/>
      <c r="U801" s="22"/>
      <c r="V801" s="22"/>
      <c r="W801" s="22"/>
      <c r="X801" s="10"/>
      <c r="Y801" s="10"/>
    </row>
    <row r="802" spans="8:25" ht="50.1" customHeight="1" x14ac:dyDescent="0.25">
      <c r="H802" s="19"/>
      <c r="I802" s="18"/>
      <c r="J802" s="18"/>
      <c r="S802" s="22"/>
      <c r="T802" s="22"/>
      <c r="U802" s="22"/>
      <c r="V802" s="22"/>
      <c r="W802" s="22"/>
      <c r="X802" s="10"/>
      <c r="Y802" s="10"/>
    </row>
    <row r="803" spans="8:25" ht="50.1" customHeight="1" x14ac:dyDescent="0.25">
      <c r="H803" s="19"/>
      <c r="I803" s="18"/>
      <c r="J803" s="18"/>
      <c r="S803" s="22"/>
      <c r="T803" s="22"/>
      <c r="U803" s="22"/>
      <c r="V803" s="22"/>
      <c r="W803" s="22"/>
      <c r="X803" s="10"/>
      <c r="Y803" s="10"/>
    </row>
    <row r="804" spans="8:25" ht="50.1" customHeight="1" x14ac:dyDescent="0.25">
      <c r="H804" s="19"/>
      <c r="I804" s="18"/>
      <c r="J804" s="18"/>
      <c r="S804" s="22"/>
      <c r="T804" s="22"/>
      <c r="U804" s="22"/>
      <c r="V804" s="22"/>
      <c r="W804" s="22"/>
      <c r="X804" s="10"/>
      <c r="Y804" s="10"/>
    </row>
    <row r="805" spans="8:25" ht="50.1" customHeight="1" x14ac:dyDescent="0.25">
      <c r="H805" s="19"/>
      <c r="I805" s="18"/>
      <c r="J805" s="18"/>
      <c r="S805" s="22"/>
      <c r="T805" s="22"/>
      <c r="U805" s="22"/>
      <c r="V805" s="22"/>
      <c r="W805" s="22"/>
      <c r="X805" s="10"/>
      <c r="Y805" s="10"/>
    </row>
    <row r="806" spans="8:25" ht="50.1" customHeight="1" x14ac:dyDescent="0.25">
      <c r="H806" s="19"/>
      <c r="I806" s="18"/>
      <c r="J806" s="18"/>
      <c r="S806" s="22"/>
      <c r="T806" s="22"/>
      <c r="U806" s="22"/>
      <c r="V806" s="22"/>
      <c r="W806" s="22"/>
      <c r="X806" s="10"/>
      <c r="Y806" s="10"/>
    </row>
    <row r="807" spans="8:25" ht="50.1" customHeight="1" x14ac:dyDescent="0.25">
      <c r="H807" s="19"/>
      <c r="I807" s="18"/>
      <c r="J807" s="18"/>
      <c r="S807" s="22"/>
      <c r="T807" s="22"/>
      <c r="U807" s="22"/>
      <c r="V807" s="22"/>
      <c r="W807" s="22"/>
      <c r="X807" s="10"/>
      <c r="Y807" s="10"/>
    </row>
    <row r="808" spans="8:25" ht="50.1" customHeight="1" x14ac:dyDescent="0.25">
      <c r="H808" s="19"/>
      <c r="I808" s="18"/>
      <c r="J808" s="18"/>
      <c r="S808" s="22"/>
      <c r="T808" s="22"/>
      <c r="U808" s="22"/>
      <c r="V808" s="22"/>
      <c r="W808" s="22"/>
      <c r="X808" s="10"/>
      <c r="Y808" s="10"/>
    </row>
    <row r="809" spans="8:25" ht="50.1" customHeight="1" x14ac:dyDescent="0.25">
      <c r="H809" s="19"/>
      <c r="I809" s="18"/>
      <c r="J809" s="18"/>
      <c r="S809" s="22"/>
      <c r="T809" s="22"/>
      <c r="U809" s="22"/>
      <c r="V809" s="22"/>
      <c r="W809" s="22"/>
      <c r="X809" s="10"/>
      <c r="Y809" s="10"/>
    </row>
    <row r="810" spans="8:25" ht="50.1" customHeight="1" x14ac:dyDescent="0.25">
      <c r="H810" s="19"/>
      <c r="I810" s="18"/>
      <c r="J810" s="18"/>
      <c r="S810" s="22"/>
      <c r="T810" s="22"/>
      <c r="U810" s="22"/>
      <c r="V810" s="22"/>
      <c r="W810" s="22"/>
      <c r="X810" s="10"/>
      <c r="Y810" s="10"/>
    </row>
    <row r="811" spans="8:25" ht="50.1" customHeight="1" x14ac:dyDescent="0.25">
      <c r="H811" s="19"/>
      <c r="I811" s="18"/>
      <c r="J811" s="18"/>
      <c r="S811" s="22"/>
      <c r="T811" s="22"/>
      <c r="U811" s="22"/>
      <c r="V811" s="22"/>
      <c r="W811" s="22"/>
      <c r="X811" s="10"/>
      <c r="Y811" s="10"/>
    </row>
    <row r="812" spans="8:25" ht="50.1" customHeight="1" x14ac:dyDescent="0.25">
      <c r="H812" s="19"/>
      <c r="I812" s="18"/>
      <c r="J812" s="18"/>
      <c r="S812" s="22"/>
      <c r="T812" s="22"/>
      <c r="U812" s="22"/>
      <c r="V812" s="22"/>
      <c r="W812" s="22"/>
      <c r="X812" s="10"/>
      <c r="Y812" s="10"/>
    </row>
    <row r="813" spans="8:25" ht="50.1" customHeight="1" x14ac:dyDescent="0.25">
      <c r="H813" s="19"/>
      <c r="I813" s="18"/>
      <c r="J813" s="18"/>
      <c r="S813" s="22"/>
      <c r="T813" s="22"/>
      <c r="U813" s="22"/>
      <c r="V813" s="22"/>
      <c r="W813" s="22"/>
      <c r="X813" s="10"/>
      <c r="Y813" s="10"/>
    </row>
    <row r="814" spans="8:25" ht="50.1" customHeight="1" x14ac:dyDescent="0.25">
      <c r="H814" s="19"/>
      <c r="I814" s="18"/>
      <c r="J814" s="18"/>
      <c r="S814" s="22"/>
      <c r="T814" s="22"/>
      <c r="U814" s="22"/>
      <c r="V814" s="22"/>
      <c r="W814" s="22"/>
      <c r="X814" s="10"/>
      <c r="Y814" s="10"/>
    </row>
    <row r="815" spans="8:25" ht="50.1" customHeight="1" x14ac:dyDescent="0.25">
      <c r="H815" s="19"/>
      <c r="I815" s="18"/>
      <c r="J815" s="18"/>
      <c r="S815" s="22"/>
      <c r="T815" s="22"/>
      <c r="U815" s="22"/>
      <c r="V815" s="22"/>
      <c r="W815" s="22"/>
      <c r="X815" s="10"/>
      <c r="Y815" s="10"/>
    </row>
    <row r="816" spans="8:25" ht="50.1" customHeight="1" x14ac:dyDescent="0.25">
      <c r="H816" s="19"/>
      <c r="I816" s="18"/>
      <c r="J816" s="18"/>
      <c r="S816" s="22"/>
      <c r="T816" s="22"/>
      <c r="U816" s="22"/>
      <c r="V816" s="22"/>
      <c r="W816" s="22"/>
      <c r="X816" s="10"/>
      <c r="Y816" s="10"/>
    </row>
    <row r="817" spans="8:25" ht="50.1" customHeight="1" x14ac:dyDescent="0.25">
      <c r="H817" s="19"/>
      <c r="I817" s="18"/>
      <c r="J817" s="18"/>
      <c r="S817" s="22"/>
      <c r="T817" s="22"/>
      <c r="U817" s="22"/>
      <c r="V817" s="22"/>
      <c r="W817" s="22"/>
      <c r="X817" s="10"/>
      <c r="Y817" s="10"/>
    </row>
    <row r="818" spans="8:25" ht="50.1" customHeight="1" x14ac:dyDescent="0.25">
      <c r="H818" s="19"/>
      <c r="I818" s="18"/>
      <c r="J818" s="18"/>
      <c r="S818" s="22"/>
      <c r="T818" s="22"/>
      <c r="U818" s="22"/>
      <c r="V818" s="22"/>
      <c r="W818" s="22"/>
      <c r="X818" s="10"/>
      <c r="Y818" s="10"/>
    </row>
    <row r="819" spans="8:25" ht="50.1" customHeight="1" x14ac:dyDescent="0.25">
      <c r="H819" s="19"/>
      <c r="I819" s="18"/>
      <c r="J819" s="18"/>
      <c r="S819" s="22"/>
      <c r="T819" s="22"/>
      <c r="U819" s="22"/>
      <c r="V819" s="22"/>
      <c r="W819" s="22"/>
      <c r="X819" s="10"/>
      <c r="Y819" s="10"/>
    </row>
    <row r="820" spans="8:25" ht="50.1" customHeight="1" x14ac:dyDescent="0.25">
      <c r="H820" s="19"/>
      <c r="I820" s="18"/>
      <c r="J820" s="18"/>
      <c r="S820" s="22"/>
      <c r="T820" s="22"/>
      <c r="U820" s="22"/>
      <c r="V820" s="22"/>
      <c r="W820" s="22"/>
      <c r="X820" s="10"/>
      <c r="Y820" s="10"/>
    </row>
    <row r="821" spans="8:25" ht="50.1" customHeight="1" x14ac:dyDescent="0.25">
      <c r="H821" s="19"/>
      <c r="I821" s="18"/>
      <c r="J821" s="18"/>
      <c r="S821" s="22"/>
      <c r="T821" s="22"/>
      <c r="U821" s="22"/>
      <c r="V821" s="22"/>
      <c r="W821" s="22"/>
      <c r="X821" s="10"/>
      <c r="Y821" s="10"/>
    </row>
    <row r="822" spans="8:25" ht="50.1" customHeight="1" x14ac:dyDescent="0.25">
      <c r="H822" s="19"/>
      <c r="I822" s="18"/>
      <c r="J822" s="18"/>
      <c r="S822" s="22"/>
      <c r="T822" s="22"/>
      <c r="U822" s="22"/>
      <c r="V822" s="22"/>
      <c r="W822" s="22"/>
      <c r="X822" s="10"/>
      <c r="Y822" s="10"/>
    </row>
    <row r="823" spans="8:25" ht="50.1" customHeight="1" x14ac:dyDescent="0.25">
      <c r="H823" s="19"/>
      <c r="I823" s="18"/>
      <c r="J823" s="18"/>
      <c r="S823" s="22"/>
      <c r="T823" s="22"/>
      <c r="U823" s="22"/>
      <c r="V823" s="22"/>
      <c r="W823" s="22"/>
      <c r="X823" s="10"/>
      <c r="Y823" s="10"/>
    </row>
    <row r="824" spans="8:25" ht="50.1" customHeight="1" x14ac:dyDescent="0.25">
      <c r="H824" s="19"/>
      <c r="I824" s="18"/>
      <c r="J824" s="18"/>
      <c r="S824" s="22"/>
      <c r="T824" s="22"/>
      <c r="U824" s="22"/>
      <c r="V824" s="22"/>
      <c r="W824" s="22"/>
      <c r="X824" s="10"/>
      <c r="Y824" s="10"/>
    </row>
    <row r="825" spans="8:25" ht="50.1" customHeight="1" x14ac:dyDescent="0.25">
      <c r="H825" s="19"/>
      <c r="I825" s="18"/>
      <c r="J825" s="18"/>
      <c r="S825" s="22"/>
      <c r="T825" s="22"/>
      <c r="U825" s="22"/>
      <c r="V825" s="22"/>
      <c r="W825" s="22"/>
      <c r="X825" s="10"/>
      <c r="Y825" s="10"/>
    </row>
    <row r="826" spans="8:25" ht="50.1" customHeight="1" x14ac:dyDescent="0.25">
      <c r="H826" s="19"/>
      <c r="I826" s="18"/>
      <c r="J826" s="18"/>
      <c r="S826" s="22"/>
      <c r="T826" s="22"/>
      <c r="U826" s="22"/>
      <c r="V826" s="22"/>
      <c r="W826" s="22"/>
      <c r="X826" s="10"/>
      <c r="Y826" s="10"/>
    </row>
    <row r="827" spans="8:25" ht="50.1" customHeight="1" x14ac:dyDescent="0.25">
      <c r="H827" s="19"/>
      <c r="I827" s="18"/>
      <c r="J827" s="18"/>
      <c r="S827" s="22"/>
      <c r="T827" s="22"/>
      <c r="U827" s="22"/>
      <c r="V827" s="22"/>
      <c r="W827" s="22"/>
      <c r="X827" s="10"/>
      <c r="Y827" s="10"/>
    </row>
    <row r="828" spans="8:25" ht="50.1" customHeight="1" x14ac:dyDescent="0.25">
      <c r="H828" s="19"/>
      <c r="I828" s="18"/>
      <c r="J828" s="18"/>
      <c r="S828" s="22"/>
      <c r="T828" s="22"/>
      <c r="U828" s="22"/>
      <c r="V828" s="22"/>
      <c r="W828" s="22"/>
      <c r="X828" s="10"/>
      <c r="Y828" s="10"/>
    </row>
    <row r="829" spans="8:25" ht="50.1" customHeight="1" x14ac:dyDescent="0.25">
      <c r="H829" s="19"/>
      <c r="I829" s="18"/>
      <c r="J829" s="18"/>
      <c r="S829" s="22"/>
      <c r="T829" s="22"/>
      <c r="U829" s="22"/>
      <c r="V829" s="22"/>
      <c r="W829" s="22"/>
      <c r="X829" s="10"/>
      <c r="Y829" s="10"/>
    </row>
    <row r="830" spans="8:25" ht="50.1" customHeight="1" x14ac:dyDescent="0.25">
      <c r="H830" s="19"/>
      <c r="I830" s="18"/>
      <c r="J830" s="18"/>
      <c r="S830" s="22"/>
      <c r="T830" s="22"/>
      <c r="U830" s="22"/>
      <c r="V830" s="22"/>
      <c r="W830" s="22"/>
      <c r="X830" s="10"/>
      <c r="Y830" s="10"/>
    </row>
    <row r="831" spans="8:25" ht="50.1" customHeight="1" x14ac:dyDescent="0.25">
      <c r="H831" s="19"/>
      <c r="I831" s="18"/>
      <c r="J831" s="18"/>
      <c r="S831" s="22"/>
      <c r="T831" s="22"/>
      <c r="U831" s="22"/>
      <c r="V831" s="22"/>
      <c r="W831" s="22"/>
      <c r="X831" s="10"/>
      <c r="Y831" s="10"/>
    </row>
    <row r="832" spans="8:25" ht="50.1" customHeight="1" x14ac:dyDescent="0.25">
      <c r="H832" s="19"/>
      <c r="I832" s="18"/>
      <c r="J832" s="18"/>
      <c r="S832" s="22"/>
      <c r="T832" s="22"/>
      <c r="U832" s="22"/>
      <c r="V832" s="22"/>
      <c r="W832" s="22"/>
      <c r="X832" s="10"/>
      <c r="Y832" s="10"/>
    </row>
    <row r="833" spans="8:25" ht="50.1" customHeight="1" x14ac:dyDescent="0.25">
      <c r="H833" s="19"/>
      <c r="I833" s="18"/>
      <c r="J833" s="18"/>
      <c r="S833" s="22"/>
      <c r="T833" s="22"/>
      <c r="U833" s="22"/>
      <c r="V833" s="22"/>
      <c r="W833" s="22"/>
      <c r="X833" s="10"/>
      <c r="Y833" s="10"/>
    </row>
    <row r="834" spans="8:25" ht="50.1" customHeight="1" x14ac:dyDescent="0.25">
      <c r="H834" s="19"/>
      <c r="I834" s="18"/>
      <c r="J834" s="18"/>
      <c r="S834" s="22"/>
      <c r="T834" s="22"/>
      <c r="U834" s="22"/>
      <c r="V834" s="22"/>
      <c r="W834" s="22"/>
      <c r="X834" s="10"/>
      <c r="Y834" s="10"/>
    </row>
    <row r="835" spans="8:25" ht="50.1" customHeight="1" x14ac:dyDescent="0.25">
      <c r="H835" s="19"/>
      <c r="I835" s="18"/>
      <c r="J835" s="18"/>
      <c r="S835" s="22"/>
      <c r="T835" s="22"/>
      <c r="U835" s="22"/>
      <c r="V835" s="22"/>
      <c r="W835" s="22"/>
      <c r="X835" s="10"/>
      <c r="Y835" s="10"/>
    </row>
    <row r="836" spans="8:25" ht="50.1" customHeight="1" x14ac:dyDescent="0.25">
      <c r="H836" s="19"/>
      <c r="I836" s="18"/>
      <c r="J836" s="18"/>
      <c r="S836" s="22"/>
      <c r="T836" s="22"/>
      <c r="U836" s="22"/>
      <c r="V836" s="22"/>
      <c r="W836" s="22"/>
      <c r="X836" s="10"/>
      <c r="Y836" s="10"/>
    </row>
    <row r="837" spans="8:25" ht="50.1" customHeight="1" x14ac:dyDescent="0.25">
      <c r="H837" s="19"/>
      <c r="I837" s="18"/>
      <c r="J837" s="18"/>
      <c r="S837" s="22"/>
      <c r="T837" s="22"/>
      <c r="U837" s="22"/>
      <c r="V837" s="22"/>
      <c r="W837" s="22"/>
      <c r="X837" s="10"/>
      <c r="Y837" s="10"/>
    </row>
    <row r="838" spans="8:25" ht="50.1" customHeight="1" x14ac:dyDescent="0.25">
      <c r="H838" s="19"/>
      <c r="I838" s="18"/>
      <c r="J838" s="18"/>
      <c r="S838" s="22"/>
      <c r="T838" s="22"/>
      <c r="U838" s="22"/>
      <c r="V838" s="22"/>
      <c r="W838" s="22"/>
      <c r="X838" s="10"/>
      <c r="Y838" s="10"/>
    </row>
    <row r="839" spans="8:25" ht="50.1" customHeight="1" x14ac:dyDescent="0.25">
      <c r="H839" s="19"/>
      <c r="I839" s="18"/>
      <c r="J839" s="18"/>
      <c r="S839" s="22"/>
      <c r="T839" s="22"/>
      <c r="U839" s="22"/>
      <c r="V839" s="22"/>
      <c r="W839" s="22"/>
      <c r="X839" s="10"/>
      <c r="Y839" s="10"/>
    </row>
    <row r="840" spans="8:25" ht="50.1" customHeight="1" x14ac:dyDescent="0.25">
      <c r="H840" s="19"/>
      <c r="I840" s="18"/>
      <c r="J840" s="18"/>
      <c r="S840" s="22"/>
      <c r="T840" s="22"/>
      <c r="U840" s="22"/>
      <c r="V840" s="22"/>
      <c r="W840" s="22"/>
      <c r="X840" s="10"/>
      <c r="Y840" s="10"/>
    </row>
    <row r="841" spans="8:25" ht="50.1" customHeight="1" x14ac:dyDescent="0.25">
      <c r="H841" s="19"/>
      <c r="I841" s="18"/>
      <c r="J841" s="18"/>
      <c r="S841" s="22"/>
      <c r="T841" s="22"/>
      <c r="U841" s="22"/>
      <c r="V841" s="22"/>
      <c r="W841" s="22"/>
      <c r="X841" s="10"/>
      <c r="Y841" s="10"/>
    </row>
    <row r="842" spans="8:25" ht="50.1" customHeight="1" x14ac:dyDescent="0.25">
      <c r="H842" s="19"/>
      <c r="I842" s="18"/>
      <c r="J842" s="18"/>
      <c r="S842" s="22"/>
      <c r="T842" s="22"/>
      <c r="U842" s="22"/>
      <c r="V842" s="22"/>
      <c r="W842" s="22"/>
      <c r="X842" s="10"/>
      <c r="Y842" s="10"/>
    </row>
    <row r="843" spans="8:25" ht="50.1" customHeight="1" x14ac:dyDescent="0.25">
      <c r="H843" s="19"/>
      <c r="I843" s="18"/>
      <c r="J843" s="18"/>
      <c r="S843" s="22"/>
      <c r="T843" s="22"/>
      <c r="U843" s="22"/>
      <c r="V843" s="22"/>
      <c r="W843" s="22"/>
      <c r="X843" s="10"/>
      <c r="Y843" s="10"/>
    </row>
    <row r="844" spans="8:25" ht="50.1" customHeight="1" x14ac:dyDescent="0.25">
      <c r="H844" s="19"/>
      <c r="I844" s="18"/>
      <c r="J844" s="18"/>
      <c r="S844" s="22"/>
      <c r="T844" s="22"/>
      <c r="U844" s="22"/>
      <c r="V844" s="22"/>
      <c r="W844" s="22"/>
      <c r="X844" s="10"/>
      <c r="Y844" s="10"/>
    </row>
    <row r="845" spans="8:25" ht="50.1" customHeight="1" x14ac:dyDescent="0.25">
      <c r="H845" s="19"/>
      <c r="I845" s="18"/>
      <c r="J845" s="18"/>
      <c r="S845" s="22"/>
      <c r="T845" s="22"/>
      <c r="U845" s="22"/>
      <c r="V845" s="22"/>
      <c r="W845" s="22"/>
      <c r="X845" s="10"/>
      <c r="Y845" s="10"/>
    </row>
    <row r="846" spans="8:25" ht="50.1" customHeight="1" x14ac:dyDescent="0.25">
      <c r="H846" s="19"/>
      <c r="I846" s="18"/>
      <c r="J846" s="18"/>
      <c r="S846" s="22"/>
      <c r="T846" s="22"/>
      <c r="U846" s="22"/>
      <c r="V846" s="22"/>
      <c r="W846" s="22"/>
      <c r="X846" s="10"/>
      <c r="Y846" s="10"/>
    </row>
    <row r="847" spans="8:25" ht="50.1" customHeight="1" x14ac:dyDescent="0.25">
      <c r="H847" s="19"/>
      <c r="I847" s="18"/>
      <c r="J847" s="18"/>
      <c r="S847" s="22"/>
      <c r="T847" s="22"/>
      <c r="U847" s="22"/>
      <c r="V847" s="22"/>
      <c r="W847" s="22"/>
      <c r="X847" s="10"/>
      <c r="Y847" s="10"/>
    </row>
    <row r="848" spans="8:25" ht="50.1" customHeight="1" x14ac:dyDescent="0.25">
      <c r="H848" s="19"/>
      <c r="I848" s="18"/>
      <c r="J848" s="18"/>
      <c r="S848" s="22"/>
      <c r="T848" s="22"/>
      <c r="U848" s="22"/>
      <c r="V848" s="22"/>
      <c r="W848" s="22"/>
      <c r="X848" s="10"/>
      <c r="Y848" s="10"/>
    </row>
    <row r="849" spans="8:25" ht="50.1" customHeight="1" x14ac:dyDescent="0.25">
      <c r="H849" s="19"/>
      <c r="I849" s="18"/>
      <c r="J849" s="18"/>
      <c r="S849" s="22"/>
      <c r="T849" s="22"/>
      <c r="U849" s="22"/>
      <c r="V849" s="22"/>
      <c r="W849" s="22"/>
      <c r="X849" s="10"/>
      <c r="Y849" s="10"/>
    </row>
    <row r="850" spans="8:25" ht="50.1" customHeight="1" x14ac:dyDescent="0.25">
      <c r="H850" s="19"/>
      <c r="I850" s="18"/>
      <c r="J850" s="18"/>
      <c r="S850" s="22"/>
      <c r="T850" s="22"/>
      <c r="U850" s="22"/>
      <c r="V850" s="22"/>
      <c r="W850" s="22"/>
      <c r="X850" s="10"/>
      <c r="Y850" s="10"/>
    </row>
    <row r="851" spans="8:25" ht="50.1" customHeight="1" x14ac:dyDescent="0.25">
      <c r="H851" s="19"/>
      <c r="I851" s="18"/>
      <c r="J851" s="18"/>
      <c r="S851" s="22"/>
      <c r="T851" s="22"/>
      <c r="U851" s="22"/>
      <c r="V851" s="22"/>
      <c r="W851" s="22"/>
      <c r="X851" s="10"/>
      <c r="Y851" s="10"/>
    </row>
    <row r="852" spans="8:25" ht="50.1" customHeight="1" x14ac:dyDescent="0.25">
      <c r="H852" s="19"/>
      <c r="I852" s="18"/>
      <c r="J852" s="18"/>
      <c r="S852" s="22"/>
      <c r="T852" s="22"/>
      <c r="U852" s="22"/>
      <c r="V852" s="22"/>
      <c r="W852" s="22"/>
      <c r="X852" s="10"/>
      <c r="Y852" s="10"/>
    </row>
    <row r="853" spans="8:25" ht="50.1" customHeight="1" x14ac:dyDescent="0.25">
      <c r="H853" s="19"/>
      <c r="I853" s="18"/>
      <c r="J853" s="18"/>
      <c r="S853" s="22"/>
      <c r="T853" s="22"/>
      <c r="U853" s="22"/>
      <c r="V853" s="22"/>
      <c r="W853" s="22"/>
      <c r="X853" s="10"/>
      <c r="Y853" s="10"/>
    </row>
    <row r="854" spans="8:25" ht="50.1" customHeight="1" x14ac:dyDescent="0.25">
      <c r="H854" s="19"/>
      <c r="I854" s="18"/>
      <c r="J854" s="18"/>
      <c r="S854" s="22"/>
      <c r="T854" s="22"/>
      <c r="U854" s="22"/>
      <c r="V854" s="22"/>
      <c r="W854" s="22"/>
      <c r="X854" s="10"/>
      <c r="Y854" s="10"/>
    </row>
    <row r="855" spans="8:25" ht="50.1" customHeight="1" x14ac:dyDescent="0.25">
      <c r="H855" s="19"/>
      <c r="I855" s="18"/>
      <c r="J855" s="18"/>
      <c r="S855" s="22"/>
      <c r="T855" s="22"/>
      <c r="U855" s="22"/>
      <c r="V855" s="22"/>
      <c r="W855" s="22"/>
      <c r="X855" s="10"/>
      <c r="Y855" s="10"/>
    </row>
    <row r="856" spans="8:25" ht="50.1" customHeight="1" x14ac:dyDescent="0.25">
      <c r="H856" s="19"/>
      <c r="I856" s="18"/>
      <c r="J856" s="18"/>
      <c r="S856" s="22"/>
      <c r="T856" s="22"/>
      <c r="U856" s="22"/>
      <c r="V856" s="22"/>
      <c r="W856" s="22"/>
      <c r="X856" s="10"/>
      <c r="Y856" s="10"/>
    </row>
    <row r="857" spans="8:25" ht="50.1" customHeight="1" x14ac:dyDescent="0.25">
      <c r="H857" s="19"/>
      <c r="I857" s="18"/>
      <c r="J857" s="18"/>
      <c r="S857" s="22"/>
      <c r="T857" s="22"/>
      <c r="U857" s="22"/>
      <c r="V857" s="22"/>
      <c r="W857" s="22"/>
      <c r="X857" s="10"/>
      <c r="Y857" s="10"/>
    </row>
    <row r="858" spans="8:25" ht="50.1" customHeight="1" x14ac:dyDescent="0.25">
      <c r="H858" s="19"/>
      <c r="I858" s="18"/>
      <c r="J858" s="18"/>
      <c r="S858" s="22"/>
      <c r="T858" s="22"/>
      <c r="U858" s="22"/>
      <c r="V858" s="22"/>
      <c r="W858" s="22"/>
      <c r="X858" s="10"/>
      <c r="Y858" s="10"/>
    </row>
    <row r="859" spans="8:25" ht="50.1" customHeight="1" x14ac:dyDescent="0.25">
      <c r="H859" s="19"/>
      <c r="I859" s="18"/>
      <c r="J859" s="18"/>
      <c r="S859" s="22"/>
      <c r="T859" s="22"/>
      <c r="U859" s="22"/>
      <c r="V859" s="22"/>
      <c r="W859" s="22"/>
      <c r="X859" s="10"/>
      <c r="Y859" s="10"/>
    </row>
    <row r="860" spans="8:25" ht="50.1" customHeight="1" x14ac:dyDescent="0.25">
      <c r="H860" s="19"/>
      <c r="I860" s="18"/>
      <c r="J860" s="18"/>
      <c r="S860" s="22"/>
      <c r="T860" s="22"/>
      <c r="U860" s="22"/>
      <c r="V860" s="22"/>
      <c r="W860" s="22"/>
      <c r="X860" s="10"/>
      <c r="Y860" s="10"/>
    </row>
    <row r="861" spans="8:25" ht="50.1" customHeight="1" x14ac:dyDescent="0.25">
      <c r="H861" s="19"/>
      <c r="I861" s="18"/>
      <c r="J861" s="18"/>
      <c r="S861" s="22"/>
      <c r="T861" s="22"/>
      <c r="U861" s="22"/>
      <c r="V861" s="22"/>
      <c r="W861" s="22"/>
      <c r="X861" s="10"/>
      <c r="Y861" s="10"/>
    </row>
    <row r="862" spans="8:25" ht="50.1" customHeight="1" x14ac:dyDescent="0.25">
      <c r="H862" s="19"/>
      <c r="I862" s="18"/>
      <c r="J862" s="18"/>
      <c r="S862" s="22"/>
      <c r="T862" s="22"/>
      <c r="U862" s="22"/>
      <c r="V862" s="22"/>
      <c r="W862" s="22"/>
      <c r="X862" s="10"/>
      <c r="Y862" s="10"/>
    </row>
    <row r="863" spans="8:25" ht="50.1" customHeight="1" x14ac:dyDescent="0.25">
      <c r="H863" s="19"/>
      <c r="I863" s="18"/>
      <c r="J863" s="18"/>
      <c r="S863" s="22"/>
      <c r="T863" s="22"/>
      <c r="U863" s="22"/>
      <c r="V863" s="22"/>
      <c r="W863" s="22"/>
      <c r="X863" s="10"/>
      <c r="Y863" s="10"/>
    </row>
    <row r="864" spans="8:25" ht="50.1" customHeight="1" x14ac:dyDescent="0.25">
      <c r="H864" s="19"/>
      <c r="I864" s="18"/>
      <c r="J864" s="18"/>
      <c r="S864" s="22"/>
      <c r="T864" s="22"/>
      <c r="U864" s="22"/>
      <c r="V864" s="22"/>
      <c r="W864" s="22"/>
      <c r="X864" s="10"/>
      <c r="Y864" s="10"/>
    </row>
    <row r="865" spans="8:25" ht="50.1" customHeight="1" x14ac:dyDescent="0.25">
      <c r="H865" s="19"/>
      <c r="I865" s="18"/>
      <c r="J865" s="18"/>
      <c r="S865" s="22"/>
      <c r="T865" s="22"/>
      <c r="U865" s="22"/>
      <c r="V865" s="22"/>
      <c r="W865" s="22"/>
      <c r="X865" s="10"/>
      <c r="Y865" s="10"/>
    </row>
    <row r="866" spans="8:25" ht="50.1" customHeight="1" x14ac:dyDescent="0.25">
      <c r="H866" s="19"/>
      <c r="I866" s="18"/>
      <c r="J866" s="18"/>
      <c r="S866" s="22"/>
      <c r="T866" s="22"/>
      <c r="U866" s="22"/>
      <c r="V866" s="22"/>
      <c r="W866" s="22"/>
      <c r="X866" s="10"/>
      <c r="Y866" s="10"/>
    </row>
    <row r="867" spans="8:25" ht="50.1" customHeight="1" x14ac:dyDescent="0.25">
      <c r="H867" s="19"/>
      <c r="I867" s="18"/>
      <c r="J867" s="18"/>
      <c r="S867" s="22"/>
      <c r="T867" s="22"/>
      <c r="U867" s="22"/>
      <c r="V867" s="22"/>
      <c r="W867" s="22"/>
      <c r="X867" s="10"/>
      <c r="Y867" s="10"/>
    </row>
    <row r="868" spans="8:25" ht="50.1" customHeight="1" x14ac:dyDescent="0.25">
      <c r="H868" s="19"/>
      <c r="I868" s="18"/>
      <c r="J868" s="18"/>
      <c r="S868" s="22"/>
      <c r="T868" s="22"/>
      <c r="U868" s="22"/>
      <c r="V868" s="22"/>
      <c r="W868" s="22"/>
      <c r="X868" s="10"/>
      <c r="Y868" s="10"/>
    </row>
    <row r="869" spans="8:25" ht="50.1" customHeight="1" x14ac:dyDescent="0.25">
      <c r="H869" s="19"/>
      <c r="I869" s="18"/>
      <c r="J869" s="18"/>
      <c r="S869" s="22"/>
      <c r="T869" s="22"/>
      <c r="U869" s="22"/>
      <c r="V869" s="22"/>
      <c r="W869" s="22"/>
      <c r="X869" s="10"/>
      <c r="Y869" s="10"/>
    </row>
    <row r="870" spans="8:25" ht="50.1" customHeight="1" x14ac:dyDescent="0.25">
      <c r="H870" s="19"/>
      <c r="I870" s="18"/>
      <c r="J870" s="18"/>
      <c r="S870" s="22"/>
      <c r="T870" s="22"/>
      <c r="U870" s="22"/>
      <c r="V870" s="22"/>
      <c r="W870" s="22"/>
      <c r="X870" s="10"/>
      <c r="Y870" s="10"/>
    </row>
    <row r="871" spans="8:25" ht="50.1" customHeight="1" x14ac:dyDescent="0.25">
      <c r="H871" s="19"/>
      <c r="I871" s="18"/>
      <c r="J871" s="18"/>
      <c r="S871" s="22"/>
      <c r="T871" s="22"/>
      <c r="U871" s="22"/>
      <c r="V871" s="22"/>
      <c r="W871" s="22"/>
      <c r="X871" s="10"/>
      <c r="Y871" s="10"/>
    </row>
    <row r="872" spans="8:25" ht="50.1" customHeight="1" x14ac:dyDescent="0.25">
      <c r="H872" s="19"/>
      <c r="I872" s="18"/>
      <c r="J872" s="18"/>
      <c r="S872" s="22"/>
      <c r="T872" s="22"/>
      <c r="U872" s="22"/>
      <c r="V872" s="22"/>
      <c r="W872" s="22"/>
      <c r="X872" s="10"/>
      <c r="Y872" s="10"/>
    </row>
    <row r="873" spans="8:25" ht="50.1" customHeight="1" x14ac:dyDescent="0.25">
      <c r="H873" s="19"/>
      <c r="I873" s="18"/>
      <c r="J873" s="18"/>
      <c r="S873" s="22"/>
      <c r="T873" s="22"/>
      <c r="U873" s="22"/>
      <c r="V873" s="22"/>
      <c r="W873" s="22"/>
      <c r="X873" s="10"/>
      <c r="Y873" s="10"/>
    </row>
    <row r="874" spans="8:25" ht="50.1" customHeight="1" x14ac:dyDescent="0.25">
      <c r="H874" s="19"/>
      <c r="I874" s="18"/>
      <c r="J874" s="18"/>
      <c r="S874" s="22"/>
      <c r="T874" s="22"/>
      <c r="U874" s="22"/>
      <c r="V874" s="22"/>
      <c r="W874" s="22"/>
      <c r="X874" s="10"/>
      <c r="Y874" s="10"/>
    </row>
    <row r="875" spans="8:25" ht="50.1" customHeight="1" x14ac:dyDescent="0.25">
      <c r="H875" s="19"/>
      <c r="I875" s="18"/>
      <c r="J875" s="18"/>
      <c r="S875" s="22"/>
      <c r="T875" s="22"/>
      <c r="U875" s="22"/>
      <c r="V875" s="22"/>
      <c r="W875" s="22"/>
      <c r="X875" s="10"/>
      <c r="Y875" s="10"/>
    </row>
    <row r="876" spans="8:25" ht="50.1" customHeight="1" x14ac:dyDescent="0.25">
      <c r="H876" s="19"/>
      <c r="I876" s="18"/>
      <c r="J876" s="18"/>
      <c r="S876" s="22"/>
      <c r="T876" s="22"/>
      <c r="U876" s="22"/>
      <c r="V876" s="22"/>
      <c r="W876" s="22"/>
      <c r="X876" s="10"/>
      <c r="Y876" s="10"/>
    </row>
    <row r="877" spans="8:25" ht="50.1" customHeight="1" x14ac:dyDescent="0.25">
      <c r="H877" s="19"/>
      <c r="I877" s="18"/>
      <c r="J877" s="18"/>
      <c r="S877" s="22"/>
      <c r="T877" s="22"/>
      <c r="U877" s="22"/>
      <c r="V877" s="22"/>
      <c r="W877" s="22"/>
      <c r="X877" s="10"/>
      <c r="Y877" s="10"/>
    </row>
    <row r="878" spans="8:25" ht="50.1" customHeight="1" x14ac:dyDescent="0.25">
      <c r="H878" s="19"/>
      <c r="I878" s="18"/>
      <c r="J878" s="18"/>
      <c r="S878" s="22"/>
      <c r="T878" s="22"/>
      <c r="U878" s="22"/>
      <c r="V878" s="22"/>
      <c r="W878" s="22"/>
      <c r="X878" s="10"/>
      <c r="Y878" s="10"/>
    </row>
    <row r="879" spans="8:25" ht="50.1" customHeight="1" x14ac:dyDescent="0.25">
      <c r="H879" s="19"/>
      <c r="I879" s="18"/>
      <c r="J879" s="18"/>
      <c r="S879" s="22"/>
      <c r="T879" s="22"/>
      <c r="U879" s="22"/>
      <c r="V879" s="22"/>
      <c r="W879" s="22"/>
      <c r="X879" s="10"/>
      <c r="Y879" s="10"/>
    </row>
    <row r="880" spans="8:25" ht="50.1" customHeight="1" x14ac:dyDescent="0.25">
      <c r="H880" s="19"/>
      <c r="I880" s="18"/>
      <c r="J880" s="18"/>
      <c r="S880" s="22"/>
      <c r="T880" s="22"/>
      <c r="U880" s="22"/>
      <c r="V880" s="22"/>
      <c r="W880" s="22"/>
      <c r="X880" s="10"/>
      <c r="Y880" s="10"/>
    </row>
    <row r="881" spans="8:25" ht="50.1" customHeight="1" x14ac:dyDescent="0.25">
      <c r="H881" s="19"/>
      <c r="I881" s="18"/>
      <c r="J881" s="18"/>
      <c r="S881" s="22"/>
      <c r="T881" s="22"/>
      <c r="U881" s="22"/>
      <c r="V881" s="22"/>
      <c r="W881" s="22"/>
      <c r="X881" s="10"/>
      <c r="Y881" s="10"/>
    </row>
    <row r="882" spans="8:25" ht="50.1" customHeight="1" x14ac:dyDescent="0.25">
      <c r="H882" s="19"/>
      <c r="I882" s="18"/>
      <c r="J882" s="18"/>
      <c r="S882" s="22"/>
      <c r="T882" s="22"/>
      <c r="U882" s="22"/>
      <c r="V882" s="22"/>
      <c r="W882" s="22"/>
      <c r="X882" s="10"/>
      <c r="Y882" s="10"/>
    </row>
    <row r="883" spans="8:25" ht="50.1" customHeight="1" x14ac:dyDescent="0.25">
      <c r="H883" s="19"/>
      <c r="I883" s="18"/>
      <c r="J883" s="18"/>
      <c r="S883" s="22"/>
      <c r="T883" s="22"/>
      <c r="U883" s="22"/>
      <c r="V883" s="22"/>
      <c r="W883" s="22"/>
      <c r="X883" s="10"/>
      <c r="Y883" s="10"/>
    </row>
    <row r="884" spans="8:25" ht="50.1" customHeight="1" x14ac:dyDescent="0.25">
      <c r="H884" s="19"/>
      <c r="I884" s="18"/>
      <c r="J884" s="18"/>
      <c r="S884" s="22"/>
      <c r="T884" s="22"/>
      <c r="U884" s="22"/>
      <c r="V884" s="22"/>
      <c r="W884" s="22"/>
      <c r="X884" s="10"/>
      <c r="Y884" s="10"/>
    </row>
    <row r="885" spans="8:25" ht="50.1" customHeight="1" x14ac:dyDescent="0.25">
      <c r="H885" s="19"/>
      <c r="I885" s="18"/>
      <c r="J885" s="18"/>
      <c r="S885" s="22"/>
      <c r="T885" s="22"/>
      <c r="U885" s="22"/>
      <c r="V885" s="22"/>
      <c r="W885" s="22"/>
      <c r="X885" s="10"/>
      <c r="Y885" s="10"/>
    </row>
    <row r="886" spans="8:25" ht="50.1" customHeight="1" x14ac:dyDescent="0.25">
      <c r="H886" s="19"/>
      <c r="I886" s="18"/>
      <c r="J886" s="18"/>
      <c r="S886" s="22"/>
      <c r="T886" s="22"/>
      <c r="U886" s="22"/>
      <c r="V886" s="22"/>
      <c r="W886" s="22"/>
      <c r="X886" s="10"/>
      <c r="Y886" s="10"/>
    </row>
    <row r="887" spans="8:25" ht="50.1" customHeight="1" x14ac:dyDescent="0.25">
      <c r="H887" s="19"/>
      <c r="I887" s="18"/>
      <c r="J887" s="18"/>
      <c r="S887" s="22"/>
      <c r="T887" s="22"/>
      <c r="U887" s="22"/>
      <c r="V887" s="22"/>
      <c r="W887" s="22"/>
      <c r="X887" s="10"/>
      <c r="Y887" s="10"/>
    </row>
    <row r="888" spans="8:25" ht="50.1" customHeight="1" x14ac:dyDescent="0.25">
      <c r="H888" s="19"/>
      <c r="I888" s="18"/>
      <c r="J888" s="18"/>
      <c r="S888" s="22"/>
      <c r="T888" s="22"/>
      <c r="U888" s="22"/>
      <c r="V888" s="22"/>
      <c r="W888" s="22"/>
      <c r="X888" s="10"/>
      <c r="Y888" s="10"/>
    </row>
    <row r="889" spans="8:25" ht="50.1" customHeight="1" x14ac:dyDescent="0.25">
      <c r="H889" s="19"/>
      <c r="I889" s="18"/>
      <c r="J889" s="18"/>
      <c r="S889" s="22"/>
      <c r="T889" s="22"/>
      <c r="U889" s="22"/>
      <c r="V889" s="22"/>
      <c r="W889" s="22"/>
      <c r="X889" s="10"/>
      <c r="Y889" s="10"/>
    </row>
    <row r="890" spans="8:25" ht="50.1" customHeight="1" x14ac:dyDescent="0.25">
      <c r="H890" s="19"/>
      <c r="I890" s="18"/>
      <c r="J890" s="18"/>
      <c r="S890" s="22"/>
      <c r="T890" s="22"/>
      <c r="U890" s="22"/>
      <c r="V890" s="22"/>
      <c r="W890" s="22"/>
      <c r="X890" s="10"/>
      <c r="Y890" s="10"/>
    </row>
    <row r="891" spans="8:25" ht="50.1" customHeight="1" x14ac:dyDescent="0.25">
      <c r="H891" s="19"/>
      <c r="I891" s="18"/>
      <c r="J891" s="18"/>
      <c r="S891" s="22"/>
      <c r="T891" s="22"/>
      <c r="U891" s="22"/>
      <c r="V891" s="22"/>
      <c r="W891" s="22"/>
      <c r="X891" s="10"/>
      <c r="Y891" s="10"/>
    </row>
    <row r="892" spans="8:25" ht="50.1" customHeight="1" x14ac:dyDescent="0.25">
      <c r="H892" s="19"/>
      <c r="I892" s="18"/>
      <c r="J892" s="18"/>
      <c r="S892" s="22"/>
      <c r="T892" s="22"/>
      <c r="U892" s="22"/>
      <c r="V892" s="22"/>
      <c r="W892" s="22"/>
      <c r="X892" s="10"/>
      <c r="Y892" s="10"/>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H1031" s="19"/>
      <c r="I1031" s="18"/>
      <c r="J1031" s="18"/>
      <c r="S1031" s="22"/>
      <c r="T1031" s="22"/>
      <c r="U1031" s="22"/>
      <c r="V1031" s="22"/>
      <c r="W1031" s="22"/>
      <c r="X1031" s="11"/>
      <c r="Y1031" s="11"/>
    </row>
    <row r="1032" spans="8:25" ht="50.1" customHeight="1" x14ac:dyDescent="0.25">
      <c r="H1032" s="19"/>
      <c r="I1032" s="18"/>
      <c r="J1032" s="18"/>
      <c r="S1032" s="22"/>
      <c r="T1032" s="22"/>
      <c r="U1032" s="22"/>
      <c r="V1032" s="22"/>
      <c r="W1032" s="22"/>
      <c r="X1032" s="11"/>
      <c r="Y1032" s="11"/>
    </row>
    <row r="1033" spans="8:25" ht="50.1" customHeight="1" x14ac:dyDescent="0.25">
      <c r="H1033" s="19"/>
      <c r="I1033" s="18"/>
      <c r="J1033" s="18"/>
      <c r="S1033" s="22"/>
      <c r="T1033" s="22"/>
      <c r="U1033" s="22"/>
      <c r="V1033" s="22"/>
      <c r="W1033" s="22"/>
      <c r="X1033" s="11"/>
      <c r="Y1033" s="11"/>
    </row>
    <row r="1034" spans="8:25" ht="50.1" customHeight="1" x14ac:dyDescent="0.25">
      <c r="H1034" s="19"/>
      <c r="I1034" s="18"/>
      <c r="J1034" s="18"/>
      <c r="S1034" s="22"/>
      <c r="T1034" s="22"/>
      <c r="U1034" s="22"/>
      <c r="V1034" s="22"/>
      <c r="W1034" s="22"/>
      <c r="X1034" s="11"/>
      <c r="Y1034" s="11"/>
    </row>
    <row r="1035" spans="8:25" ht="50.1" customHeight="1" x14ac:dyDescent="0.25">
      <c r="H1035" s="19"/>
      <c r="I1035" s="18"/>
      <c r="J1035" s="18"/>
      <c r="S1035" s="22"/>
      <c r="T1035" s="22"/>
      <c r="U1035" s="22"/>
      <c r="V1035" s="22"/>
      <c r="W1035" s="22"/>
      <c r="X1035" s="11"/>
      <c r="Y1035" s="11"/>
    </row>
    <row r="1036" spans="8:25" ht="50.1" customHeight="1" x14ac:dyDescent="0.25">
      <c r="H1036" s="19"/>
      <c r="I1036" s="18"/>
      <c r="J1036" s="18"/>
      <c r="S1036" s="22"/>
      <c r="T1036" s="22"/>
      <c r="U1036" s="22"/>
      <c r="V1036" s="22"/>
      <c r="W1036" s="22"/>
      <c r="X1036" s="11"/>
      <c r="Y1036" s="11"/>
    </row>
    <row r="1037" spans="8:25" ht="50.1" customHeight="1" x14ac:dyDescent="0.25">
      <c r="H1037" s="19"/>
      <c r="I1037" s="18"/>
      <c r="J1037" s="18"/>
      <c r="S1037" s="22"/>
      <c r="T1037" s="22"/>
      <c r="U1037" s="22"/>
      <c r="V1037" s="22"/>
      <c r="W1037" s="22"/>
      <c r="X1037" s="11"/>
      <c r="Y1037" s="11"/>
    </row>
    <row r="1038" spans="8:25" ht="50.1" customHeight="1" x14ac:dyDescent="0.25">
      <c r="H1038" s="19"/>
      <c r="I1038" s="18"/>
      <c r="J1038" s="18"/>
      <c r="S1038" s="22"/>
      <c r="T1038" s="22"/>
      <c r="U1038" s="22"/>
      <c r="V1038" s="22"/>
      <c r="W1038" s="22"/>
      <c r="X1038" s="11"/>
      <c r="Y1038" s="11"/>
    </row>
    <row r="1039" spans="8:25" ht="50.1" customHeight="1" x14ac:dyDescent="0.25">
      <c r="H1039" s="19"/>
      <c r="I1039" s="18"/>
      <c r="J1039" s="18"/>
      <c r="S1039" s="22"/>
      <c r="T1039" s="22"/>
      <c r="U1039" s="22"/>
      <c r="V1039" s="22"/>
      <c r="W1039" s="22"/>
      <c r="X1039" s="11"/>
      <c r="Y1039" s="11"/>
    </row>
    <row r="1040" spans="8:25" ht="50.1" customHeight="1" x14ac:dyDescent="0.25">
      <c r="H1040" s="19"/>
      <c r="I1040" s="18"/>
      <c r="J1040" s="18"/>
      <c r="S1040" s="22"/>
      <c r="T1040" s="22"/>
      <c r="U1040" s="22"/>
      <c r="V1040" s="22"/>
      <c r="W1040" s="22"/>
      <c r="X1040" s="11"/>
      <c r="Y1040" s="11"/>
    </row>
    <row r="1041" spans="8:25" ht="50.1" customHeight="1" x14ac:dyDescent="0.25">
      <c r="H1041" s="19"/>
      <c r="I1041" s="18"/>
      <c r="J1041" s="18"/>
      <c r="S1041" s="22"/>
      <c r="T1041" s="22"/>
      <c r="U1041" s="22"/>
      <c r="V1041" s="22"/>
      <c r="W1041" s="22"/>
      <c r="X1041" s="11"/>
      <c r="Y1041" s="11"/>
    </row>
    <row r="1042" spans="8:25" ht="50.1" customHeight="1" x14ac:dyDescent="0.25">
      <c r="H1042" s="19"/>
      <c r="I1042" s="18"/>
      <c r="J1042" s="18"/>
      <c r="S1042" s="22"/>
      <c r="T1042" s="22"/>
      <c r="U1042" s="22"/>
      <c r="V1042" s="22"/>
      <c r="W1042" s="22"/>
      <c r="X1042" s="11"/>
      <c r="Y1042" s="11"/>
    </row>
    <row r="1043" spans="8:25" ht="50.1" customHeight="1" x14ac:dyDescent="0.25">
      <c r="H1043" s="19"/>
      <c r="I1043" s="18"/>
      <c r="J1043" s="18"/>
      <c r="S1043" s="22"/>
      <c r="T1043" s="22"/>
      <c r="U1043" s="22"/>
      <c r="V1043" s="22"/>
      <c r="W1043" s="22"/>
      <c r="X1043" s="11"/>
      <c r="Y1043" s="11"/>
    </row>
    <row r="1044" spans="8:25" ht="50.1" customHeight="1" x14ac:dyDescent="0.25">
      <c r="H1044" s="19"/>
      <c r="I1044" s="18"/>
      <c r="J1044" s="18"/>
      <c r="S1044" s="22"/>
      <c r="T1044" s="22"/>
      <c r="U1044" s="22"/>
      <c r="V1044" s="22"/>
      <c r="W1044" s="22"/>
      <c r="X1044" s="11"/>
      <c r="Y1044" s="11"/>
    </row>
    <row r="1045" spans="8:25" ht="50.1" customHeight="1" x14ac:dyDescent="0.25">
      <c r="H1045" s="19"/>
      <c r="I1045" s="18"/>
      <c r="J1045" s="18"/>
      <c r="S1045" s="22"/>
      <c r="T1045" s="22"/>
      <c r="U1045" s="22"/>
      <c r="V1045" s="22"/>
      <c r="W1045" s="22"/>
      <c r="X1045" s="11"/>
      <c r="Y1045" s="11"/>
    </row>
    <row r="1046" spans="8:25" ht="50.1" customHeight="1" x14ac:dyDescent="0.25">
      <c r="H1046" s="19"/>
      <c r="I1046" s="18"/>
      <c r="J1046" s="18"/>
      <c r="S1046" s="22"/>
      <c r="T1046" s="22"/>
      <c r="U1046" s="22"/>
      <c r="V1046" s="22"/>
      <c r="W1046" s="22"/>
      <c r="X1046" s="11"/>
      <c r="Y1046" s="11"/>
    </row>
    <row r="1047" spans="8:25" ht="50.1" customHeight="1" x14ac:dyDescent="0.25">
      <c r="H1047" s="19"/>
      <c r="I1047" s="18"/>
      <c r="J1047" s="18"/>
      <c r="S1047" s="22"/>
      <c r="T1047" s="22"/>
      <c r="U1047" s="22"/>
      <c r="V1047" s="22"/>
      <c r="W1047" s="22"/>
      <c r="X1047" s="11"/>
      <c r="Y1047" s="11"/>
    </row>
    <row r="1048" spans="8:25" ht="50.1" customHeight="1" x14ac:dyDescent="0.25">
      <c r="H1048" s="19"/>
      <c r="I1048" s="18"/>
      <c r="J1048" s="18"/>
      <c r="S1048" s="22"/>
      <c r="T1048" s="22"/>
      <c r="U1048" s="22"/>
      <c r="V1048" s="22"/>
      <c r="W1048" s="22"/>
      <c r="X1048" s="11"/>
      <c r="Y1048" s="11"/>
    </row>
    <row r="1049" spans="8:25" ht="50.1" customHeight="1" x14ac:dyDescent="0.25">
      <c r="H1049" s="19"/>
      <c r="I1049" s="18"/>
      <c r="J1049" s="18"/>
      <c r="S1049" s="22"/>
      <c r="T1049" s="22"/>
      <c r="U1049" s="22"/>
      <c r="V1049" s="22"/>
      <c r="W1049" s="22"/>
      <c r="X1049" s="11"/>
      <c r="Y1049" s="11"/>
    </row>
    <row r="1050" spans="8:25" ht="50.1" customHeight="1" x14ac:dyDescent="0.25">
      <c r="H1050" s="19"/>
      <c r="I1050" s="18"/>
      <c r="J1050" s="18"/>
      <c r="S1050" s="22"/>
      <c r="T1050" s="22"/>
      <c r="U1050" s="22"/>
      <c r="V1050" s="22"/>
      <c r="W1050" s="22"/>
      <c r="X1050" s="11"/>
      <c r="Y1050" s="11"/>
    </row>
    <row r="1051" spans="8:25" ht="50.1" customHeight="1" x14ac:dyDescent="0.25">
      <c r="H1051" s="19"/>
      <c r="I1051" s="18"/>
      <c r="J1051" s="18"/>
      <c r="S1051" s="22"/>
      <c r="T1051" s="22"/>
      <c r="U1051" s="22"/>
      <c r="V1051" s="22"/>
      <c r="W1051" s="22"/>
      <c r="X1051" s="11"/>
      <c r="Y1051" s="11"/>
    </row>
    <row r="1052" spans="8:25" ht="50.1" customHeight="1" x14ac:dyDescent="0.25">
      <c r="H1052" s="19"/>
      <c r="I1052" s="18"/>
      <c r="J1052" s="18"/>
      <c r="S1052" s="22"/>
      <c r="T1052" s="22"/>
      <c r="U1052" s="22"/>
      <c r="V1052" s="22"/>
      <c r="W1052" s="22"/>
      <c r="X1052" s="11"/>
      <c r="Y1052" s="11"/>
    </row>
    <row r="1053" spans="8:25" ht="50.1" customHeight="1" x14ac:dyDescent="0.25">
      <c r="H1053" s="19"/>
      <c r="I1053" s="18"/>
      <c r="J1053" s="18"/>
      <c r="S1053" s="22"/>
      <c r="T1053" s="22"/>
      <c r="U1053" s="22"/>
      <c r="V1053" s="22"/>
      <c r="W1053" s="22"/>
      <c r="X1053" s="11"/>
      <c r="Y1053" s="11"/>
    </row>
    <row r="1054" spans="8:25" ht="50.1" customHeight="1" x14ac:dyDescent="0.25">
      <c r="H1054" s="19"/>
      <c r="I1054" s="18"/>
      <c r="J1054" s="18"/>
      <c r="S1054" s="22"/>
      <c r="T1054" s="22"/>
      <c r="U1054" s="22"/>
      <c r="V1054" s="22"/>
      <c r="W1054" s="22"/>
      <c r="X1054" s="11"/>
      <c r="Y1054" s="11"/>
    </row>
    <row r="1055" spans="8:25" ht="50.1" customHeight="1" x14ac:dyDescent="0.25">
      <c r="H1055" s="19"/>
      <c r="I1055" s="18"/>
      <c r="J1055" s="18"/>
      <c r="S1055" s="22"/>
      <c r="T1055" s="22"/>
      <c r="U1055" s="22"/>
      <c r="V1055" s="22"/>
      <c r="W1055" s="22"/>
      <c r="X1055" s="11"/>
      <c r="Y1055" s="11"/>
    </row>
    <row r="1056" spans="8:25" ht="50.1" customHeight="1" x14ac:dyDescent="0.25">
      <c r="H1056" s="19"/>
      <c r="I1056" s="18"/>
      <c r="J1056" s="18"/>
      <c r="S1056" s="22"/>
      <c r="T1056" s="22"/>
      <c r="U1056" s="22"/>
      <c r="V1056" s="22"/>
      <c r="W1056" s="22"/>
      <c r="X1056" s="11"/>
      <c r="Y1056" s="11"/>
    </row>
    <row r="1057" spans="8:25" ht="50.1" customHeight="1" x14ac:dyDescent="0.25">
      <c r="H1057" s="19"/>
      <c r="I1057" s="18"/>
      <c r="J1057" s="18"/>
      <c r="S1057" s="22"/>
      <c r="T1057" s="22"/>
      <c r="U1057" s="22"/>
      <c r="V1057" s="22"/>
      <c r="W1057" s="22"/>
      <c r="X1057" s="11"/>
      <c r="Y1057" s="11"/>
    </row>
    <row r="1058" spans="8:25" ht="50.1" customHeight="1" x14ac:dyDescent="0.25">
      <c r="H1058" s="19"/>
      <c r="I1058" s="18"/>
      <c r="J1058" s="18"/>
      <c r="S1058" s="22"/>
      <c r="T1058" s="22"/>
      <c r="U1058" s="22"/>
      <c r="V1058" s="22"/>
      <c r="W1058" s="22"/>
      <c r="X1058" s="11"/>
      <c r="Y1058" s="11"/>
    </row>
    <row r="1059" spans="8:25" ht="50.1" customHeight="1" x14ac:dyDescent="0.25">
      <c r="H1059" s="19"/>
      <c r="I1059" s="18"/>
      <c r="J1059" s="18"/>
      <c r="S1059" s="22"/>
      <c r="T1059" s="22"/>
      <c r="U1059" s="22"/>
      <c r="V1059" s="22"/>
      <c r="W1059" s="22"/>
      <c r="X1059" s="11"/>
      <c r="Y1059" s="11"/>
    </row>
    <row r="1060" spans="8:25" ht="50.1" customHeight="1" x14ac:dyDescent="0.25">
      <c r="H1060" s="19"/>
      <c r="I1060" s="18"/>
      <c r="J1060" s="18"/>
      <c r="S1060" s="22"/>
      <c r="T1060" s="22"/>
      <c r="U1060" s="22"/>
      <c r="V1060" s="22"/>
      <c r="W1060" s="22"/>
      <c r="X1060" s="11"/>
      <c r="Y1060" s="11"/>
    </row>
    <row r="1061" spans="8:25" ht="50.1" customHeight="1" x14ac:dyDescent="0.25">
      <c r="H1061" s="19"/>
      <c r="I1061" s="18"/>
      <c r="J1061" s="18"/>
      <c r="S1061" s="22"/>
      <c r="T1061" s="22"/>
      <c r="U1061" s="22"/>
      <c r="V1061" s="22"/>
      <c r="W1061" s="22"/>
      <c r="X1061" s="11"/>
      <c r="Y1061" s="11"/>
    </row>
    <row r="1062" spans="8:25" ht="50.1" customHeight="1" x14ac:dyDescent="0.25">
      <c r="H1062" s="19"/>
      <c r="I1062" s="18"/>
      <c r="J1062" s="18"/>
      <c r="S1062" s="22"/>
      <c r="T1062" s="22"/>
      <c r="U1062" s="22"/>
      <c r="V1062" s="22"/>
      <c r="W1062" s="22"/>
      <c r="X1062" s="11"/>
      <c r="Y1062" s="11"/>
    </row>
    <row r="1063" spans="8:25" ht="50.1" customHeight="1" x14ac:dyDescent="0.25">
      <c r="H1063" s="19"/>
      <c r="I1063" s="18"/>
      <c r="J1063" s="18"/>
      <c r="S1063" s="22"/>
      <c r="T1063" s="22"/>
      <c r="U1063" s="22"/>
      <c r="V1063" s="22"/>
      <c r="W1063" s="22"/>
      <c r="X1063" s="11"/>
      <c r="Y1063" s="11"/>
    </row>
    <row r="1064" spans="8:25" ht="50.1" customHeight="1" x14ac:dyDescent="0.25">
      <c r="H1064" s="19"/>
      <c r="I1064" s="18"/>
      <c r="J1064" s="18"/>
      <c r="S1064" s="22"/>
      <c r="T1064" s="22"/>
      <c r="U1064" s="22"/>
      <c r="V1064" s="22"/>
      <c r="W1064" s="22"/>
      <c r="X1064" s="11"/>
      <c r="Y1064" s="11"/>
    </row>
    <row r="1065" spans="8:25" ht="50.1" customHeight="1" x14ac:dyDescent="0.25">
      <c r="H1065" s="19"/>
      <c r="I1065" s="18"/>
      <c r="J1065" s="18"/>
      <c r="S1065" s="22"/>
      <c r="T1065" s="22"/>
      <c r="U1065" s="22"/>
      <c r="V1065" s="22"/>
      <c r="W1065" s="22"/>
      <c r="X1065" s="11"/>
      <c r="Y1065" s="11"/>
    </row>
    <row r="1066" spans="8:25" ht="50.1" customHeight="1" x14ac:dyDescent="0.25">
      <c r="H1066" s="19"/>
      <c r="I1066" s="18"/>
      <c r="J1066" s="18"/>
      <c r="S1066" s="22"/>
      <c r="T1066" s="22"/>
      <c r="U1066" s="22"/>
      <c r="V1066" s="22"/>
      <c r="W1066" s="22"/>
      <c r="X1066" s="11"/>
      <c r="Y1066" s="11"/>
    </row>
    <row r="1067" spans="8:25" ht="50.1" customHeight="1" x14ac:dyDescent="0.25">
      <c r="H1067" s="19"/>
      <c r="I1067" s="18"/>
      <c r="J1067" s="18"/>
      <c r="S1067" s="22"/>
      <c r="T1067" s="22"/>
      <c r="U1067" s="22"/>
      <c r="V1067" s="22"/>
      <c r="W1067" s="22"/>
      <c r="X1067" s="11"/>
      <c r="Y1067" s="11"/>
    </row>
    <row r="1068" spans="8:25" ht="50.1" customHeight="1" x14ac:dyDescent="0.25">
      <c r="H1068" s="19"/>
      <c r="I1068" s="18"/>
      <c r="J1068" s="18"/>
      <c r="S1068" s="22"/>
      <c r="T1068" s="22"/>
      <c r="U1068" s="22"/>
      <c r="V1068" s="22"/>
      <c r="W1068" s="22"/>
      <c r="X1068" s="11"/>
      <c r="Y1068" s="11"/>
    </row>
    <row r="1069" spans="8:25" ht="50.1" customHeight="1" x14ac:dyDescent="0.25">
      <c r="H1069" s="19"/>
      <c r="I1069" s="18"/>
      <c r="J1069" s="18"/>
      <c r="S1069" s="22"/>
      <c r="T1069" s="22"/>
      <c r="U1069" s="22"/>
      <c r="V1069" s="22"/>
      <c r="W1069" s="22"/>
      <c r="X1069" s="11"/>
      <c r="Y1069" s="11"/>
    </row>
    <row r="1070" spans="8:25" ht="50.1" customHeight="1" x14ac:dyDescent="0.25">
      <c r="H1070" s="19"/>
      <c r="I1070" s="18"/>
      <c r="J1070" s="18"/>
      <c r="S1070" s="22"/>
      <c r="T1070" s="22"/>
      <c r="U1070" s="22"/>
      <c r="V1070" s="22"/>
      <c r="W1070" s="22"/>
      <c r="X1070" s="11"/>
      <c r="Y1070" s="11"/>
    </row>
    <row r="1071" spans="8:25" ht="50.1" customHeight="1" x14ac:dyDescent="0.25">
      <c r="H1071" s="19"/>
      <c r="I1071" s="18"/>
      <c r="J1071" s="18"/>
      <c r="S1071" s="22"/>
      <c r="T1071" s="22"/>
      <c r="U1071" s="22"/>
      <c r="V1071" s="22"/>
      <c r="W1071" s="22"/>
      <c r="X1071" s="11"/>
      <c r="Y1071" s="11"/>
    </row>
    <row r="1072" spans="8:25" ht="50.1" customHeight="1" x14ac:dyDescent="0.25">
      <c r="H1072" s="19"/>
      <c r="I1072" s="18"/>
      <c r="J1072" s="18"/>
      <c r="S1072" s="22"/>
      <c r="T1072" s="22"/>
      <c r="U1072" s="22"/>
      <c r="V1072" s="22"/>
      <c r="W1072" s="22"/>
      <c r="X1072" s="11"/>
      <c r="Y1072" s="11"/>
    </row>
    <row r="1073" spans="8:25" ht="50.1" customHeight="1" x14ac:dyDescent="0.25">
      <c r="H1073" s="19"/>
      <c r="I1073" s="18"/>
      <c r="J1073" s="18"/>
      <c r="S1073" s="22"/>
      <c r="T1073" s="22"/>
      <c r="U1073" s="22"/>
      <c r="V1073" s="22"/>
      <c r="W1073" s="22"/>
      <c r="X1073" s="11"/>
      <c r="Y1073" s="11"/>
    </row>
    <row r="1074" spans="8:25" ht="50.1" customHeight="1" x14ac:dyDescent="0.25">
      <c r="H1074" s="19"/>
      <c r="I1074" s="18"/>
      <c r="J1074" s="18"/>
      <c r="S1074" s="22"/>
      <c r="T1074" s="22"/>
      <c r="U1074" s="22"/>
      <c r="V1074" s="22"/>
      <c r="W1074" s="22"/>
      <c r="X1074" s="11"/>
      <c r="Y1074" s="11"/>
    </row>
    <row r="1075" spans="8:25" ht="50.1" customHeight="1" x14ac:dyDescent="0.25">
      <c r="H1075" s="19"/>
      <c r="I1075" s="18"/>
      <c r="J1075" s="18"/>
      <c r="S1075" s="22"/>
      <c r="T1075" s="22"/>
      <c r="U1075" s="22"/>
      <c r="V1075" s="22"/>
      <c r="W1075" s="22"/>
      <c r="X1075" s="11"/>
      <c r="Y1075" s="11"/>
    </row>
    <row r="1076" spans="8:25" ht="50.1" customHeight="1" x14ac:dyDescent="0.25">
      <c r="H1076" s="19"/>
      <c r="I1076" s="18"/>
      <c r="J1076" s="18"/>
      <c r="S1076" s="22"/>
      <c r="T1076" s="22"/>
      <c r="U1076" s="22"/>
      <c r="V1076" s="22"/>
      <c r="W1076" s="22"/>
      <c r="X1076" s="11"/>
      <c r="Y1076" s="11"/>
    </row>
    <row r="1077" spans="8:25" ht="50.1" customHeight="1" x14ac:dyDescent="0.25">
      <c r="H1077" s="19"/>
      <c r="I1077" s="18"/>
      <c r="J1077" s="18"/>
      <c r="S1077" s="22"/>
      <c r="T1077" s="22"/>
      <c r="U1077" s="22"/>
      <c r="V1077" s="22"/>
      <c r="W1077" s="22"/>
      <c r="X1077" s="11"/>
      <c r="Y1077" s="11"/>
    </row>
    <row r="1078" spans="8:25" ht="50.1" customHeight="1" x14ac:dyDescent="0.25">
      <c r="H1078" s="19"/>
      <c r="I1078" s="18"/>
      <c r="J1078" s="18"/>
      <c r="S1078" s="22"/>
      <c r="T1078" s="22"/>
      <c r="U1078" s="22"/>
      <c r="V1078" s="22"/>
      <c r="W1078" s="22"/>
      <c r="X1078" s="11"/>
      <c r="Y1078" s="11"/>
    </row>
    <row r="1079" spans="8:25" ht="50.1" customHeight="1" x14ac:dyDescent="0.25">
      <c r="H1079" s="19"/>
      <c r="I1079" s="18"/>
      <c r="J1079" s="18"/>
      <c r="S1079" s="22"/>
      <c r="T1079" s="22"/>
      <c r="U1079" s="22"/>
      <c r="V1079" s="22"/>
      <c r="W1079" s="22"/>
      <c r="X1079" s="11"/>
      <c r="Y1079" s="11"/>
    </row>
    <row r="1080" spans="8:25" ht="50.1" customHeight="1" x14ac:dyDescent="0.25">
      <c r="H1080" s="19"/>
      <c r="I1080" s="18"/>
      <c r="J1080" s="18"/>
      <c r="S1080" s="22"/>
      <c r="T1080" s="22"/>
      <c r="U1080" s="22"/>
      <c r="V1080" s="22"/>
      <c r="W1080" s="22"/>
      <c r="X1080" s="11"/>
      <c r="Y1080" s="11"/>
    </row>
    <row r="1081" spans="8:25" ht="50.1" customHeight="1" x14ac:dyDescent="0.25">
      <c r="H1081" s="19"/>
      <c r="I1081" s="18"/>
      <c r="J1081" s="18"/>
      <c r="S1081" s="22"/>
      <c r="T1081" s="22"/>
      <c r="U1081" s="22"/>
      <c r="V1081" s="22"/>
      <c r="W1081" s="22"/>
      <c r="X1081" s="11"/>
      <c r="Y1081" s="11"/>
    </row>
    <row r="1082" spans="8:25" ht="50.1" customHeight="1" x14ac:dyDescent="0.25">
      <c r="H1082" s="19"/>
      <c r="I1082" s="18"/>
      <c r="J1082" s="18"/>
      <c r="S1082" s="22"/>
      <c r="T1082" s="22"/>
      <c r="U1082" s="22"/>
      <c r="V1082" s="22"/>
      <c r="W1082" s="22"/>
      <c r="X1082" s="11"/>
      <c r="Y1082" s="11"/>
    </row>
    <row r="1083" spans="8:25" ht="50.1" customHeight="1" x14ac:dyDescent="0.25">
      <c r="H1083" s="19"/>
      <c r="I1083" s="18"/>
      <c r="J1083" s="18"/>
      <c r="S1083" s="22"/>
      <c r="T1083" s="22"/>
      <c r="U1083" s="22"/>
      <c r="V1083" s="22"/>
      <c r="W1083" s="22"/>
      <c r="X1083" s="11"/>
      <c r="Y1083" s="11"/>
    </row>
    <row r="1084" spans="8:25" ht="50.1" customHeight="1" x14ac:dyDescent="0.25">
      <c r="H1084" s="19"/>
      <c r="I1084" s="18"/>
      <c r="J1084" s="18"/>
      <c r="S1084" s="22"/>
      <c r="T1084" s="22"/>
      <c r="U1084" s="22"/>
      <c r="V1084" s="22"/>
      <c r="W1084" s="22"/>
      <c r="X1084" s="11"/>
      <c r="Y1084" s="11"/>
    </row>
    <row r="1085" spans="8:25" ht="50.1" customHeight="1" x14ac:dyDescent="0.25">
      <c r="H1085" s="19"/>
      <c r="I1085" s="18"/>
      <c r="J1085" s="18"/>
      <c r="S1085" s="22"/>
      <c r="T1085" s="22"/>
      <c r="U1085" s="22"/>
      <c r="V1085" s="22"/>
      <c r="W1085" s="22"/>
      <c r="X1085" s="11"/>
      <c r="Y1085" s="11"/>
    </row>
    <row r="1086" spans="8:25" ht="50.1" customHeight="1" x14ac:dyDescent="0.25">
      <c r="H1086" s="19"/>
      <c r="I1086" s="18"/>
      <c r="J1086" s="18"/>
      <c r="S1086" s="22"/>
      <c r="T1086" s="22"/>
      <c r="U1086" s="22"/>
      <c r="V1086" s="22"/>
      <c r="W1086" s="22"/>
      <c r="X1086" s="11"/>
      <c r="Y1086" s="11"/>
    </row>
    <row r="1087" spans="8:25" ht="50.1" customHeight="1" x14ac:dyDescent="0.25">
      <c r="H1087" s="19"/>
      <c r="I1087" s="18"/>
      <c r="J1087" s="18"/>
      <c r="S1087" s="22"/>
      <c r="T1087" s="22"/>
      <c r="U1087" s="22"/>
      <c r="V1087" s="22"/>
      <c r="W1087" s="22"/>
      <c r="X1087" s="11"/>
      <c r="Y1087" s="11"/>
    </row>
    <row r="1088" spans="8:25" ht="50.1" customHeight="1" x14ac:dyDescent="0.25">
      <c r="H1088" s="19"/>
      <c r="I1088" s="18"/>
      <c r="J1088" s="18"/>
      <c r="S1088" s="22"/>
      <c r="T1088" s="22"/>
      <c r="U1088" s="22"/>
      <c r="V1088" s="22"/>
      <c r="W1088" s="22"/>
      <c r="X1088" s="11"/>
      <c r="Y1088" s="11"/>
    </row>
    <row r="1089" spans="8:25" ht="50.1" customHeight="1" x14ac:dyDescent="0.25">
      <c r="H1089" s="19"/>
      <c r="I1089" s="18"/>
      <c r="J1089" s="18"/>
      <c r="S1089" s="22"/>
      <c r="T1089" s="22"/>
      <c r="U1089" s="22"/>
      <c r="V1089" s="22"/>
      <c r="W1089" s="22"/>
      <c r="X1089" s="11"/>
      <c r="Y1089" s="11"/>
    </row>
    <row r="1090" spans="8:25" ht="50.1" customHeight="1" x14ac:dyDescent="0.25">
      <c r="H1090" s="19"/>
      <c r="I1090" s="18"/>
      <c r="J1090" s="18"/>
      <c r="S1090" s="22"/>
      <c r="T1090" s="22"/>
      <c r="U1090" s="22"/>
      <c r="V1090" s="22"/>
      <c r="W1090" s="22"/>
      <c r="X1090" s="11"/>
      <c r="Y1090" s="11"/>
    </row>
    <row r="1091" spans="8:25" ht="50.1" customHeight="1" x14ac:dyDescent="0.25">
      <c r="H1091" s="19"/>
      <c r="I1091" s="18"/>
      <c r="J1091" s="18"/>
      <c r="S1091" s="22"/>
      <c r="T1091" s="22"/>
      <c r="U1091" s="22"/>
      <c r="V1091" s="22"/>
      <c r="W1091" s="22"/>
      <c r="X1091" s="11"/>
      <c r="Y1091" s="11"/>
    </row>
    <row r="1092" spans="8:25" ht="50.1" customHeight="1" x14ac:dyDescent="0.25">
      <c r="H1092" s="19"/>
      <c r="I1092" s="18"/>
      <c r="J1092" s="18"/>
      <c r="S1092" s="22"/>
      <c r="T1092" s="22"/>
      <c r="U1092" s="22"/>
      <c r="V1092" s="22"/>
      <c r="W1092" s="22"/>
      <c r="X1092" s="11"/>
      <c r="Y1092" s="11"/>
    </row>
    <row r="1093" spans="8:25" ht="50.1" customHeight="1" x14ac:dyDescent="0.25">
      <c r="H1093" s="19"/>
      <c r="I1093" s="18"/>
      <c r="J1093" s="18"/>
      <c r="S1093" s="22"/>
      <c r="T1093" s="22"/>
      <c r="U1093" s="22"/>
      <c r="V1093" s="22"/>
      <c r="W1093" s="22"/>
      <c r="X1093" s="11"/>
      <c r="Y1093" s="11"/>
    </row>
    <row r="1094" spans="8:25" ht="50.1" customHeight="1" x14ac:dyDescent="0.25">
      <c r="H1094" s="19"/>
      <c r="I1094" s="18"/>
      <c r="J1094" s="18"/>
      <c r="S1094" s="22"/>
      <c r="T1094" s="22"/>
      <c r="U1094" s="22"/>
      <c r="V1094" s="22"/>
      <c r="W1094" s="22"/>
      <c r="X1094" s="11"/>
      <c r="Y1094" s="11"/>
    </row>
    <row r="1095" spans="8:25" ht="50.1" customHeight="1" x14ac:dyDescent="0.25">
      <c r="H1095" s="19"/>
      <c r="I1095" s="18"/>
      <c r="J1095" s="18"/>
      <c r="S1095" s="22"/>
      <c r="T1095" s="22"/>
      <c r="U1095" s="22"/>
      <c r="V1095" s="22"/>
      <c r="W1095" s="22"/>
      <c r="X1095" s="11"/>
      <c r="Y1095" s="11"/>
    </row>
    <row r="1096" spans="8:25" ht="50.1" customHeight="1" x14ac:dyDescent="0.25">
      <c r="H1096" s="19"/>
      <c r="I1096" s="18"/>
      <c r="J1096" s="18"/>
      <c r="S1096" s="22"/>
      <c r="T1096" s="22"/>
      <c r="U1096" s="22"/>
      <c r="V1096" s="22"/>
      <c r="W1096" s="22"/>
      <c r="X1096" s="11"/>
      <c r="Y1096" s="11"/>
    </row>
    <row r="1097" spans="8:25" ht="50.1" customHeight="1" x14ac:dyDescent="0.25">
      <c r="H1097" s="19"/>
      <c r="I1097" s="18"/>
      <c r="J1097" s="18"/>
      <c r="S1097" s="22"/>
      <c r="T1097" s="22"/>
      <c r="U1097" s="22"/>
      <c r="V1097" s="22"/>
      <c r="W1097" s="22"/>
      <c r="X1097" s="11"/>
      <c r="Y1097" s="11"/>
    </row>
    <row r="1098" spans="8:25" ht="50.1" customHeight="1" x14ac:dyDescent="0.25">
      <c r="H1098" s="19"/>
      <c r="I1098" s="18"/>
      <c r="J1098" s="18"/>
      <c r="S1098" s="22"/>
      <c r="T1098" s="22"/>
      <c r="U1098" s="22"/>
      <c r="V1098" s="22"/>
      <c r="W1098" s="22"/>
      <c r="X1098" s="11"/>
      <c r="Y1098" s="11"/>
    </row>
    <row r="1099" spans="8:25" ht="50.1" customHeight="1" x14ac:dyDescent="0.25">
      <c r="H1099" s="19"/>
      <c r="I1099" s="18"/>
      <c r="J1099" s="18"/>
      <c r="S1099" s="22"/>
      <c r="T1099" s="22"/>
      <c r="U1099" s="22"/>
      <c r="V1099" s="22"/>
      <c r="W1099" s="22"/>
      <c r="X1099" s="11"/>
      <c r="Y1099" s="11"/>
    </row>
    <row r="1100" spans="8:25" ht="50.1" customHeight="1" x14ac:dyDescent="0.25">
      <c r="H1100" s="19"/>
      <c r="I1100" s="18"/>
      <c r="J1100" s="18"/>
      <c r="S1100" s="22"/>
      <c r="T1100" s="22"/>
      <c r="U1100" s="22"/>
      <c r="V1100" s="22"/>
      <c r="W1100" s="22"/>
      <c r="X1100" s="11"/>
      <c r="Y1100" s="11"/>
    </row>
    <row r="1101" spans="8:25" ht="50.1" customHeight="1" x14ac:dyDescent="0.25">
      <c r="H1101" s="19"/>
      <c r="I1101" s="18"/>
      <c r="J1101" s="18"/>
      <c r="S1101" s="22"/>
      <c r="T1101" s="22"/>
      <c r="U1101" s="22"/>
      <c r="V1101" s="22"/>
      <c r="W1101" s="22"/>
      <c r="X1101" s="11"/>
      <c r="Y1101" s="11"/>
    </row>
    <row r="1102" spans="8:25" ht="50.1" customHeight="1" x14ac:dyDescent="0.25">
      <c r="H1102" s="19"/>
      <c r="I1102" s="18"/>
      <c r="J1102" s="18"/>
      <c r="S1102" s="22"/>
      <c r="T1102" s="22"/>
      <c r="U1102" s="22"/>
      <c r="V1102" s="22"/>
      <c r="W1102" s="22"/>
      <c r="X1102" s="11"/>
      <c r="Y1102" s="11"/>
    </row>
    <row r="1103" spans="8:25" ht="50.1" customHeight="1" x14ac:dyDescent="0.25">
      <c r="H1103" s="19"/>
      <c r="I1103" s="18"/>
      <c r="J1103" s="18"/>
      <c r="S1103" s="22"/>
      <c r="T1103" s="22"/>
      <c r="U1103" s="22"/>
      <c r="V1103" s="22"/>
      <c r="W1103" s="22"/>
      <c r="X1103" s="11"/>
      <c r="Y1103" s="11"/>
    </row>
    <row r="1104" spans="8:25" ht="50.1" customHeight="1" x14ac:dyDescent="0.25">
      <c r="H1104" s="19"/>
      <c r="I1104" s="18"/>
      <c r="J1104" s="18"/>
      <c r="S1104" s="22"/>
      <c r="T1104" s="22"/>
      <c r="U1104" s="22"/>
      <c r="V1104" s="22"/>
      <c r="W1104" s="22"/>
      <c r="X1104" s="11"/>
      <c r="Y1104" s="11"/>
    </row>
    <row r="1105" spans="8:25" ht="50.1" customHeight="1" x14ac:dyDescent="0.25">
      <c r="H1105" s="19"/>
      <c r="I1105" s="18"/>
      <c r="J1105" s="18"/>
      <c r="S1105" s="22"/>
      <c r="T1105" s="22"/>
      <c r="U1105" s="22"/>
      <c r="V1105" s="22"/>
      <c r="W1105" s="22"/>
      <c r="X1105" s="11"/>
      <c r="Y1105" s="11"/>
    </row>
    <row r="1106" spans="8:25" ht="50.1" customHeight="1" x14ac:dyDescent="0.25">
      <c r="H1106" s="19"/>
      <c r="I1106" s="18"/>
      <c r="J1106" s="18"/>
      <c r="S1106" s="22"/>
      <c r="T1106" s="22"/>
      <c r="U1106" s="22"/>
      <c r="V1106" s="22"/>
      <c r="W1106" s="22"/>
      <c r="X1106" s="11"/>
      <c r="Y1106" s="11"/>
    </row>
    <row r="1107" spans="8:25" ht="50.1" customHeight="1" x14ac:dyDescent="0.25">
      <c r="H1107" s="19"/>
      <c r="I1107" s="18"/>
      <c r="J1107" s="18"/>
      <c r="S1107" s="22"/>
      <c r="T1107" s="22"/>
      <c r="U1107" s="22"/>
      <c r="V1107" s="22"/>
      <c r="W1107" s="22"/>
      <c r="X1107" s="11"/>
      <c r="Y1107" s="11"/>
    </row>
    <row r="1108" spans="8:25" ht="50.1" customHeight="1" x14ac:dyDescent="0.25">
      <c r="H1108" s="19"/>
      <c r="I1108" s="18"/>
      <c r="J1108" s="18"/>
      <c r="S1108" s="22"/>
      <c r="T1108" s="22"/>
      <c r="U1108" s="22"/>
      <c r="V1108" s="22"/>
      <c r="W1108" s="22"/>
      <c r="X1108" s="11"/>
      <c r="Y1108" s="11"/>
    </row>
    <row r="1109" spans="8:25" ht="50.1" customHeight="1" x14ac:dyDescent="0.25">
      <c r="H1109" s="19"/>
      <c r="I1109" s="18"/>
      <c r="J1109" s="18"/>
      <c r="S1109" s="22"/>
      <c r="T1109" s="22"/>
      <c r="U1109" s="22"/>
      <c r="V1109" s="22"/>
      <c r="W1109" s="22"/>
      <c r="X1109" s="11"/>
      <c r="Y1109" s="11"/>
    </row>
    <row r="1110" spans="8:25" ht="50.1" customHeight="1" x14ac:dyDescent="0.25">
      <c r="H1110" s="19"/>
      <c r="I1110" s="18"/>
      <c r="J1110" s="18"/>
      <c r="S1110" s="22"/>
      <c r="T1110" s="22"/>
      <c r="U1110" s="22"/>
      <c r="V1110" s="22"/>
      <c r="W1110" s="22"/>
      <c r="X1110" s="11"/>
      <c r="Y1110" s="11"/>
    </row>
    <row r="1111" spans="8:25" ht="50.1" customHeight="1" x14ac:dyDescent="0.25">
      <c r="H1111" s="19"/>
      <c r="I1111" s="18"/>
      <c r="J1111" s="18"/>
      <c r="S1111" s="22"/>
      <c r="T1111" s="22"/>
      <c r="U1111" s="22"/>
      <c r="V1111" s="22"/>
      <c r="W1111" s="22"/>
      <c r="X1111" s="11"/>
      <c r="Y1111" s="11"/>
    </row>
    <row r="1112" spans="8:25" ht="50.1" customHeight="1" x14ac:dyDescent="0.25">
      <c r="H1112" s="19"/>
      <c r="I1112" s="18"/>
      <c r="J1112" s="18"/>
      <c r="S1112" s="22"/>
      <c r="T1112" s="22"/>
      <c r="U1112" s="22"/>
      <c r="V1112" s="22"/>
      <c r="W1112" s="22"/>
      <c r="X1112" s="11"/>
      <c r="Y1112" s="11"/>
    </row>
    <row r="1113" spans="8:25" ht="50.1" customHeight="1" x14ac:dyDescent="0.25">
      <c r="H1113" s="19"/>
      <c r="I1113" s="18"/>
      <c r="J1113" s="18"/>
      <c r="S1113" s="22"/>
      <c r="T1113" s="22"/>
      <c r="U1113" s="22"/>
      <c r="V1113" s="22"/>
      <c r="W1113" s="22"/>
      <c r="X1113" s="11"/>
      <c r="Y1113" s="11"/>
    </row>
    <row r="1114" spans="8:25" ht="50.1" customHeight="1" x14ac:dyDescent="0.25">
      <c r="H1114" s="19"/>
      <c r="I1114" s="18"/>
      <c r="J1114" s="18"/>
      <c r="S1114" s="22"/>
      <c r="T1114" s="22"/>
      <c r="U1114" s="22"/>
      <c r="V1114" s="22"/>
      <c r="W1114" s="22"/>
      <c r="X1114" s="11"/>
      <c r="Y1114" s="11"/>
    </row>
    <row r="1115" spans="8:25" ht="50.1" customHeight="1" x14ac:dyDescent="0.25">
      <c r="H1115" s="19"/>
      <c r="I1115" s="18"/>
      <c r="J1115" s="18"/>
      <c r="S1115" s="22"/>
      <c r="T1115" s="22"/>
      <c r="U1115" s="22"/>
      <c r="V1115" s="22"/>
      <c r="W1115" s="22"/>
      <c r="X1115" s="11"/>
      <c r="Y1115" s="11"/>
    </row>
    <row r="1116" spans="8:25" ht="50.1" customHeight="1" x14ac:dyDescent="0.25">
      <c r="H1116" s="19"/>
      <c r="I1116" s="18"/>
      <c r="J1116" s="18"/>
      <c r="S1116" s="22"/>
      <c r="T1116" s="22"/>
      <c r="U1116" s="22"/>
      <c r="V1116" s="22"/>
      <c r="W1116" s="22"/>
      <c r="X1116" s="11"/>
      <c r="Y1116" s="11"/>
    </row>
    <row r="1117" spans="8:25" ht="50.1" customHeight="1" x14ac:dyDescent="0.25">
      <c r="H1117" s="19"/>
      <c r="I1117" s="18"/>
      <c r="J1117" s="18"/>
      <c r="S1117" s="22"/>
      <c r="T1117" s="22"/>
      <c r="U1117" s="22"/>
      <c r="V1117" s="22"/>
      <c r="W1117" s="22"/>
      <c r="X1117" s="11"/>
      <c r="Y1117" s="11"/>
    </row>
    <row r="1118" spans="8:25" ht="50.1" customHeight="1" x14ac:dyDescent="0.25">
      <c r="H1118" s="19"/>
      <c r="I1118" s="18"/>
      <c r="J1118" s="18"/>
      <c r="S1118" s="22"/>
      <c r="T1118" s="22"/>
      <c r="U1118" s="22"/>
      <c r="V1118" s="22"/>
      <c r="W1118" s="22"/>
      <c r="X1118" s="11"/>
      <c r="Y1118" s="11"/>
    </row>
    <row r="1119" spans="8:25" ht="50.1" customHeight="1" x14ac:dyDescent="0.25">
      <c r="H1119" s="19"/>
      <c r="I1119" s="18"/>
      <c r="J1119" s="18"/>
      <c r="S1119" s="22"/>
      <c r="T1119" s="22"/>
      <c r="U1119" s="22"/>
      <c r="V1119" s="22"/>
      <c r="W1119" s="22"/>
      <c r="X1119" s="11"/>
      <c r="Y1119" s="11"/>
    </row>
    <row r="1120" spans="8:25" ht="50.1" customHeight="1" x14ac:dyDescent="0.25">
      <c r="H1120" s="19"/>
      <c r="I1120" s="18"/>
      <c r="J1120" s="18"/>
      <c r="S1120" s="22"/>
      <c r="T1120" s="22"/>
      <c r="U1120" s="22"/>
      <c r="V1120" s="22"/>
      <c r="W1120" s="22"/>
      <c r="X1120" s="11"/>
      <c r="Y1120" s="11"/>
    </row>
    <row r="1121" spans="8:25" ht="50.1" customHeight="1" x14ac:dyDescent="0.25">
      <c r="H1121" s="19"/>
      <c r="I1121" s="18"/>
      <c r="J1121" s="18"/>
      <c r="S1121" s="22"/>
      <c r="T1121" s="22"/>
      <c r="U1121" s="22"/>
      <c r="V1121" s="22"/>
      <c r="W1121" s="22"/>
      <c r="X1121" s="11"/>
      <c r="Y1121" s="11"/>
    </row>
    <row r="1122" spans="8:25" ht="50.1" customHeight="1" x14ac:dyDescent="0.25">
      <c r="H1122" s="19"/>
      <c r="I1122" s="18"/>
      <c r="J1122" s="18"/>
      <c r="S1122" s="22"/>
      <c r="T1122" s="22"/>
      <c r="U1122" s="22"/>
      <c r="V1122" s="22"/>
      <c r="W1122" s="22"/>
      <c r="X1122" s="11"/>
      <c r="Y1122" s="11"/>
    </row>
    <row r="1123" spans="8:25" ht="50.1" customHeight="1" x14ac:dyDescent="0.25">
      <c r="H1123" s="19"/>
      <c r="I1123" s="18"/>
      <c r="J1123" s="18"/>
      <c r="S1123" s="22"/>
      <c r="T1123" s="22"/>
      <c r="U1123" s="22"/>
      <c r="V1123" s="22"/>
      <c r="W1123" s="22"/>
      <c r="X1123" s="11"/>
      <c r="Y1123" s="11"/>
    </row>
    <row r="1124" spans="8:25" ht="50.1" customHeight="1" x14ac:dyDescent="0.25">
      <c r="H1124" s="19"/>
      <c r="I1124" s="18"/>
      <c r="J1124" s="18"/>
      <c r="S1124" s="22"/>
      <c r="T1124" s="22"/>
      <c r="U1124" s="22"/>
      <c r="V1124" s="22"/>
      <c r="W1124" s="22"/>
      <c r="X1124" s="11"/>
      <c r="Y1124" s="11"/>
    </row>
    <row r="1125" spans="8:25" ht="50.1" customHeight="1" x14ac:dyDescent="0.25">
      <c r="H1125" s="19"/>
      <c r="I1125" s="18"/>
      <c r="J1125" s="18"/>
      <c r="S1125" s="22"/>
      <c r="T1125" s="22"/>
      <c r="U1125" s="22"/>
      <c r="V1125" s="22"/>
      <c r="W1125" s="22"/>
      <c r="X1125" s="11"/>
      <c r="Y1125" s="11"/>
    </row>
    <row r="1126" spans="8:25" ht="50.1" customHeight="1" x14ac:dyDescent="0.25">
      <c r="H1126" s="19"/>
      <c r="I1126" s="18"/>
      <c r="J1126" s="18"/>
      <c r="S1126" s="22"/>
      <c r="T1126" s="22"/>
      <c r="U1126" s="22"/>
      <c r="V1126" s="22"/>
      <c r="W1126" s="22"/>
      <c r="X1126" s="11"/>
      <c r="Y1126" s="11"/>
    </row>
    <row r="1127" spans="8:25" ht="50.1" customHeight="1" x14ac:dyDescent="0.25">
      <c r="H1127" s="19"/>
      <c r="I1127" s="18"/>
      <c r="J1127" s="18"/>
      <c r="S1127" s="22"/>
      <c r="T1127" s="22"/>
      <c r="U1127" s="22"/>
      <c r="V1127" s="22"/>
      <c r="W1127" s="22"/>
      <c r="X1127" s="11"/>
      <c r="Y1127" s="11"/>
    </row>
    <row r="1128" spans="8:25" ht="50.1" customHeight="1" x14ac:dyDescent="0.25">
      <c r="H1128" s="19"/>
      <c r="I1128" s="18"/>
      <c r="J1128" s="18"/>
      <c r="S1128" s="22"/>
      <c r="T1128" s="22"/>
      <c r="U1128" s="22"/>
      <c r="V1128" s="22"/>
      <c r="W1128" s="22"/>
      <c r="X1128" s="11"/>
      <c r="Y1128" s="11"/>
    </row>
    <row r="1129" spans="8:25" ht="50.1" customHeight="1" x14ac:dyDescent="0.25">
      <c r="H1129" s="19"/>
      <c r="I1129" s="18"/>
      <c r="J1129" s="18"/>
      <c r="S1129" s="22"/>
      <c r="T1129" s="22"/>
      <c r="U1129" s="22"/>
      <c r="V1129" s="22"/>
      <c r="W1129" s="22"/>
      <c r="X1129" s="11"/>
      <c r="Y1129" s="11"/>
    </row>
    <row r="1130" spans="8:25" ht="50.1" customHeight="1" x14ac:dyDescent="0.25">
      <c r="H1130" s="19"/>
      <c r="I1130" s="18"/>
      <c r="J1130" s="18"/>
      <c r="S1130" s="22"/>
      <c r="T1130" s="22"/>
      <c r="U1130" s="22"/>
      <c r="V1130" s="22"/>
      <c r="W1130" s="22"/>
      <c r="X1130" s="11"/>
      <c r="Y1130" s="11"/>
    </row>
    <row r="1131" spans="8:25" ht="50.1" customHeight="1" x14ac:dyDescent="0.25">
      <c r="H1131" s="19"/>
      <c r="I1131" s="18"/>
      <c r="J1131" s="18"/>
      <c r="S1131" s="22"/>
      <c r="T1131" s="22"/>
      <c r="U1131" s="22"/>
      <c r="V1131" s="22"/>
      <c r="W1131" s="22"/>
      <c r="X1131" s="11"/>
      <c r="Y1131" s="11"/>
    </row>
    <row r="1132" spans="8:25" ht="50.1" customHeight="1" x14ac:dyDescent="0.25">
      <c r="H1132" s="19"/>
      <c r="I1132" s="18"/>
      <c r="J1132" s="18"/>
      <c r="S1132" s="22"/>
      <c r="T1132" s="22"/>
      <c r="U1132" s="22"/>
      <c r="V1132" s="22"/>
      <c r="W1132" s="22"/>
      <c r="X1132" s="11"/>
      <c r="Y1132" s="11"/>
    </row>
    <row r="1133" spans="8:25" ht="50.1" customHeight="1" x14ac:dyDescent="0.25">
      <c r="X1133" s="11"/>
      <c r="Y1133" s="11"/>
    </row>
    <row r="1134" spans="8:25" ht="50.1" customHeight="1" x14ac:dyDescent="0.25">
      <c r="X1134" s="11"/>
      <c r="Y1134" s="11"/>
    </row>
    <row r="1135" spans="8:25" ht="50.1" customHeight="1" x14ac:dyDescent="0.25">
      <c r="X1135" s="11"/>
      <c r="Y1135" s="11"/>
    </row>
    <row r="1136" spans="8: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c r="X1171" s="11"/>
      <c r="Y1171" s="11"/>
    </row>
    <row r="1172" spans="24:25" ht="50.1" customHeight="1" x14ac:dyDescent="0.25">
      <c r="X1172" s="11"/>
      <c r="Y1172" s="11"/>
    </row>
    <row r="1173" spans="24:25" ht="50.1" customHeight="1" x14ac:dyDescent="0.25">
      <c r="X1173" s="11"/>
      <c r="Y1173" s="11"/>
    </row>
    <row r="1174" spans="24:25" ht="50.1" customHeight="1" x14ac:dyDescent="0.25">
      <c r="X1174" s="11"/>
      <c r="Y1174" s="11"/>
    </row>
    <row r="1175" spans="24:25" ht="50.1" customHeight="1" x14ac:dyDescent="0.25">
      <c r="X1175" s="11"/>
      <c r="Y1175" s="11"/>
    </row>
    <row r="1176" spans="24:25" ht="50.1" customHeight="1" x14ac:dyDescent="0.25">
      <c r="X1176" s="11"/>
      <c r="Y1176" s="11"/>
    </row>
    <row r="1177" spans="24:25" ht="50.1" customHeight="1" x14ac:dyDescent="0.25">
      <c r="X1177" s="11"/>
      <c r="Y1177" s="11"/>
    </row>
    <row r="1178" spans="24:25" ht="50.1" customHeight="1" x14ac:dyDescent="0.25">
      <c r="X1178" s="11"/>
      <c r="Y1178" s="11"/>
    </row>
    <row r="1179" spans="24:25" ht="50.1" customHeight="1" x14ac:dyDescent="0.25">
      <c r="X1179" s="11"/>
      <c r="Y1179" s="11"/>
    </row>
    <row r="1180" spans="24:25" ht="50.1" customHeight="1" x14ac:dyDescent="0.25">
      <c r="X1180" s="11"/>
      <c r="Y1180" s="11"/>
    </row>
    <row r="1181" spans="24:25" ht="50.1" customHeight="1" x14ac:dyDescent="0.25">
      <c r="X1181" s="11"/>
      <c r="Y1181" s="11"/>
    </row>
    <row r="1182" spans="24:25" ht="50.1" customHeight="1" x14ac:dyDescent="0.25">
      <c r="X1182" s="11"/>
      <c r="Y1182" s="11"/>
    </row>
    <row r="1183" spans="24:25" ht="50.1" customHeight="1" x14ac:dyDescent="0.25">
      <c r="X1183" s="11"/>
      <c r="Y1183" s="11"/>
    </row>
    <row r="1184" spans="24:25" ht="50.1" customHeight="1" x14ac:dyDescent="0.25">
      <c r="X1184" s="11"/>
      <c r="Y1184" s="11"/>
    </row>
    <row r="1185" spans="24:25" ht="50.1" customHeight="1" x14ac:dyDescent="0.25">
      <c r="X1185" s="11"/>
      <c r="Y1185" s="11"/>
    </row>
    <row r="1186" spans="24:25" ht="50.1" customHeight="1" x14ac:dyDescent="0.25">
      <c r="X1186" s="11"/>
      <c r="Y1186" s="11"/>
    </row>
    <row r="1187" spans="24:25" ht="50.1" customHeight="1" x14ac:dyDescent="0.25">
      <c r="X1187" s="11"/>
      <c r="Y1187" s="11"/>
    </row>
    <row r="1188" spans="24:25" ht="50.1" customHeight="1" x14ac:dyDescent="0.25">
      <c r="X1188" s="11"/>
      <c r="Y1188" s="11"/>
    </row>
    <row r="1189" spans="24:25" ht="50.1" customHeight="1" x14ac:dyDescent="0.25">
      <c r="X1189" s="11"/>
      <c r="Y1189" s="11"/>
    </row>
    <row r="1190" spans="24:25" ht="50.1" customHeight="1" x14ac:dyDescent="0.25">
      <c r="X1190" s="11"/>
      <c r="Y1190" s="11"/>
    </row>
    <row r="1191" spans="24:25" ht="50.1" customHeight="1" x14ac:dyDescent="0.25">
      <c r="X1191" s="11"/>
      <c r="Y1191" s="11"/>
    </row>
    <row r="1192" spans="24:25" ht="50.1" customHeight="1" x14ac:dyDescent="0.25">
      <c r="X1192" s="11"/>
      <c r="Y1192" s="11"/>
    </row>
    <row r="1193" spans="24:25" ht="50.1" customHeight="1" x14ac:dyDescent="0.25">
      <c r="X1193" s="11"/>
      <c r="Y1193" s="11"/>
    </row>
    <row r="1194" spans="24:25" ht="50.1" customHeight="1" x14ac:dyDescent="0.25">
      <c r="X1194" s="11"/>
      <c r="Y1194" s="11"/>
    </row>
    <row r="1195" spans="24:25" ht="50.1" customHeight="1" x14ac:dyDescent="0.25">
      <c r="X1195" s="11"/>
      <c r="Y1195" s="11"/>
    </row>
    <row r="1196" spans="24:25" ht="50.1" customHeight="1" x14ac:dyDescent="0.25">
      <c r="X1196" s="11"/>
      <c r="Y1196" s="11"/>
    </row>
    <row r="1197" spans="24:25" ht="50.1" customHeight="1" x14ac:dyDescent="0.25">
      <c r="X1197" s="11"/>
      <c r="Y1197" s="11"/>
    </row>
    <row r="1198" spans="24:25" ht="50.1" customHeight="1" x14ac:dyDescent="0.25">
      <c r="X1198" s="11"/>
      <c r="Y1198" s="11"/>
    </row>
    <row r="1199" spans="24:25" ht="50.1" customHeight="1" x14ac:dyDescent="0.25">
      <c r="X1199" s="11"/>
      <c r="Y1199" s="11"/>
    </row>
    <row r="1200" spans="24:25" ht="50.1" customHeight="1" x14ac:dyDescent="0.25">
      <c r="X1200" s="11"/>
      <c r="Y1200" s="11"/>
    </row>
    <row r="1201" spans="24:25" ht="50.1" customHeight="1" x14ac:dyDescent="0.25">
      <c r="X1201" s="11"/>
      <c r="Y1201" s="11"/>
    </row>
    <row r="1202" spans="24:25" ht="50.1" customHeight="1" x14ac:dyDescent="0.25">
      <c r="X1202" s="11"/>
      <c r="Y1202" s="11"/>
    </row>
    <row r="1203" spans="24:25" ht="50.1" customHeight="1" x14ac:dyDescent="0.25">
      <c r="X1203" s="11"/>
      <c r="Y1203" s="11"/>
    </row>
    <row r="1204" spans="24:25" ht="50.1" customHeight="1" x14ac:dyDescent="0.25">
      <c r="X1204" s="11"/>
      <c r="Y1204" s="11"/>
    </row>
    <row r="1205" spans="24:25" ht="50.1" customHeight="1" x14ac:dyDescent="0.25">
      <c r="X1205" s="11"/>
      <c r="Y1205" s="11"/>
    </row>
    <row r="1206" spans="24:25" ht="50.1" customHeight="1" x14ac:dyDescent="0.25">
      <c r="X1206" s="11"/>
      <c r="Y1206" s="11"/>
    </row>
    <row r="1207" spans="24:25" ht="50.1" customHeight="1" x14ac:dyDescent="0.25">
      <c r="X1207" s="11"/>
      <c r="Y1207" s="11"/>
    </row>
    <row r="1208" spans="24:25" ht="50.1" customHeight="1" x14ac:dyDescent="0.25">
      <c r="X1208" s="11"/>
      <c r="Y1208" s="11"/>
    </row>
    <row r="1209" spans="24:25" ht="50.1" customHeight="1" x14ac:dyDescent="0.25">
      <c r="X1209" s="11"/>
      <c r="Y1209" s="11"/>
    </row>
    <row r="1210" spans="24:25" ht="50.1" customHeight="1" x14ac:dyDescent="0.25">
      <c r="X1210" s="11"/>
      <c r="Y1210" s="11"/>
    </row>
    <row r="1211" spans="24:25" ht="50.1" customHeight="1" x14ac:dyDescent="0.25">
      <c r="X1211" s="11"/>
      <c r="Y1211" s="11"/>
    </row>
    <row r="1212" spans="24:25" ht="50.1" customHeight="1" x14ac:dyDescent="0.25">
      <c r="X1212" s="11"/>
      <c r="Y1212" s="11"/>
    </row>
    <row r="1213" spans="24:25" ht="50.1" customHeight="1" x14ac:dyDescent="0.25">
      <c r="X1213" s="11"/>
      <c r="Y1213" s="11"/>
    </row>
    <row r="1214" spans="24:25" ht="50.1" customHeight="1" x14ac:dyDescent="0.25">
      <c r="X1214" s="11"/>
      <c r="Y1214" s="11"/>
    </row>
    <row r="1215" spans="24:25" ht="50.1" customHeight="1" x14ac:dyDescent="0.25">
      <c r="X1215" s="11"/>
      <c r="Y1215" s="11"/>
    </row>
    <row r="1216" spans="24:25" ht="50.1" customHeight="1" x14ac:dyDescent="0.25">
      <c r="X1216" s="11"/>
      <c r="Y1216" s="11"/>
    </row>
    <row r="1217" spans="24:25" ht="50.1" customHeight="1" x14ac:dyDescent="0.25">
      <c r="X1217" s="11"/>
      <c r="Y1217" s="11"/>
    </row>
    <row r="1218" spans="24:25" ht="50.1" customHeight="1" x14ac:dyDescent="0.25">
      <c r="X1218" s="11"/>
      <c r="Y1218" s="11"/>
    </row>
    <row r="1219" spans="24:25" ht="50.1" customHeight="1" x14ac:dyDescent="0.25">
      <c r="X1219" s="11"/>
      <c r="Y1219" s="11"/>
    </row>
    <row r="1220" spans="24:25" ht="50.1" customHeight="1" x14ac:dyDescent="0.25">
      <c r="X1220" s="11"/>
      <c r="Y1220" s="11"/>
    </row>
    <row r="1221" spans="24:25" ht="50.1" customHeight="1" x14ac:dyDescent="0.25">
      <c r="X1221" s="11"/>
      <c r="Y1221" s="11"/>
    </row>
    <row r="1222" spans="24:25" ht="50.1" customHeight="1" x14ac:dyDescent="0.25">
      <c r="X1222" s="11"/>
      <c r="Y1222" s="11"/>
    </row>
    <row r="1223" spans="24:25" ht="50.1" customHeight="1" x14ac:dyDescent="0.25">
      <c r="X1223" s="11"/>
      <c r="Y1223" s="11"/>
    </row>
    <row r="1224" spans="24:25" ht="50.1" customHeight="1" x14ac:dyDescent="0.25">
      <c r="X1224" s="11"/>
      <c r="Y1224" s="11"/>
    </row>
    <row r="1225" spans="24:25" ht="50.1" customHeight="1" x14ac:dyDescent="0.25">
      <c r="X1225" s="11"/>
      <c r="Y1225" s="11"/>
    </row>
    <row r="1226" spans="24:25" ht="50.1" customHeight="1" x14ac:dyDescent="0.25">
      <c r="X1226" s="11"/>
      <c r="Y1226" s="11"/>
    </row>
    <row r="1227" spans="24:25" ht="50.1" customHeight="1" x14ac:dyDescent="0.25">
      <c r="X1227" s="11"/>
      <c r="Y1227" s="11"/>
    </row>
    <row r="1228" spans="24:25" ht="50.1" customHeight="1" x14ac:dyDescent="0.25">
      <c r="X1228" s="11"/>
      <c r="Y1228" s="11"/>
    </row>
    <row r="1229" spans="24:25" ht="50.1" customHeight="1" x14ac:dyDescent="0.25">
      <c r="X1229" s="11"/>
      <c r="Y1229" s="11"/>
    </row>
    <row r="1230" spans="24:25" ht="50.1" customHeight="1" x14ac:dyDescent="0.25">
      <c r="X1230" s="11"/>
      <c r="Y1230" s="11"/>
    </row>
    <row r="1231" spans="24:25" ht="50.1" customHeight="1" x14ac:dyDescent="0.25">
      <c r="X1231" s="11"/>
      <c r="Y1231" s="11"/>
    </row>
    <row r="1232" spans="24:25" ht="50.1" customHeight="1" x14ac:dyDescent="0.25">
      <c r="X1232" s="11"/>
      <c r="Y1232" s="11"/>
    </row>
    <row r="1233" spans="24:25" ht="50.1" customHeight="1" x14ac:dyDescent="0.25">
      <c r="X1233" s="11"/>
      <c r="Y1233" s="11"/>
    </row>
    <row r="1234" spans="24:25" ht="50.1" customHeight="1" x14ac:dyDescent="0.25">
      <c r="X1234" s="11"/>
      <c r="Y1234" s="11"/>
    </row>
    <row r="1235" spans="24:25" ht="50.1" customHeight="1" x14ac:dyDescent="0.25">
      <c r="X1235" s="11"/>
      <c r="Y1235" s="11"/>
    </row>
    <row r="1236" spans="24:25" ht="50.1" customHeight="1" x14ac:dyDescent="0.25">
      <c r="X1236" s="11"/>
      <c r="Y1236" s="11"/>
    </row>
    <row r="1237" spans="24:25" ht="50.1" customHeight="1" x14ac:dyDescent="0.25">
      <c r="X1237" s="11"/>
      <c r="Y1237" s="11"/>
    </row>
    <row r="1238" spans="24:25" ht="50.1" customHeight="1" x14ac:dyDescent="0.25">
      <c r="X1238" s="11"/>
      <c r="Y1238" s="11"/>
    </row>
    <row r="1239" spans="24:25" ht="50.1" customHeight="1" x14ac:dyDescent="0.25">
      <c r="X1239" s="11"/>
      <c r="Y1239" s="11"/>
    </row>
    <row r="1240" spans="24:25" ht="50.1" customHeight="1" x14ac:dyDescent="0.25">
      <c r="X1240" s="11"/>
      <c r="Y1240" s="11"/>
    </row>
    <row r="1241" spans="24:25" ht="50.1" customHeight="1" x14ac:dyDescent="0.25">
      <c r="X1241" s="11"/>
      <c r="Y1241" s="11"/>
    </row>
    <row r="1242" spans="24:25" ht="50.1" customHeight="1" x14ac:dyDescent="0.25">
      <c r="X1242" s="11"/>
      <c r="Y1242" s="11"/>
    </row>
    <row r="1243" spans="24:25" ht="50.1" customHeight="1" x14ac:dyDescent="0.25">
      <c r="X1243" s="11"/>
      <c r="Y1243" s="11"/>
    </row>
    <row r="1244" spans="24:25" ht="50.1" customHeight="1" x14ac:dyDescent="0.25">
      <c r="X1244" s="11"/>
      <c r="Y1244" s="11"/>
    </row>
    <row r="1245" spans="24:25" ht="50.1" customHeight="1" x14ac:dyDescent="0.25">
      <c r="X1245" s="11"/>
      <c r="Y1245" s="11"/>
    </row>
    <row r="1246" spans="24:25" ht="50.1" customHeight="1" x14ac:dyDescent="0.25">
      <c r="X1246" s="11"/>
      <c r="Y1246" s="11"/>
    </row>
    <row r="1247" spans="24:25" ht="50.1" customHeight="1" x14ac:dyDescent="0.25">
      <c r="X1247" s="11"/>
      <c r="Y1247" s="11"/>
    </row>
    <row r="1248" spans="24:25" ht="50.1" customHeight="1" x14ac:dyDescent="0.25">
      <c r="X1248" s="11"/>
      <c r="Y1248" s="11"/>
    </row>
    <row r="1249" spans="24:25" ht="50.1" customHeight="1" x14ac:dyDescent="0.25">
      <c r="X1249" s="11"/>
      <c r="Y1249" s="11"/>
    </row>
    <row r="1250" spans="24:25" ht="50.1" customHeight="1" x14ac:dyDescent="0.25">
      <c r="X1250" s="11"/>
      <c r="Y1250" s="11"/>
    </row>
    <row r="1251" spans="24:25" ht="50.1" customHeight="1" x14ac:dyDescent="0.25">
      <c r="X1251" s="11"/>
      <c r="Y1251" s="11"/>
    </row>
    <row r="1252" spans="24:25" ht="50.1" customHeight="1" x14ac:dyDescent="0.25">
      <c r="X1252" s="11"/>
      <c r="Y1252" s="11"/>
    </row>
    <row r="1253" spans="24:25" ht="50.1" customHeight="1" x14ac:dyDescent="0.25">
      <c r="X1253" s="11"/>
      <c r="Y1253" s="11"/>
    </row>
    <row r="1254" spans="24:25" ht="50.1" customHeight="1" x14ac:dyDescent="0.25">
      <c r="X1254" s="11"/>
      <c r="Y1254" s="11"/>
    </row>
    <row r="1255" spans="24:25" ht="50.1" customHeight="1" x14ac:dyDescent="0.25">
      <c r="X1255" s="11"/>
      <c r="Y1255" s="11"/>
    </row>
    <row r="1256" spans="24:25" ht="50.1" customHeight="1" x14ac:dyDescent="0.25">
      <c r="X1256" s="11"/>
      <c r="Y1256" s="11"/>
    </row>
    <row r="1257" spans="24:25" ht="50.1" customHeight="1" x14ac:dyDescent="0.25">
      <c r="X1257" s="11"/>
      <c r="Y1257" s="11"/>
    </row>
    <row r="1258" spans="24:25" ht="50.1" customHeight="1" x14ac:dyDescent="0.25">
      <c r="X1258" s="11"/>
      <c r="Y1258" s="11"/>
    </row>
    <row r="1259" spans="24:25" ht="50.1" customHeight="1" x14ac:dyDescent="0.25">
      <c r="X1259" s="11"/>
      <c r="Y1259" s="11"/>
    </row>
    <row r="1260" spans="24:25" ht="50.1" customHeight="1" x14ac:dyDescent="0.25">
      <c r="X1260" s="11"/>
      <c r="Y1260" s="11"/>
    </row>
    <row r="1261" spans="24:25" ht="50.1" customHeight="1" x14ac:dyDescent="0.25">
      <c r="X1261" s="11"/>
      <c r="Y1261" s="11"/>
    </row>
    <row r="1262" spans="24:25" ht="50.1" customHeight="1" x14ac:dyDescent="0.25">
      <c r="X1262" s="11"/>
      <c r="Y1262" s="11"/>
    </row>
    <row r="1263" spans="24:25" ht="50.1" customHeight="1" x14ac:dyDescent="0.25">
      <c r="X1263" s="11"/>
      <c r="Y1263" s="11"/>
    </row>
    <row r="1264" spans="24:25" ht="50.1" customHeight="1" x14ac:dyDescent="0.25">
      <c r="X1264" s="11"/>
      <c r="Y1264" s="11"/>
    </row>
    <row r="1265" spans="24:25" ht="50.1" customHeight="1" x14ac:dyDescent="0.25">
      <c r="X1265" s="11"/>
      <c r="Y1265" s="11"/>
    </row>
    <row r="1266" spans="24:25" ht="50.1" customHeight="1" x14ac:dyDescent="0.25">
      <c r="X1266" s="11"/>
      <c r="Y1266" s="11"/>
    </row>
    <row r="1267" spans="24:25" ht="50.1" customHeight="1" x14ac:dyDescent="0.25">
      <c r="X1267" s="11"/>
      <c r="Y1267" s="11"/>
    </row>
    <row r="1268" spans="24:25" ht="50.1" customHeight="1" x14ac:dyDescent="0.25">
      <c r="X1268" s="11"/>
      <c r="Y1268" s="11"/>
    </row>
    <row r="1269" spans="24:25" ht="50.1" customHeight="1" x14ac:dyDescent="0.25">
      <c r="X1269" s="11"/>
      <c r="Y1269" s="11"/>
    </row>
    <row r="1270" spans="24:25" ht="50.1" customHeight="1" x14ac:dyDescent="0.25">
      <c r="X1270" s="11"/>
      <c r="Y1270" s="11"/>
    </row>
    <row r="1271" spans="24:25" ht="50.1" customHeight="1" x14ac:dyDescent="0.25">
      <c r="X1271" s="11"/>
      <c r="Y1271" s="11"/>
    </row>
    <row r="1272" spans="24:25" ht="50.1" customHeight="1" x14ac:dyDescent="0.25">
      <c r="X1272" s="11"/>
      <c r="Y1272" s="11"/>
    </row>
    <row r="1273" spans="24:25" ht="50.1" customHeight="1" x14ac:dyDescent="0.25"/>
    <row r="1274" spans="24:25" ht="50.1" customHeight="1" x14ac:dyDescent="0.25"/>
    <row r="1275" spans="24:25" ht="50.1" customHeight="1" x14ac:dyDescent="0.25"/>
    <row r="1276" spans="24:25" ht="50.1" customHeight="1" x14ac:dyDescent="0.25"/>
    <row r="1277" spans="24:25" ht="50.1" customHeight="1" x14ac:dyDescent="0.25"/>
    <row r="1278" spans="24:25" ht="50.1" customHeight="1" x14ac:dyDescent="0.25"/>
    <row r="1279" spans="24:25" ht="50.1" customHeight="1" x14ac:dyDescent="0.25"/>
    <row r="1280" spans="24:25"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54:G154" name="Диапазон4"/>
    <protectedRange sqref="D155" name="Диапазон5"/>
    <protectedRange sqref="Q11:Q147" name="ППРФ925_1"/>
    <protectedRange sqref="I11:J147" name="Диапазон2_1_2"/>
    <protectedRange sqref="S11:T147" name="Диапазон3_1_1"/>
    <protectedRange sqref="G11:G147" name="Диапазон2_1_1_2"/>
    <protectedRange sqref="H11:H147" name="Диапазон2_1_1_1_1"/>
    <protectedRange sqref="F11:F147" name="Диапазон8_1"/>
  </protectedRanges>
  <mergeCells count="15">
    <mergeCell ref="H5:X5"/>
    <mergeCell ref="A148:W148"/>
    <mergeCell ref="A149:W149"/>
    <mergeCell ref="A150:W150"/>
    <mergeCell ref="AJ1:AN2"/>
    <mergeCell ref="AD8:AG8"/>
    <mergeCell ref="H1:P1"/>
    <mergeCell ref="B3:D3"/>
    <mergeCell ref="B6:D6"/>
    <mergeCell ref="E6:L6"/>
    <mergeCell ref="H2:P2"/>
    <mergeCell ref="F8:X8"/>
    <mergeCell ref="H3:P3"/>
    <mergeCell ref="H4:X4"/>
    <mergeCell ref="H7:P7"/>
  </mergeCells>
  <conditionalFormatting sqref="S11:S147">
    <cfRule type="expression" dxfId="0" priority="1">
      <formula>S11&gt;IF(#REF!=0,S11,#REF!)</formula>
    </cfRule>
  </conditionalFormatting>
  <dataValidations count="5">
    <dataValidation type="list" allowBlank="1" showInputMessage="1" showErrorMessage="1" sqref="Q11:Q147">
      <formula1>$AJ$5:$AK$5</formula1>
    </dataValidation>
    <dataValidation type="list" sqref="G11:H147">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7">
      <formula1>$AJ$3:$AL$3</formula1>
    </dataValidation>
    <dataValidation type="list" sqref="J11:J147">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7">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156258</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156258</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156258</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2018-05-07T06:28:41Z</dcterms:modified>
  <cp:contentStatus>v2017_1</cp:contentStatus>
</cp:coreProperties>
</file>