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ЭтаКнига" defaultThemeVersion="124226"/>
  <bookViews>
    <workbookView xWindow="1635" yWindow="3780" windowWidth="15600" windowHeight="6480" tabRatio="500"/>
  </bookViews>
  <sheets>
    <sheet name="1.1." sheetId="1" r:id="rId1"/>
    <sheet name="ЕдиницаУслуги" sheetId="7" state="hidden" r:id="rId2"/>
    <sheet name="1.2." sheetId="4" r:id="rId3"/>
    <sheet name="Инструкция по заполнению" sheetId="5" r:id="rId4"/>
    <sheet name="ИнструкцияСтрахование" sheetId="8" state="hidden" r:id="rId5"/>
    <sheet name="ИнструкцияРаботыИУслуги" sheetId="9" state="hidden" r:id="rId6"/>
  </sheets>
  <externalReferences>
    <externalReference r:id="rId7"/>
  </externalReferences>
  <definedNames>
    <definedName name="_URATEXT" localSheetId="5">ИнструкцияРаботыИУслуги!$C$3</definedName>
    <definedName name="_URATEXT" localSheetId="4">ИнструкцияСтрахование!$C$3</definedName>
    <definedName name="_URATEXT">'Инструкция по заполнению'!$C$3</definedName>
    <definedName name="_URATEXT_1">'Инструкция по заполнению'!$C$3</definedName>
    <definedName name="Flag" localSheetId="3">'[1]Коммерческое предложение'!$O$51</definedName>
    <definedName name="Flag" localSheetId="5">'[1]Коммерческое предложение'!$O$51</definedName>
    <definedName name="Flag" localSheetId="4">'[1]Коммерческое предложение'!$O$51</definedName>
    <definedName name="NDS" localSheetId="3">'[1]Коммерческое предложение'!$R$10:$R$12</definedName>
    <definedName name="NDS" localSheetId="5">'[1]Коммерческое предложение'!$R$10:$R$12</definedName>
    <definedName name="NDS" localSheetId="4">'[1]Коммерческое предложение'!$R$10:$R$12</definedName>
    <definedName name="Nomenclatura" localSheetId="0">'1.1.'!$D$191:$D$1300</definedName>
    <definedName name="Print_Area" localSheetId="0">'1.1.'!$A$1:$Y$10</definedName>
    <definedName name="Print_Area" localSheetId="2">'1.2.'!$A$1:$Z$38</definedName>
    <definedName name="warning1">'1.1.'!$G$1</definedName>
    <definedName name="warning2">'1.1.'!$G$2</definedName>
    <definedName name="warning3">'1.1.'!$H$3</definedName>
    <definedName name="warning4">'1.1.'!$H$4</definedName>
    <definedName name="warning5">'1.1.'!$H$5</definedName>
    <definedName name="warning6">'1.1.'!$H$7</definedName>
    <definedName name="КоличествоИмя">'1.1.'!$M$191:$M$65708</definedName>
    <definedName name="НаименованиеПредметаЗакупки">'1.1.'!$D$9</definedName>
    <definedName name="НомерСертификатаИмя">'1.1.'!$K$191:$K$65708</definedName>
    <definedName name="Период" localSheetId="3">'[1]Коммерческое предложение'!$Q$54:$Q$55</definedName>
    <definedName name="Период" localSheetId="5">'[1]Коммерческое предложение'!$Q$54:$Q$55</definedName>
    <definedName name="Период" localSheetId="4">'[1]Коммерческое предложение'!$Q$54:$Q$55</definedName>
    <definedName name="Период">'1.1.'!#REF!</definedName>
    <definedName name="ТехническиеХарактеристики">'1.1.'!$H$9</definedName>
    <definedName name="ЦенаИнфо1">'1.1.'!#REF!</definedName>
    <definedName name="ЦенаИнфо2">'1.1.'!#REF!</definedName>
    <definedName name="ШапкаСтоимостьЗаЕдиницу">'1.1.'!$T$9</definedName>
  </definedNames>
  <calcPr calcId="145621"/>
</workbook>
</file>

<file path=xl/calcChain.xml><?xml version="1.0" encoding="utf-8"?>
<calcChain xmlns="http://schemas.openxmlformats.org/spreadsheetml/2006/main">
  <c r="AH190" i="1" l="1"/>
  <c r="AG190" i="1"/>
  <c r="AF190" i="1"/>
  <c r="AE190" i="1"/>
  <c r="AD190" i="1"/>
  <c r="Z190" i="1"/>
  <c r="W190" i="1"/>
  <c r="X190" i="1" s="1"/>
  <c r="AH189" i="1"/>
  <c r="AG189" i="1"/>
  <c r="AF189" i="1"/>
  <c r="AE189" i="1"/>
  <c r="AD189" i="1"/>
  <c r="Z189" i="1"/>
  <c r="W189" i="1"/>
  <c r="X189" i="1" s="1"/>
  <c r="AH188" i="1"/>
  <c r="AG188" i="1"/>
  <c r="AF188" i="1"/>
  <c r="AE188" i="1"/>
  <c r="AD188" i="1"/>
  <c r="Z188" i="1"/>
  <c r="W188" i="1"/>
  <c r="AC188" i="1" s="1"/>
  <c r="AH187" i="1"/>
  <c r="AG187" i="1"/>
  <c r="AF187" i="1"/>
  <c r="AE187" i="1"/>
  <c r="AD187" i="1"/>
  <c r="Z187" i="1"/>
  <c r="W187" i="1"/>
  <c r="AC187" i="1" s="1"/>
  <c r="AH186" i="1"/>
  <c r="AG186" i="1"/>
  <c r="AF186" i="1"/>
  <c r="AE186" i="1"/>
  <c r="AD186" i="1"/>
  <c r="Z186" i="1"/>
  <c r="W186" i="1"/>
  <c r="X186" i="1" s="1"/>
  <c r="AH185" i="1"/>
  <c r="AG185" i="1"/>
  <c r="AF185" i="1"/>
  <c r="AE185" i="1"/>
  <c r="AD185" i="1"/>
  <c r="Z185" i="1"/>
  <c r="W185" i="1"/>
  <c r="AC185" i="1" s="1"/>
  <c r="AH184" i="1"/>
  <c r="AG184" i="1"/>
  <c r="AF184" i="1"/>
  <c r="AE184" i="1"/>
  <c r="AD184" i="1"/>
  <c r="Z184" i="1"/>
  <c r="W184" i="1"/>
  <c r="X184" i="1" s="1"/>
  <c r="AH183" i="1"/>
  <c r="AG183" i="1"/>
  <c r="AF183" i="1"/>
  <c r="AE183" i="1"/>
  <c r="AD183" i="1"/>
  <c r="Z183" i="1"/>
  <c r="W183" i="1"/>
  <c r="AC183" i="1" s="1"/>
  <c r="AH182" i="1"/>
  <c r="AG182" i="1"/>
  <c r="AF182" i="1"/>
  <c r="AE182" i="1"/>
  <c r="AD182" i="1"/>
  <c r="Z182" i="1"/>
  <c r="W182" i="1"/>
  <c r="X182" i="1" s="1"/>
  <c r="AH181" i="1"/>
  <c r="AG181" i="1"/>
  <c r="AF181" i="1"/>
  <c r="AE181" i="1"/>
  <c r="AD181" i="1"/>
  <c r="Z181" i="1"/>
  <c r="W181" i="1"/>
  <c r="X181" i="1" s="1"/>
  <c r="AH180" i="1"/>
  <c r="AG180" i="1"/>
  <c r="AF180" i="1"/>
  <c r="AE180" i="1"/>
  <c r="AD180" i="1"/>
  <c r="Z180" i="1"/>
  <c r="W180" i="1"/>
  <c r="AC180" i="1" s="1"/>
  <c r="AH179" i="1"/>
  <c r="AG179" i="1"/>
  <c r="AF179" i="1"/>
  <c r="AE179" i="1"/>
  <c r="AD179" i="1"/>
  <c r="Z179" i="1"/>
  <c r="X179" i="1"/>
  <c r="Y179" i="1" s="1"/>
  <c r="AA179" i="1" s="1"/>
  <c r="AI179" i="1" s="1"/>
  <c r="W179" i="1"/>
  <c r="AC179" i="1" s="1"/>
  <c r="AH178" i="1"/>
  <c r="AG178" i="1"/>
  <c r="AF178" i="1"/>
  <c r="AE178" i="1"/>
  <c r="AD178" i="1"/>
  <c r="AC178" i="1"/>
  <c r="Z178" i="1"/>
  <c r="W178" i="1"/>
  <c r="X178" i="1" s="1"/>
  <c r="AH177" i="1"/>
  <c r="AG177" i="1"/>
  <c r="AF177" i="1"/>
  <c r="AE177" i="1"/>
  <c r="AD177" i="1"/>
  <c r="Z177" i="1"/>
  <c r="X177" i="1"/>
  <c r="AB177" i="1" s="1"/>
  <c r="W177" i="1"/>
  <c r="AC177" i="1" s="1"/>
  <c r="AH176" i="1"/>
  <c r="AG176" i="1"/>
  <c r="AF176" i="1"/>
  <c r="AE176" i="1"/>
  <c r="AD176" i="1"/>
  <c r="Z176" i="1"/>
  <c r="W176" i="1"/>
  <c r="X176" i="1" s="1"/>
  <c r="AH175" i="1"/>
  <c r="AG175" i="1"/>
  <c r="AF175" i="1"/>
  <c r="AE175" i="1"/>
  <c r="AD175" i="1"/>
  <c r="AC175" i="1"/>
  <c r="AB175" i="1"/>
  <c r="Z175" i="1"/>
  <c r="X175" i="1"/>
  <c r="Y175" i="1" s="1"/>
  <c r="AA175" i="1" s="1"/>
  <c r="AI175" i="1" s="1"/>
  <c r="W175" i="1"/>
  <c r="AH174" i="1"/>
  <c r="AG174" i="1"/>
  <c r="AF174" i="1"/>
  <c r="AE174" i="1"/>
  <c r="AD174" i="1"/>
  <c r="Z174" i="1"/>
  <c r="W174" i="1"/>
  <c r="X174" i="1" s="1"/>
  <c r="AH173" i="1"/>
  <c r="AG173" i="1"/>
  <c r="AF173" i="1"/>
  <c r="AE173" i="1"/>
  <c r="AD173" i="1"/>
  <c r="Z173" i="1"/>
  <c r="W173" i="1"/>
  <c r="X173" i="1" s="1"/>
  <c r="AH172" i="1"/>
  <c r="AG172" i="1"/>
  <c r="AF172" i="1"/>
  <c r="AE172" i="1"/>
  <c r="AD172" i="1"/>
  <c r="Z172" i="1"/>
  <c r="W172" i="1"/>
  <c r="AC172" i="1" s="1"/>
  <c r="AH171" i="1"/>
  <c r="AG171" i="1"/>
  <c r="AF171" i="1"/>
  <c r="AE171" i="1"/>
  <c r="AD171" i="1"/>
  <c r="Z171" i="1"/>
  <c r="X171" i="1"/>
  <c r="Y171" i="1" s="1"/>
  <c r="AA171" i="1" s="1"/>
  <c r="AI171" i="1" s="1"/>
  <c r="W171" i="1"/>
  <c r="AC171" i="1" s="1"/>
  <c r="AH170" i="1"/>
  <c r="AG170" i="1"/>
  <c r="AF170" i="1"/>
  <c r="AE170" i="1"/>
  <c r="AD170" i="1"/>
  <c r="AC170" i="1"/>
  <c r="Z170" i="1"/>
  <c r="W170" i="1"/>
  <c r="X170" i="1" s="1"/>
  <c r="AH169" i="1"/>
  <c r="AG169" i="1"/>
  <c r="AF169" i="1"/>
  <c r="AE169" i="1"/>
  <c r="AD169" i="1"/>
  <c r="Z169" i="1"/>
  <c r="X169" i="1"/>
  <c r="AB169" i="1" s="1"/>
  <c r="W169" i="1"/>
  <c r="AC169" i="1" s="1"/>
  <c r="AH168" i="1"/>
  <c r="AG168" i="1"/>
  <c r="AF168" i="1"/>
  <c r="AE168" i="1"/>
  <c r="AD168" i="1"/>
  <c r="Z168" i="1"/>
  <c r="W168" i="1"/>
  <c r="X168" i="1" s="1"/>
  <c r="AH167" i="1"/>
  <c r="AG167" i="1"/>
  <c r="AF167" i="1"/>
  <c r="AE167" i="1"/>
  <c r="AD167" i="1"/>
  <c r="AC167" i="1"/>
  <c r="AB167" i="1"/>
  <c r="Z167" i="1"/>
  <c r="X167" i="1"/>
  <c r="Y167" i="1" s="1"/>
  <c r="AA167" i="1" s="1"/>
  <c r="AI167" i="1" s="1"/>
  <c r="W167" i="1"/>
  <c r="AH166" i="1"/>
  <c r="AG166" i="1"/>
  <c r="AF166" i="1"/>
  <c r="AE166" i="1"/>
  <c r="AD166" i="1"/>
  <c r="Z166" i="1"/>
  <c r="W166" i="1"/>
  <c r="X166" i="1" s="1"/>
  <c r="AH165" i="1"/>
  <c r="AG165" i="1"/>
  <c r="AF165" i="1"/>
  <c r="AE165" i="1"/>
  <c r="AD165" i="1"/>
  <c r="Z165" i="1"/>
  <c r="W165" i="1"/>
  <c r="X165" i="1" s="1"/>
  <c r="AH164" i="1"/>
  <c r="AG164" i="1"/>
  <c r="AF164" i="1"/>
  <c r="AE164" i="1"/>
  <c r="AD164" i="1"/>
  <c r="Z164" i="1"/>
  <c r="W164" i="1"/>
  <c r="AC164" i="1" s="1"/>
  <c r="AH163" i="1"/>
  <c r="AG163" i="1"/>
  <c r="AF163" i="1"/>
  <c r="AE163" i="1"/>
  <c r="AD163" i="1"/>
  <c r="Z163" i="1"/>
  <c r="W163" i="1"/>
  <c r="AC163" i="1" s="1"/>
  <c r="AH162" i="1"/>
  <c r="AG162" i="1"/>
  <c r="AF162" i="1"/>
  <c r="AE162" i="1"/>
  <c r="AD162" i="1"/>
  <c r="Z162" i="1"/>
  <c r="W162" i="1"/>
  <c r="X162" i="1" s="1"/>
  <c r="AH161" i="1"/>
  <c r="AG161" i="1"/>
  <c r="AF161" i="1"/>
  <c r="AE161" i="1"/>
  <c r="AD161" i="1"/>
  <c r="Z161" i="1"/>
  <c r="W161" i="1"/>
  <c r="AC161" i="1" s="1"/>
  <c r="AH160" i="1"/>
  <c r="AG160" i="1"/>
  <c r="AF160" i="1"/>
  <c r="AE160" i="1"/>
  <c r="AD160" i="1"/>
  <c r="Z160" i="1"/>
  <c r="W160" i="1"/>
  <c r="X160" i="1" s="1"/>
  <c r="AH159" i="1"/>
  <c r="AG159" i="1"/>
  <c r="AF159" i="1"/>
  <c r="AE159" i="1"/>
  <c r="AD159" i="1"/>
  <c r="Z159" i="1"/>
  <c r="X159" i="1"/>
  <c r="Y159" i="1" s="1"/>
  <c r="AA159" i="1" s="1"/>
  <c r="AI159" i="1" s="1"/>
  <c r="W159" i="1"/>
  <c r="AC159" i="1" s="1"/>
  <c r="AH158" i="1"/>
  <c r="AG158" i="1"/>
  <c r="AF158" i="1"/>
  <c r="AE158" i="1"/>
  <c r="AD158" i="1"/>
  <c r="Z158" i="1"/>
  <c r="W158" i="1"/>
  <c r="X158" i="1" s="1"/>
  <c r="AH157" i="1"/>
  <c r="AG157" i="1"/>
  <c r="AF157" i="1"/>
  <c r="AE157" i="1"/>
  <c r="AD157" i="1"/>
  <c r="Z157" i="1"/>
  <c r="W157" i="1"/>
  <c r="X157" i="1" s="1"/>
  <c r="AH156" i="1"/>
  <c r="AG156" i="1"/>
  <c r="AF156" i="1"/>
  <c r="AE156" i="1"/>
  <c r="AD156" i="1"/>
  <c r="Z156" i="1"/>
  <c r="W156" i="1"/>
  <c r="AC156" i="1" s="1"/>
  <c r="AH155" i="1"/>
  <c r="AG155" i="1"/>
  <c r="AF155" i="1"/>
  <c r="AE155" i="1"/>
  <c r="AD155" i="1"/>
  <c r="Z155" i="1"/>
  <c r="X155" i="1"/>
  <c r="Y155" i="1" s="1"/>
  <c r="AA155" i="1" s="1"/>
  <c r="W155" i="1"/>
  <c r="AC155" i="1" s="1"/>
  <c r="AH154" i="1"/>
  <c r="AG154" i="1"/>
  <c r="AF154" i="1"/>
  <c r="AE154" i="1"/>
  <c r="AD154" i="1"/>
  <c r="AC154" i="1"/>
  <c r="Z154" i="1"/>
  <c r="W154" i="1"/>
  <c r="X154" i="1" s="1"/>
  <c r="AH153" i="1"/>
  <c r="AG153" i="1"/>
  <c r="AF153" i="1"/>
  <c r="AE153" i="1"/>
  <c r="AD153" i="1"/>
  <c r="Z153" i="1"/>
  <c r="X153" i="1"/>
  <c r="AB153" i="1" s="1"/>
  <c r="W153" i="1"/>
  <c r="AC153" i="1" s="1"/>
  <c r="AH152" i="1"/>
  <c r="AG152" i="1"/>
  <c r="AF152" i="1"/>
  <c r="AE152" i="1"/>
  <c r="AD152" i="1"/>
  <c r="Z152" i="1"/>
  <c r="W152" i="1"/>
  <c r="X152" i="1" s="1"/>
  <c r="AH151" i="1"/>
  <c r="AG151" i="1"/>
  <c r="AF151" i="1"/>
  <c r="AE151" i="1"/>
  <c r="AD151" i="1"/>
  <c r="Z151" i="1"/>
  <c r="W151" i="1"/>
  <c r="AC151" i="1" s="1"/>
  <c r="AH150" i="1"/>
  <c r="AG150" i="1"/>
  <c r="AF150" i="1"/>
  <c r="AE150" i="1"/>
  <c r="AD150" i="1"/>
  <c r="Z150" i="1"/>
  <c r="W150" i="1"/>
  <c r="X150" i="1" s="1"/>
  <c r="AH149" i="1"/>
  <c r="AG149" i="1"/>
  <c r="AF149" i="1"/>
  <c r="AE149" i="1"/>
  <c r="AD149" i="1"/>
  <c r="Z149" i="1"/>
  <c r="W149" i="1"/>
  <c r="X149" i="1" s="1"/>
  <c r="AH148" i="1"/>
  <c r="AG148" i="1"/>
  <c r="AF148" i="1"/>
  <c r="AE148" i="1"/>
  <c r="AD148" i="1"/>
  <c r="Z148" i="1"/>
  <c r="W148" i="1"/>
  <c r="AC148" i="1" s="1"/>
  <c r="AH147" i="1"/>
  <c r="AG147" i="1"/>
  <c r="AF147" i="1"/>
  <c r="AE147" i="1"/>
  <c r="AD147" i="1"/>
  <c r="Z147" i="1"/>
  <c r="X147" i="1"/>
  <c r="Y147" i="1" s="1"/>
  <c r="AA147" i="1" s="1"/>
  <c r="AI147" i="1" s="1"/>
  <c r="W147" i="1"/>
  <c r="AC147" i="1" s="1"/>
  <c r="AH146" i="1"/>
  <c r="AG146" i="1"/>
  <c r="AF146" i="1"/>
  <c r="AE146" i="1"/>
  <c r="AD146" i="1"/>
  <c r="AC146" i="1"/>
  <c r="Z146" i="1"/>
  <c r="W146" i="1"/>
  <c r="X146" i="1" s="1"/>
  <c r="AH145" i="1"/>
  <c r="AG145" i="1"/>
  <c r="AF145" i="1"/>
  <c r="AE145" i="1"/>
  <c r="AD145" i="1"/>
  <c r="Z145" i="1"/>
  <c r="X145" i="1"/>
  <c r="AB145" i="1" s="1"/>
  <c r="W145" i="1"/>
  <c r="AC145" i="1" s="1"/>
  <c r="AH144" i="1"/>
  <c r="AG144" i="1"/>
  <c r="AF144" i="1"/>
  <c r="AE144" i="1"/>
  <c r="AD144" i="1"/>
  <c r="Z144" i="1"/>
  <c r="W144" i="1"/>
  <c r="AH143" i="1"/>
  <c r="AG143" i="1"/>
  <c r="AF143" i="1"/>
  <c r="AE143" i="1"/>
  <c r="AD143" i="1"/>
  <c r="AC143" i="1"/>
  <c r="Z143" i="1"/>
  <c r="W143" i="1"/>
  <c r="X143" i="1" s="1"/>
  <c r="AH142" i="1"/>
  <c r="AG142" i="1"/>
  <c r="AF142" i="1"/>
  <c r="AE142" i="1"/>
  <c r="AD142" i="1"/>
  <c r="Z142" i="1"/>
  <c r="W142" i="1"/>
  <c r="X142" i="1" s="1"/>
  <c r="AB142" i="1" s="1"/>
  <c r="AH141" i="1"/>
  <c r="AG141" i="1"/>
  <c r="AF141" i="1"/>
  <c r="AE141" i="1"/>
  <c r="AD141" i="1"/>
  <c r="Z141" i="1"/>
  <c r="W141" i="1"/>
  <c r="X141" i="1" s="1"/>
  <c r="AH140" i="1"/>
  <c r="AG140" i="1"/>
  <c r="AF140" i="1"/>
  <c r="AE140" i="1"/>
  <c r="AD140" i="1"/>
  <c r="Z140" i="1"/>
  <c r="W140" i="1"/>
  <c r="AC140" i="1" s="1"/>
  <c r="AH139" i="1"/>
  <c r="AG139" i="1"/>
  <c r="AF139" i="1"/>
  <c r="AE139" i="1"/>
  <c r="AD139" i="1"/>
  <c r="Z139" i="1"/>
  <c r="X139" i="1"/>
  <c r="W139" i="1"/>
  <c r="AC139" i="1" s="1"/>
  <c r="AH138" i="1"/>
  <c r="AG138" i="1"/>
  <c r="AF138" i="1"/>
  <c r="AE138" i="1"/>
  <c r="AD138" i="1"/>
  <c r="AC138" i="1"/>
  <c r="Z138" i="1"/>
  <c r="W138" i="1"/>
  <c r="X138" i="1" s="1"/>
  <c r="AH137" i="1"/>
  <c r="AG137" i="1"/>
  <c r="AF137" i="1"/>
  <c r="AE137" i="1"/>
  <c r="AD137" i="1"/>
  <c r="Z137" i="1"/>
  <c r="X137" i="1"/>
  <c r="AB137" i="1" s="1"/>
  <c r="W137" i="1"/>
  <c r="AC137" i="1" s="1"/>
  <c r="AH136" i="1"/>
  <c r="AG136" i="1"/>
  <c r="AF136" i="1"/>
  <c r="AE136" i="1"/>
  <c r="AD136" i="1"/>
  <c r="Z136" i="1"/>
  <c r="W136" i="1"/>
  <c r="AH135" i="1"/>
  <c r="AG135" i="1"/>
  <c r="AF135" i="1"/>
  <c r="AE135" i="1"/>
  <c r="AD135" i="1"/>
  <c r="AC135" i="1"/>
  <c r="AB135" i="1"/>
  <c r="Z135" i="1"/>
  <c r="X135" i="1"/>
  <c r="Y135" i="1" s="1"/>
  <c r="AA135" i="1" s="1"/>
  <c r="AI135" i="1" s="1"/>
  <c r="W135" i="1"/>
  <c r="AH134" i="1"/>
  <c r="AG134" i="1"/>
  <c r="AF134" i="1"/>
  <c r="AE134" i="1"/>
  <c r="AD134" i="1"/>
  <c r="Z134" i="1"/>
  <c r="W134" i="1"/>
  <c r="X134" i="1" s="1"/>
  <c r="AB134" i="1" s="1"/>
  <c r="AH133" i="1"/>
  <c r="AG133" i="1"/>
  <c r="AF133" i="1"/>
  <c r="AE133" i="1"/>
  <c r="AD133" i="1"/>
  <c r="Z133" i="1"/>
  <c r="W133" i="1"/>
  <c r="X133" i="1" s="1"/>
  <c r="AH132" i="1"/>
  <c r="AG132" i="1"/>
  <c r="AF132" i="1"/>
  <c r="AE132" i="1"/>
  <c r="AD132" i="1"/>
  <c r="Z132" i="1"/>
  <c r="W132" i="1"/>
  <c r="AC132" i="1" s="1"/>
  <c r="AH131" i="1"/>
  <c r="AG131" i="1"/>
  <c r="AF131" i="1"/>
  <c r="AE131" i="1"/>
  <c r="AD131" i="1"/>
  <c r="Z131" i="1"/>
  <c r="W131" i="1"/>
  <c r="AC131" i="1" s="1"/>
  <c r="AH130" i="1"/>
  <c r="AG130" i="1"/>
  <c r="AF130" i="1"/>
  <c r="AE130" i="1"/>
  <c r="AD130" i="1"/>
  <c r="Z130" i="1"/>
  <c r="W130" i="1"/>
  <c r="X130" i="1" s="1"/>
  <c r="AH129" i="1"/>
  <c r="AG129" i="1"/>
  <c r="AF129" i="1"/>
  <c r="AE129" i="1"/>
  <c r="AD129" i="1"/>
  <c r="Z129" i="1"/>
  <c r="W129" i="1"/>
  <c r="AC129" i="1" s="1"/>
  <c r="AH128" i="1"/>
  <c r="AG128" i="1"/>
  <c r="AF128" i="1"/>
  <c r="AE128" i="1"/>
  <c r="AD128" i="1"/>
  <c r="Z128" i="1"/>
  <c r="W128" i="1"/>
  <c r="X128" i="1" s="1"/>
  <c r="AH127" i="1"/>
  <c r="AG127" i="1"/>
  <c r="AF127" i="1"/>
  <c r="AE127" i="1"/>
  <c r="AD127" i="1"/>
  <c r="Z127" i="1"/>
  <c r="X127" i="1"/>
  <c r="Y127" i="1" s="1"/>
  <c r="AA127" i="1" s="1"/>
  <c r="AI127" i="1" s="1"/>
  <c r="W127" i="1"/>
  <c r="AC127" i="1" s="1"/>
  <c r="AH126" i="1"/>
  <c r="AG126" i="1"/>
  <c r="AF126" i="1"/>
  <c r="AE126" i="1"/>
  <c r="AD126" i="1"/>
  <c r="Z126" i="1"/>
  <c r="W126" i="1"/>
  <c r="AH125" i="1"/>
  <c r="AG125" i="1"/>
  <c r="AF125" i="1"/>
  <c r="AE125" i="1"/>
  <c r="AD125" i="1"/>
  <c r="Z125" i="1"/>
  <c r="W125" i="1"/>
  <c r="X125" i="1" s="1"/>
  <c r="Y125" i="1" s="1"/>
  <c r="AA125" i="1" s="1"/>
  <c r="AI125" i="1" s="1"/>
  <c r="AH124" i="1"/>
  <c r="AG124" i="1"/>
  <c r="AF124" i="1"/>
  <c r="AE124" i="1"/>
  <c r="AD124" i="1"/>
  <c r="Z124" i="1"/>
  <c r="W124" i="1"/>
  <c r="AC124" i="1" s="1"/>
  <c r="AH123" i="1"/>
  <c r="AG123" i="1"/>
  <c r="AF123" i="1"/>
  <c r="AE123" i="1"/>
  <c r="AD123" i="1"/>
  <c r="Z123" i="1"/>
  <c r="W123" i="1"/>
  <c r="AC123" i="1" s="1"/>
  <c r="AH122" i="1"/>
  <c r="AG122" i="1"/>
  <c r="AF122" i="1"/>
  <c r="AE122" i="1"/>
  <c r="AD122" i="1"/>
  <c r="AC122" i="1"/>
  <c r="Z122" i="1"/>
  <c r="W122" i="1"/>
  <c r="X122" i="1" s="1"/>
  <c r="AH121" i="1"/>
  <c r="AG121" i="1"/>
  <c r="AF121" i="1"/>
  <c r="AE121" i="1"/>
  <c r="AD121" i="1"/>
  <c r="Z121" i="1"/>
  <c r="W121" i="1"/>
  <c r="AC121" i="1" s="1"/>
  <c r="AH120" i="1"/>
  <c r="AG120" i="1"/>
  <c r="AF120" i="1"/>
  <c r="AE120" i="1"/>
  <c r="AD120" i="1"/>
  <c r="AC120" i="1"/>
  <c r="Z120" i="1"/>
  <c r="W120" i="1"/>
  <c r="X120" i="1" s="1"/>
  <c r="AH119" i="1"/>
  <c r="AG119" i="1"/>
  <c r="AF119" i="1"/>
  <c r="AE119" i="1"/>
  <c r="AD119" i="1"/>
  <c r="Z119" i="1"/>
  <c r="X119" i="1"/>
  <c r="Y119" i="1" s="1"/>
  <c r="AA119" i="1" s="1"/>
  <c r="AI119" i="1" s="1"/>
  <c r="W119" i="1"/>
  <c r="AC119" i="1" s="1"/>
  <c r="AH118" i="1"/>
  <c r="AG118" i="1"/>
  <c r="AF118" i="1"/>
  <c r="AE118" i="1"/>
  <c r="AD118" i="1"/>
  <c r="Z118" i="1"/>
  <c r="W118" i="1"/>
  <c r="AH117" i="1"/>
  <c r="AG117" i="1"/>
  <c r="AF117" i="1"/>
  <c r="AE117" i="1"/>
  <c r="AD117" i="1"/>
  <c r="Z117" i="1"/>
  <c r="W117" i="1"/>
  <c r="X117" i="1" s="1"/>
  <c r="Y117" i="1" s="1"/>
  <c r="AA117" i="1" s="1"/>
  <c r="AH116" i="1"/>
  <c r="AG116" i="1"/>
  <c r="AF116" i="1"/>
  <c r="AE116" i="1"/>
  <c r="AD116" i="1"/>
  <c r="Z116" i="1"/>
  <c r="W116" i="1"/>
  <c r="AC116" i="1" s="1"/>
  <c r="AH115" i="1"/>
  <c r="AG115" i="1"/>
  <c r="AF115" i="1"/>
  <c r="AE115" i="1"/>
  <c r="AD115" i="1"/>
  <c r="Z115" i="1"/>
  <c r="X115" i="1"/>
  <c r="W115" i="1"/>
  <c r="AC115" i="1" s="1"/>
  <c r="AH114" i="1"/>
  <c r="AG114" i="1"/>
  <c r="AF114" i="1"/>
  <c r="AE114" i="1"/>
  <c r="AD114" i="1"/>
  <c r="AC114" i="1"/>
  <c r="Z114" i="1"/>
  <c r="W114" i="1"/>
  <c r="X114" i="1" s="1"/>
  <c r="AH113" i="1"/>
  <c r="AG113" i="1"/>
  <c r="AF113" i="1"/>
  <c r="AE113" i="1"/>
  <c r="AD113" i="1"/>
  <c r="Z113" i="1"/>
  <c r="X113" i="1"/>
  <c r="W113" i="1"/>
  <c r="AC113" i="1" s="1"/>
  <c r="AH112" i="1"/>
  <c r="AG112" i="1"/>
  <c r="AF112" i="1"/>
  <c r="AE112" i="1"/>
  <c r="AD112" i="1"/>
  <c r="Z112" i="1"/>
  <c r="W112" i="1"/>
  <c r="X112" i="1" s="1"/>
  <c r="AH111" i="1"/>
  <c r="AG111" i="1"/>
  <c r="AF111" i="1"/>
  <c r="AE111" i="1"/>
  <c r="AD111" i="1"/>
  <c r="AC111" i="1"/>
  <c r="Z111" i="1"/>
  <c r="W111" i="1"/>
  <c r="X111" i="1" s="1"/>
  <c r="AH110" i="1"/>
  <c r="AG110" i="1"/>
  <c r="AF110" i="1"/>
  <c r="AE110" i="1"/>
  <c r="AD110" i="1"/>
  <c r="Z110" i="1"/>
  <c r="W110" i="1"/>
  <c r="AH109" i="1"/>
  <c r="AG109" i="1"/>
  <c r="AF109" i="1"/>
  <c r="AE109" i="1"/>
  <c r="AD109" i="1"/>
  <c r="AB109" i="1"/>
  <c r="Z109" i="1"/>
  <c r="W109" i="1"/>
  <c r="X109" i="1" s="1"/>
  <c r="Y109" i="1" s="1"/>
  <c r="AA109" i="1" s="1"/>
  <c r="AH108" i="1"/>
  <c r="AG108" i="1"/>
  <c r="AF108" i="1"/>
  <c r="AE108" i="1"/>
  <c r="AD108" i="1"/>
  <c r="Z108" i="1"/>
  <c r="W108" i="1"/>
  <c r="AC108" i="1" s="1"/>
  <c r="AH107" i="1"/>
  <c r="AG107" i="1"/>
  <c r="AF107" i="1"/>
  <c r="AE107" i="1"/>
  <c r="AD107" i="1"/>
  <c r="Z107" i="1"/>
  <c r="X107" i="1"/>
  <c r="W107" i="1"/>
  <c r="AC107" i="1" s="1"/>
  <c r="AH106" i="1"/>
  <c r="AG106" i="1"/>
  <c r="AF106" i="1"/>
  <c r="AE106" i="1"/>
  <c r="AD106" i="1"/>
  <c r="AC106" i="1"/>
  <c r="Z106" i="1"/>
  <c r="W106" i="1"/>
  <c r="X106" i="1" s="1"/>
  <c r="AH105" i="1"/>
  <c r="AG105" i="1"/>
  <c r="AF105" i="1"/>
  <c r="AE105" i="1"/>
  <c r="AD105" i="1"/>
  <c r="Z105" i="1"/>
  <c r="X105" i="1"/>
  <c r="W105" i="1"/>
  <c r="AC105" i="1" s="1"/>
  <c r="AH104" i="1"/>
  <c r="AG104" i="1"/>
  <c r="AF104" i="1"/>
  <c r="AE104" i="1"/>
  <c r="AD104" i="1"/>
  <c r="AC104" i="1"/>
  <c r="Z104" i="1"/>
  <c r="W104" i="1"/>
  <c r="X104" i="1" s="1"/>
  <c r="AH103" i="1"/>
  <c r="AG103" i="1"/>
  <c r="AF103" i="1"/>
  <c r="AE103" i="1"/>
  <c r="AD103" i="1"/>
  <c r="AC103" i="1"/>
  <c r="Z103" i="1"/>
  <c r="X103" i="1"/>
  <c r="Y103" i="1" s="1"/>
  <c r="AA103" i="1" s="1"/>
  <c r="AI103" i="1" s="1"/>
  <c r="W103" i="1"/>
  <c r="AH102" i="1"/>
  <c r="AG102" i="1"/>
  <c r="AF102" i="1"/>
  <c r="AE102" i="1"/>
  <c r="AD102" i="1"/>
  <c r="AC102" i="1"/>
  <c r="Z102" i="1"/>
  <c r="W102" i="1"/>
  <c r="X102" i="1" s="1"/>
  <c r="AB102" i="1" s="1"/>
  <c r="AH101" i="1"/>
  <c r="AG101" i="1"/>
  <c r="AF101" i="1"/>
  <c r="AE101" i="1"/>
  <c r="AD101" i="1"/>
  <c r="Z101" i="1"/>
  <c r="W101" i="1"/>
  <c r="X101" i="1" s="1"/>
  <c r="Y101" i="1" s="1"/>
  <c r="AA101" i="1" s="1"/>
  <c r="AH100" i="1"/>
  <c r="AG100" i="1"/>
  <c r="AF100" i="1"/>
  <c r="AE100" i="1"/>
  <c r="AD100" i="1"/>
  <c r="Z100" i="1"/>
  <c r="W100" i="1"/>
  <c r="AH99" i="1"/>
  <c r="AG99" i="1"/>
  <c r="AF99" i="1"/>
  <c r="AE99" i="1"/>
  <c r="AD99" i="1"/>
  <c r="Z99" i="1"/>
  <c r="X99" i="1"/>
  <c r="Y99" i="1" s="1"/>
  <c r="AA99" i="1" s="1"/>
  <c r="W99" i="1"/>
  <c r="AC99" i="1" s="1"/>
  <c r="AH98" i="1"/>
  <c r="AG98" i="1"/>
  <c r="AF98" i="1"/>
  <c r="AE98" i="1"/>
  <c r="AD98" i="1"/>
  <c r="Z98" i="1"/>
  <c r="W98" i="1"/>
  <c r="X98" i="1" s="1"/>
  <c r="AB98" i="1" s="1"/>
  <c r="AH97" i="1"/>
  <c r="AG97" i="1"/>
  <c r="AF97" i="1"/>
  <c r="AE97" i="1"/>
  <c r="AD97" i="1"/>
  <c r="Z97" i="1"/>
  <c r="W97" i="1"/>
  <c r="AC97" i="1" s="1"/>
  <c r="AH96" i="1"/>
  <c r="AG96" i="1"/>
  <c r="AF96" i="1"/>
  <c r="AE96" i="1"/>
  <c r="AD96" i="1"/>
  <c r="Z96" i="1"/>
  <c r="W96" i="1"/>
  <c r="X96" i="1" s="1"/>
  <c r="AH95" i="1"/>
  <c r="AG95" i="1"/>
  <c r="AF95" i="1"/>
  <c r="AE95" i="1"/>
  <c r="AD95" i="1"/>
  <c r="Z95" i="1"/>
  <c r="X95" i="1"/>
  <c r="Y95" i="1" s="1"/>
  <c r="AA95" i="1" s="1"/>
  <c r="AI95" i="1" s="1"/>
  <c r="W95" i="1"/>
  <c r="AC95" i="1" s="1"/>
  <c r="AH94" i="1"/>
  <c r="AG94" i="1"/>
  <c r="AF94" i="1"/>
  <c r="AE94" i="1"/>
  <c r="AD94" i="1"/>
  <c r="Z94" i="1"/>
  <c r="W94" i="1"/>
  <c r="X94" i="1" s="1"/>
  <c r="AB94" i="1" s="1"/>
  <c r="AH93" i="1"/>
  <c r="AG93" i="1"/>
  <c r="AF93" i="1"/>
  <c r="AE93" i="1"/>
  <c r="AD93" i="1"/>
  <c r="Z93" i="1"/>
  <c r="W93" i="1"/>
  <c r="X93" i="1" s="1"/>
  <c r="Y93" i="1" s="1"/>
  <c r="AA93" i="1" s="1"/>
  <c r="AH92" i="1"/>
  <c r="AG92" i="1"/>
  <c r="AF92" i="1"/>
  <c r="AE92" i="1"/>
  <c r="AD92" i="1"/>
  <c r="Z92" i="1"/>
  <c r="W92" i="1"/>
  <c r="AH91" i="1"/>
  <c r="AG91" i="1"/>
  <c r="AF91" i="1"/>
  <c r="AE91" i="1"/>
  <c r="AD91" i="1"/>
  <c r="Z91" i="1"/>
  <c r="W91" i="1"/>
  <c r="AC91" i="1" s="1"/>
  <c r="AH90" i="1"/>
  <c r="AG90" i="1"/>
  <c r="AF90" i="1"/>
  <c r="AE90" i="1"/>
  <c r="AD90" i="1"/>
  <c r="Z90" i="1"/>
  <c r="W90" i="1"/>
  <c r="X90" i="1" s="1"/>
  <c r="AB90" i="1" s="1"/>
  <c r="AH89" i="1"/>
  <c r="AG89" i="1"/>
  <c r="AF89" i="1"/>
  <c r="AE89" i="1"/>
  <c r="AD89" i="1"/>
  <c r="Z89" i="1"/>
  <c r="W89" i="1"/>
  <c r="AC89" i="1" s="1"/>
  <c r="AH88" i="1"/>
  <c r="AG88" i="1"/>
  <c r="AF88" i="1"/>
  <c r="AE88" i="1"/>
  <c r="AD88" i="1"/>
  <c r="Z88" i="1"/>
  <c r="W88" i="1"/>
  <c r="AC88" i="1" s="1"/>
  <c r="AH87" i="1"/>
  <c r="AG87" i="1"/>
  <c r="AF87" i="1"/>
  <c r="AE87" i="1"/>
  <c r="AD87" i="1"/>
  <c r="Z87" i="1"/>
  <c r="W87" i="1"/>
  <c r="AC87" i="1" s="1"/>
  <c r="AH86" i="1"/>
  <c r="AG86" i="1"/>
  <c r="AF86" i="1"/>
  <c r="AE86" i="1"/>
  <c r="AD86" i="1"/>
  <c r="Z86" i="1"/>
  <c r="W86" i="1"/>
  <c r="X86" i="1" s="1"/>
  <c r="AB86" i="1" s="1"/>
  <c r="AH85" i="1"/>
  <c r="AG85" i="1"/>
  <c r="AF85" i="1"/>
  <c r="AE85" i="1"/>
  <c r="AD85" i="1"/>
  <c r="Z85" i="1"/>
  <c r="W85" i="1"/>
  <c r="AH84" i="1"/>
  <c r="AG84" i="1"/>
  <c r="AF84" i="1"/>
  <c r="AE84" i="1"/>
  <c r="AD84" i="1"/>
  <c r="Z84" i="1"/>
  <c r="W84" i="1"/>
  <c r="AC84" i="1" s="1"/>
  <c r="AH83" i="1"/>
  <c r="AG83" i="1"/>
  <c r="AF83" i="1"/>
  <c r="AE83" i="1"/>
  <c r="AD83" i="1"/>
  <c r="Z83" i="1"/>
  <c r="W83" i="1"/>
  <c r="AC83" i="1" s="1"/>
  <c r="AH82" i="1"/>
  <c r="AG82" i="1"/>
  <c r="AF82" i="1"/>
  <c r="AE82" i="1"/>
  <c r="AD82" i="1"/>
  <c r="Z82" i="1"/>
  <c r="W82" i="1"/>
  <c r="X82" i="1" s="1"/>
  <c r="Y82" i="1" s="1"/>
  <c r="AA82" i="1" s="1"/>
  <c r="AI82" i="1" s="1"/>
  <c r="AH81" i="1"/>
  <c r="AG81" i="1"/>
  <c r="AF81" i="1"/>
  <c r="AE81" i="1"/>
  <c r="AD81" i="1"/>
  <c r="Z81" i="1"/>
  <c r="W81" i="1"/>
  <c r="AC81" i="1" s="1"/>
  <c r="AH80" i="1"/>
  <c r="AG80" i="1"/>
  <c r="AF80" i="1"/>
  <c r="AE80" i="1"/>
  <c r="AD80" i="1"/>
  <c r="AC80" i="1"/>
  <c r="Z80" i="1"/>
  <c r="W80" i="1"/>
  <c r="X80" i="1" s="1"/>
  <c r="AH79" i="1"/>
  <c r="AG79" i="1"/>
  <c r="AF79" i="1"/>
  <c r="AE79" i="1"/>
  <c r="AD79" i="1"/>
  <c r="Z79" i="1"/>
  <c r="W79" i="1"/>
  <c r="AC79" i="1" s="1"/>
  <c r="AH78" i="1"/>
  <c r="AG78" i="1"/>
  <c r="AF78" i="1"/>
  <c r="AE78" i="1"/>
  <c r="AD78" i="1"/>
  <c r="Z78" i="1"/>
  <c r="W78" i="1"/>
  <c r="X78" i="1" s="1"/>
  <c r="AH77" i="1"/>
  <c r="AG77" i="1"/>
  <c r="AF77" i="1"/>
  <c r="AE77" i="1"/>
  <c r="AD77" i="1"/>
  <c r="Z77" i="1"/>
  <c r="X77" i="1"/>
  <c r="AB77" i="1" s="1"/>
  <c r="W77" i="1"/>
  <c r="AC77" i="1" s="1"/>
  <c r="AH76" i="1"/>
  <c r="AG76" i="1"/>
  <c r="AF76" i="1"/>
  <c r="AE76" i="1"/>
  <c r="AD76" i="1"/>
  <c r="AC76" i="1"/>
  <c r="Z76" i="1"/>
  <c r="W76" i="1"/>
  <c r="X76" i="1" s="1"/>
  <c r="AB76" i="1" s="1"/>
  <c r="AH75" i="1"/>
  <c r="AG75" i="1"/>
  <c r="AF75" i="1"/>
  <c r="AE75" i="1"/>
  <c r="AD75" i="1"/>
  <c r="AC75" i="1"/>
  <c r="Z75" i="1"/>
  <c r="W75" i="1"/>
  <c r="X75" i="1" s="1"/>
  <c r="AH74" i="1"/>
  <c r="AG74" i="1"/>
  <c r="AF74" i="1"/>
  <c r="AE74" i="1"/>
  <c r="AD74" i="1"/>
  <c r="Z74" i="1"/>
  <c r="W74" i="1"/>
  <c r="AC74" i="1" s="1"/>
  <c r="AH73" i="1"/>
  <c r="AG73" i="1"/>
  <c r="AF73" i="1"/>
  <c r="AE73" i="1"/>
  <c r="AD73" i="1"/>
  <c r="Z73" i="1"/>
  <c r="W73" i="1"/>
  <c r="X73" i="1" s="1"/>
  <c r="AH72" i="1"/>
  <c r="AG72" i="1"/>
  <c r="AF72" i="1"/>
  <c r="AE72" i="1"/>
  <c r="AD72" i="1"/>
  <c r="AC72" i="1"/>
  <c r="Z72" i="1"/>
  <c r="W72" i="1"/>
  <c r="X72" i="1" s="1"/>
  <c r="AH71" i="1"/>
  <c r="AG71" i="1"/>
  <c r="AF71" i="1"/>
  <c r="AE71" i="1"/>
  <c r="AD71" i="1"/>
  <c r="Z71" i="1"/>
  <c r="W71" i="1"/>
  <c r="AC71" i="1" s="1"/>
  <c r="AH70" i="1"/>
  <c r="AG70" i="1"/>
  <c r="AF70" i="1"/>
  <c r="AE70" i="1"/>
  <c r="AD70" i="1"/>
  <c r="Z70" i="1"/>
  <c r="W70" i="1"/>
  <c r="X70" i="1" s="1"/>
  <c r="AH69" i="1"/>
  <c r="AG69" i="1"/>
  <c r="AF69" i="1"/>
  <c r="AE69" i="1"/>
  <c r="AD69" i="1"/>
  <c r="Z69" i="1"/>
  <c r="X69" i="1"/>
  <c r="AB69" i="1" s="1"/>
  <c r="W69" i="1"/>
  <c r="AC69" i="1" s="1"/>
  <c r="AH68" i="1"/>
  <c r="AG68" i="1"/>
  <c r="AF68" i="1"/>
  <c r="AE68" i="1"/>
  <c r="AD68" i="1"/>
  <c r="AC68" i="1"/>
  <c r="Z68" i="1"/>
  <c r="W68" i="1"/>
  <c r="X68" i="1" s="1"/>
  <c r="AB68" i="1" s="1"/>
  <c r="AH67" i="1"/>
  <c r="AG67" i="1"/>
  <c r="AF67" i="1"/>
  <c r="AE67" i="1"/>
  <c r="AD67" i="1"/>
  <c r="AC67" i="1"/>
  <c r="Z67" i="1"/>
  <c r="W67" i="1"/>
  <c r="X67" i="1" s="1"/>
  <c r="AH66" i="1"/>
  <c r="AG66" i="1"/>
  <c r="AF66" i="1"/>
  <c r="AE66" i="1"/>
  <c r="AD66" i="1"/>
  <c r="Z66" i="1"/>
  <c r="W66" i="1"/>
  <c r="AC66" i="1" s="1"/>
  <c r="AH65" i="1"/>
  <c r="AG65" i="1"/>
  <c r="AF65" i="1"/>
  <c r="AE65" i="1"/>
  <c r="AD65" i="1"/>
  <c r="Z65" i="1"/>
  <c r="W65" i="1"/>
  <c r="X65" i="1" s="1"/>
  <c r="AH64" i="1"/>
  <c r="AG64" i="1"/>
  <c r="AF64" i="1"/>
  <c r="AE64" i="1"/>
  <c r="AD64" i="1"/>
  <c r="AC64" i="1"/>
  <c r="Z64" i="1"/>
  <c r="W64" i="1"/>
  <c r="X64" i="1" s="1"/>
  <c r="AH63" i="1"/>
  <c r="AG63" i="1"/>
  <c r="AF63" i="1"/>
  <c r="AE63" i="1"/>
  <c r="AD63" i="1"/>
  <c r="Z63" i="1"/>
  <c r="W63" i="1"/>
  <c r="AC63" i="1" s="1"/>
  <c r="AH62" i="1"/>
  <c r="AG62" i="1"/>
  <c r="AF62" i="1"/>
  <c r="AE62" i="1"/>
  <c r="AD62" i="1"/>
  <c r="Z62" i="1"/>
  <c r="W62" i="1"/>
  <c r="X62" i="1" s="1"/>
  <c r="AH61" i="1"/>
  <c r="AG61" i="1"/>
  <c r="AF61" i="1"/>
  <c r="AE61" i="1"/>
  <c r="AD61" i="1"/>
  <c r="Z61" i="1"/>
  <c r="X61" i="1"/>
  <c r="AB61" i="1" s="1"/>
  <c r="W61" i="1"/>
  <c r="AC61" i="1" s="1"/>
  <c r="AH60" i="1"/>
  <c r="AG60" i="1"/>
  <c r="AF60" i="1"/>
  <c r="AE60" i="1"/>
  <c r="AD60" i="1"/>
  <c r="AC60" i="1"/>
  <c r="Z60" i="1"/>
  <c r="W60" i="1"/>
  <c r="X60" i="1" s="1"/>
  <c r="AB60" i="1" s="1"/>
  <c r="AH59" i="1"/>
  <c r="AG59" i="1"/>
  <c r="AF59" i="1"/>
  <c r="AE59" i="1"/>
  <c r="AD59" i="1"/>
  <c r="AC59" i="1"/>
  <c r="Z59" i="1"/>
  <c r="W59" i="1"/>
  <c r="X59" i="1" s="1"/>
  <c r="AH58" i="1"/>
  <c r="AG58" i="1"/>
  <c r="AF58" i="1"/>
  <c r="AE58" i="1"/>
  <c r="AD58" i="1"/>
  <c r="Z58" i="1"/>
  <c r="W58" i="1"/>
  <c r="AC58" i="1" s="1"/>
  <c r="AH57" i="1"/>
  <c r="AG57" i="1"/>
  <c r="AF57" i="1"/>
  <c r="AE57" i="1"/>
  <c r="AD57" i="1"/>
  <c r="Z57" i="1"/>
  <c r="W57" i="1"/>
  <c r="X57" i="1" s="1"/>
  <c r="AH56" i="1"/>
  <c r="AG56" i="1"/>
  <c r="AF56" i="1"/>
  <c r="AE56" i="1"/>
  <c r="AD56" i="1"/>
  <c r="AC56" i="1"/>
  <c r="Z56" i="1"/>
  <c r="W56" i="1"/>
  <c r="X56" i="1" s="1"/>
  <c r="AH55" i="1"/>
  <c r="AG55" i="1"/>
  <c r="AF55" i="1"/>
  <c r="AE55" i="1"/>
  <c r="AD55" i="1"/>
  <c r="Z55" i="1"/>
  <c r="W55" i="1"/>
  <c r="AC55" i="1" s="1"/>
  <c r="AH54" i="1"/>
  <c r="AG54" i="1"/>
  <c r="AF54" i="1"/>
  <c r="AE54" i="1"/>
  <c r="AD54" i="1"/>
  <c r="Z54" i="1"/>
  <c r="W54" i="1"/>
  <c r="X54" i="1" s="1"/>
  <c r="AH53" i="1"/>
  <c r="AG53" i="1"/>
  <c r="AF53" i="1"/>
  <c r="AE53" i="1"/>
  <c r="AD53" i="1"/>
  <c r="Z53" i="1"/>
  <c r="X53" i="1"/>
  <c r="AB53" i="1" s="1"/>
  <c r="W53" i="1"/>
  <c r="AC53" i="1" s="1"/>
  <c r="AH52" i="1"/>
  <c r="AG52" i="1"/>
  <c r="AF52" i="1"/>
  <c r="AE52" i="1"/>
  <c r="AD52" i="1"/>
  <c r="AC52" i="1"/>
  <c r="Z52" i="1"/>
  <c r="W52" i="1"/>
  <c r="X52" i="1" s="1"/>
  <c r="AB52" i="1" s="1"/>
  <c r="AH51" i="1"/>
  <c r="AG51" i="1"/>
  <c r="AF51" i="1"/>
  <c r="AE51" i="1"/>
  <c r="AD51" i="1"/>
  <c r="AC51" i="1"/>
  <c r="Z51" i="1"/>
  <c r="W51" i="1"/>
  <c r="X51" i="1" s="1"/>
  <c r="AH50" i="1"/>
  <c r="AG50" i="1"/>
  <c r="AF50" i="1"/>
  <c r="AE50" i="1"/>
  <c r="AD50" i="1"/>
  <c r="Z50" i="1"/>
  <c r="W50" i="1"/>
  <c r="AC50" i="1" s="1"/>
  <c r="AH49" i="1"/>
  <c r="AG49" i="1"/>
  <c r="AF49" i="1"/>
  <c r="AE49" i="1"/>
  <c r="AD49" i="1"/>
  <c r="Z49" i="1"/>
  <c r="W49" i="1"/>
  <c r="X49" i="1" s="1"/>
  <c r="AH48" i="1"/>
  <c r="AG48" i="1"/>
  <c r="AF48" i="1"/>
  <c r="AE48" i="1"/>
  <c r="AD48" i="1"/>
  <c r="AC48" i="1"/>
  <c r="Z48" i="1"/>
  <c r="W48" i="1"/>
  <c r="X48" i="1" s="1"/>
  <c r="AH47" i="1"/>
  <c r="AG47" i="1"/>
  <c r="AF47" i="1"/>
  <c r="AE47" i="1"/>
  <c r="AD47" i="1"/>
  <c r="Z47" i="1"/>
  <c r="W47" i="1"/>
  <c r="AC47" i="1" s="1"/>
  <c r="AH46" i="1"/>
  <c r="AG46" i="1"/>
  <c r="AF46" i="1"/>
  <c r="AE46" i="1"/>
  <c r="AD46" i="1"/>
  <c r="Z46" i="1"/>
  <c r="W46" i="1"/>
  <c r="X46" i="1" s="1"/>
  <c r="AH45" i="1"/>
  <c r="AG45" i="1"/>
  <c r="AF45" i="1"/>
  <c r="AE45" i="1"/>
  <c r="AD45" i="1"/>
  <c r="Z45" i="1"/>
  <c r="X45" i="1"/>
  <c r="AB45" i="1" s="1"/>
  <c r="W45" i="1"/>
  <c r="AC45" i="1" s="1"/>
  <c r="AH44" i="1"/>
  <c r="AG44" i="1"/>
  <c r="AF44" i="1"/>
  <c r="AE44" i="1"/>
  <c r="AD44" i="1"/>
  <c r="AC44" i="1"/>
  <c r="Z44" i="1"/>
  <c r="W44" i="1"/>
  <c r="X44" i="1" s="1"/>
  <c r="AB44" i="1" s="1"/>
  <c r="AH43" i="1"/>
  <c r="AG43" i="1"/>
  <c r="AF43" i="1"/>
  <c r="AE43" i="1"/>
  <c r="AD43" i="1"/>
  <c r="AC43" i="1"/>
  <c r="Z43" i="1"/>
  <c r="W43" i="1"/>
  <c r="X43" i="1" s="1"/>
  <c r="AH42" i="1"/>
  <c r="AG42" i="1"/>
  <c r="AF42" i="1"/>
  <c r="AE42" i="1"/>
  <c r="AD42" i="1"/>
  <c r="Z42" i="1"/>
  <c r="W42" i="1"/>
  <c r="AC42" i="1" s="1"/>
  <c r="AH41" i="1"/>
  <c r="AG41" i="1"/>
  <c r="AF41" i="1"/>
  <c r="AE41" i="1"/>
  <c r="AD41" i="1"/>
  <c r="Z41" i="1"/>
  <c r="W41" i="1"/>
  <c r="X41" i="1" s="1"/>
  <c r="AH40" i="1"/>
  <c r="AG40" i="1"/>
  <c r="AF40" i="1"/>
  <c r="AE40" i="1"/>
  <c r="AD40" i="1"/>
  <c r="AC40" i="1"/>
  <c r="Z40" i="1"/>
  <c r="W40" i="1"/>
  <c r="X40" i="1" s="1"/>
  <c r="AH39" i="1"/>
  <c r="AG39" i="1"/>
  <c r="AF39" i="1"/>
  <c r="AE39" i="1"/>
  <c r="AD39" i="1"/>
  <c r="Z39" i="1"/>
  <c r="W39" i="1"/>
  <c r="AC39" i="1" s="1"/>
  <c r="AH38" i="1"/>
  <c r="AG38" i="1"/>
  <c r="AF38" i="1"/>
  <c r="AE38" i="1"/>
  <c r="AD38" i="1"/>
  <c r="Z38" i="1"/>
  <c r="W38" i="1"/>
  <c r="X38" i="1" s="1"/>
  <c r="AH37" i="1"/>
  <c r="AG37" i="1"/>
  <c r="AF37" i="1"/>
  <c r="AE37" i="1"/>
  <c r="AD37" i="1"/>
  <c r="Z37" i="1"/>
  <c r="X37" i="1"/>
  <c r="AB37" i="1" s="1"/>
  <c r="W37" i="1"/>
  <c r="AC37" i="1" s="1"/>
  <c r="AH36" i="1"/>
  <c r="AG36" i="1"/>
  <c r="AF36" i="1"/>
  <c r="AE36" i="1"/>
  <c r="AD36" i="1"/>
  <c r="AC36" i="1"/>
  <c r="Z36" i="1"/>
  <c r="W36" i="1"/>
  <c r="X36" i="1" s="1"/>
  <c r="AB36" i="1" s="1"/>
  <c r="AH35" i="1"/>
  <c r="AG35" i="1"/>
  <c r="AF35" i="1"/>
  <c r="AE35" i="1"/>
  <c r="AD35" i="1"/>
  <c r="AC35" i="1"/>
  <c r="Z35" i="1"/>
  <c r="W35" i="1"/>
  <c r="X35" i="1" s="1"/>
  <c r="AH34" i="1"/>
  <c r="AG34" i="1"/>
  <c r="AF34" i="1"/>
  <c r="AE34" i="1"/>
  <c r="AD34" i="1"/>
  <c r="Z34" i="1"/>
  <c r="W34" i="1"/>
  <c r="AC34" i="1" s="1"/>
  <c r="AH33" i="1"/>
  <c r="AG33" i="1"/>
  <c r="AF33" i="1"/>
  <c r="AE33" i="1"/>
  <c r="AD33" i="1"/>
  <c r="Z33" i="1"/>
  <c r="W33" i="1"/>
  <c r="X33" i="1" s="1"/>
  <c r="AH32" i="1"/>
  <c r="AG32" i="1"/>
  <c r="AF32" i="1"/>
  <c r="AE32" i="1"/>
  <c r="AD32" i="1"/>
  <c r="AC32" i="1"/>
  <c r="Z32" i="1"/>
  <c r="W32" i="1"/>
  <c r="X32" i="1" s="1"/>
  <c r="AH31" i="1"/>
  <c r="AG31" i="1"/>
  <c r="AF31" i="1"/>
  <c r="AE31" i="1"/>
  <c r="AD31" i="1"/>
  <c r="Z31" i="1"/>
  <c r="W31" i="1"/>
  <c r="AC31" i="1" s="1"/>
  <c r="AH30" i="1"/>
  <c r="AG30" i="1"/>
  <c r="AF30" i="1"/>
  <c r="AE30" i="1"/>
  <c r="AD30" i="1"/>
  <c r="Z30" i="1"/>
  <c r="W30" i="1"/>
  <c r="X30" i="1" s="1"/>
  <c r="AH29" i="1"/>
  <c r="AG29" i="1"/>
  <c r="AF29" i="1"/>
  <c r="AE29" i="1"/>
  <c r="AD29" i="1"/>
  <c r="Z29" i="1"/>
  <c r="X29" i="1"/>
  <c r="AB29" i="1" s="1"/>
  <c r="W29" i="1"/>
  <c r="AC29" i="1" s="1"/>
  <c r="AH28" i="1"/>
  <c r="AG28" i="1"/>
  <c r="AF28" i="1"/>
  <c r="AE28" i="1"/>
  <c r="AD28" i="1"/>
  <c r="AC28" i="1"/>
  <c r="Z28" i="1"/>
  <c r="W28" i="1"/>
  <c r="X28" i="1" s="1"/>
  <c r="AB28" i="1" s="1"/>
  <c r="AH27" i="1"/>
  <c r="AG27" i="1"/>
  <c r="AF27" i="1"/>
  <c r="AE27" i="1"/>
  <c r="AD27" i="1"/>
  <c r="AC27" i="1"/>
  <c r="Z27" i="1"/>
  <c r="W27" i="1"/>
  <c r="X27" i="1" s="1"/>
  <c r="AH26" i="1"/>
  <c r="AG26" i="1"/>
  <c r="AF26" i="1"/>
  <c r="AE26" i="1"/>
  <c r="AD26" i="1"/>
  <c r="Z26" i="1"/>
  <c r="W26" i="1"/>
  <c r="AC26" i="1" s="1"/>
  <c r="AH25" i="1"/>
  <c r="AG25" i="1"/>
  <c r="AF25" i="1"/>
  <c r="AE25" i="1"/>
  <c r="AD25" i="1"/>
  <c r="Z25" i="1"/>
  <c r="W25" i="1"/>
  <c r="X25" i="1" s="1"/>
  <c r="AH24" i="1"/>
  <c r="AG24" i="1"/>
  <c r="AF24" i="1"/>
  <c r="AE24" i="1"/>
  <c r="AD24" i="1"/>
  <c r="AC24" i="1"/>
  <c r="Z24" i="1"/>
  <c r="W24" i="1"/>
  <c r="X24" i="1" s="1"/>
  <c r="AH23" i="1"/>
  <c r="AG23" i="1"/>
  <c r="AF23" i="1"/>
  <c r="AE23" i="1"/>
  <c r="AD23" i="1"/>
  <c r="Z23" i="1"/>
  <c r="W23" i="1"/>
  <c r="AC23" i="1" s="1"/>
  <c r="AH22" i="1"/>
  <c r="AG22" i="1"/>
  <c r="AF22" i="1"/>
  <c r="AE22" i="1"/>
  <c r="AD22" i="1"/>
  <c r="Z22" i="1"/>
  <c r="W22" i="1"/>
  <c r="X22" i="1" s="1"/>
  <c r="AH21" i="1"/>
  <c r="AG21" i="1"/>
  <c r="AF21" i="1"/>
  <c r="AE21" i="1"/>
  <c r="AD21" i="1"/>
  <c r="Z21" i="1"/>
  <c r="X21" i="1"/>
  <c r="AB21" i="1" s="1"/>
  <c r="W21" i="1"/>
  <c r="AC21" i="1" s="1"/>
  <c r="AH20" i="1"/>
  <c r="AG20" i="1"/>
  <c r="AF20" i="1"/>
  <c r="AE20" i="1"/>
  <c r="AD20" i="1"/>
  <c r="AC20" i="1"/>
  <c r="Z20" i="1"/>
  <c r="W20" i="1"/>
  <c r="X20" i="1" s="1"/>
  <c r="AB20" i="1" s="1"/>
  <c r="AH19" i="1"/>
  <c r="AG19" i="1"/>
  <c r="AF19" i="1"/>
  <c r="AE19" i="1"/>
  <c r="AD19" i="1"/>
  <c r="AC19" i="1"/>
  <c r="Z19" i="1"/>
  <c r="W19" i="1"/>
  <c r="X19" i="1" s="1"/>
  <c r="AH18" i="1"/>
  <c r="AG18" i="1"/>
  <c r="AF18" i="1"/>
  <c r="AE18" i="1"/>
  <c r="AD18" i="1"/>
  <c r="Z18" i="1"/>
  <c r="W18" i="1"/>
  <c r="AC18" i="1" s="1"/>
  <c r="AH17" i="1"/>
  <c r="AG17" i="1"/>
  <c r="AF17" i="1"/>
  <c r="AE17" i="1"/>
  <c r="AD17" i="1"/>
  <c r="Z17" i="1"/>
  <c r="W17" i="1"/>
  <c r="X17" i="1" s="1"/>
  <c r="AH16" i="1"/>
  <c r="AG16" i="1"/>
  <c r="AF16" i="1"/>
  <c r="AE16" i="1"/>
  <c r="AD16" i="1"/>
  <c r="AC16" i="1"/>
  <c r="Z16" i="1"/>
  <c r="W16" i="1"/>
  <c r="X16" i="1" s="1"/>
  <c r="AH15" i="1"/>
  <c r="AG15" i="1"/>
  <c r="AF15" i="1"/>
  <c r="AE15" i="1"/>
  <c r="AD15" i="1"/>
  <c r="Z15" i="1"/>
  <c r="W15" i="1"/>
  <c r="X15" i="1" s="1"/>
  <c r="AH14" i="1"/>
  <c r="AG14" i="1"/>
  <c r="AF14" i="1"/>
  <c r="AE14" i="1"/>
  <c r="AD14" i="1"/>
  <c r="Z14" i="1"/>
  <c r="W14" i="1"/>
  <c r="X14" i="1" s="1"/>
  <c r="AH13" i="1"/>
  <c r="AG13" i="1"/>
  <c r="AF13" i="1"/>
  <c r="AE13" i="1"/>
  <c r="AD13" i="1"/>
  <c r="Z13" i="1"/>
  <c r="W13" i="1"/>
  <c r="AC13" i="1" s="1"/>
  <c r="AH12" i="1"/>
  <c r="AG12" i="1"/>
  <c r="AF12" i="1"/>
  <c r="AE12" i="1"/>
  <c r="AD12" i="1"/>
  <c r="AC12" i="1"/>
  <c r="Z12" i="1"/>
  <c r="W12" i="1"/>
  <c r="X12" i="1" s="1"/>
  <c r="Y12" i="1" s="1"/>
  <c r="AA12" i="1" s="1"/>
  <c r="AI12" i="1" s="1"/>
  <c r="AH11" i="1"/>
  <c r="AG11" i="1"/>
  <c r="AF11" i="1"/>
  <c r="AE11" i="1"/>
  <c r="AD11" i="1"/>
  <c r="AC11" i="1"/>
  <c r="Z11" i="1"/>
  <c r="W11" i="1"/>
  <c r="X11" i="1" s="1"/>
  <c r="AB64" i="1" l="1"/>
  <c r="Y64" i="1"/>
  <c r="AA64" i="1" s="1"/>
  <c r="AI64" i="1" s="1"/>
  <c r="AB48" i="1"/>
  <c r="Y48" i="1"/>
  <c r="AA48" i="1" s="1"/>
  <c r="AI48" i="1" s="1"/>
  <c r="Y143" i="1"/>
  <c r="AA143" i="1" s="1"/>
  <c r="AI143" i="1" s="1"/>
  <c r="AB143" i="1"/>
  <c r="AB32" i="1"/>
  <c r="Y32" i="1"/>
  <c r="AA32" i="1" s="1"/>
  <c r="AI32" i="1" s="1"/>
  <c r="AB24" i="1"/>
  <c r="Y24" i="1"/>
  <c r="AA24" i="1" s="1"/>
  <c r="AI24" i="1" s="1"/>
  <c r="AB56" i="1"/>
  <c r="Y56" i="1"/>
  <c r="AA56" i="1" s="1"/>
  <c r="AI56" i="1" s="1"/>
  <c r="AB72" i="1"/>
  <c r="Y72" i="1"/>
  <c r="AA72" i="1" s="1"/>
  <c r="AI72" i="1" s="1"/>
  <c r="Y111" i="1"/>
  <c r="AA111" i="1" s="1"/>
  <c r="AI111" i="1" s="1"/>
  <c r="AB111" i="1"/>
  <c r="AB16" i="1"/>
  <c r="Y16" i="1"/>
  <c r="AA16" i="1" s="1"/>
  <c r="AI16" i="1" s="1"/>
  <c r="AB40" i="1"/>
  <c r="Y40" i="1"/>
  <c r="AA40" i="1" s="1"/>
  <c r="AI40" i="1" s="1"/>
  <c r="Y86" i="1"/>
  <c r="AA86" i="1" s="1"/>
  <c r="AI86" i="1" s="1"/>
  <c r="X87" i="1"/>
  <c r="AI93" i="1"/>
  <c r="X88" i="1"/>
  <c r="X89" i="1"/>
  <c r="X91" i="1"/>
  <c r="AB95" i="1"/>
  <c r="X97" i="1"/>
  <c r="Y98" i="1"/>
  <c r="AA98" i="1" s="1"/>
  <c r="AI98" i="1" s="1"/>
  <c r="AI117" i="1"/>
  <c r="X129" i="1"/>
  <c r="AB129" i="1" s="1"/>
  <c r="X131" i="1"/>
  <c r="X161" i="1"/>
  <c r="AB161" i="1" s="1"/>
  <c r="X163" i="1"/>
  <c r="Y163" i="1" s="1"/>
  <c r="AA163" i="1" s="1"/>
  <c r="AI163" i="1" s="1"/>
  <c r="AC15" i="1"/>
  <c r="X79" i="1"/>
  <c r="AB79" i="1" s="1"/>
  <c r="AB82" i="1"/>
  <c r="AC90" i="1"/>
  <c r="AC96" i="1"/>
  <c r="Y102" i="1"/>
  <c r="AA102" i="1" s="1"/>
  <c r="AI102" i="1" s="1"/>
  <c r="AI109" i="1"/>
  <c r="AB119" i="1"/>
  <c r="X121" i="1"/>
  <c r="X123" i="1"/>
  <c r="AB125" i="1"/>
  <c r="AB127" i="1"/>
  <c r="AC130" i="1"/>
  <c r="X151" i="1"/>
  <c r="AB159" i="1"/>
  <c r="AC162" i="1"/>
  <c r="X183" i="1"/>
  <c r="AC82" i="1"/>
  <c r="AI99" i="1"/>
  <c r="AB101" i="1"/>
  <c r="AI155" i="1"/>
  <c r="X185" i="1"/>
  <c r="AB185" i="1" s="1"/>
  <c r="X187" i="1"/>
  <c r="Y187" i="1" s="1"/>
  <c r="AA187" i="1" s="1"/>
  <c r="AI187" i="1" s="1"/>
  <c r="AC98" i="1"/>
  <c r="AC186" i="1"/>
  <c r="Y17" i="1"/>
  <c r="AA17" i="1" s="1"/>
  <c r="AI17" i="1" s="1"/>
  <c r="AB17" i="1"/>
  <c r="Y14" i="1"/>
  <c r="AA14" i="1" s="1"/>
  <c r="AI14" i="1" s="1"/>
  <c r="AB14" i="1"/>
  <c r="AB15" i="1"/>
  <c r="Y15" i="1"/>
  <c r="AA15" i="1" s="1"/>
  <c r="AI15" i="1" s="1"/>
  <c r="Y35" i="1"/>
  <c r="AA35" i="1" s="1"/>
  <c r="AI35" i="1" s="1"/>
  <c r="AB35" i="1"/>
  <c r="Y43" i="1"/>
  <c r="AA43" i="1" s="1"/>
  <c r="AI43" i="1" s="1"/>
  <c r="AB43" i="1"/>
  <c r="Y51" i="1"/>
  <c r="AA51" i="1" s="1"/>
  <c r="AI51" i="1" s="1"/>
  <c r="AB51" i="1"/>
  <c r="Y59" i="1"/>
  <c r="AA59" i="1" s="1"/>
  <c r="AI59" i="1" s="1"/>
  <c r="AB59" i="1"/>
  <c r="Y67" i="1"/>
  <c r="AA67" i="1" s="1"/>
  <c r="AI67" i="1" s="1"/>
  <c r="AB67" i="1"/>
  <c r="Y75" i="1"/>
  <c r="AA75" i="1" s="1"/>
  <c r="AI75" i="1" s="1"/>
  <c r="AB75" i="1"/>
  <c r="Y80" i="1"/>
  <c r="AA80" i="1" s="1"/>
  <c r="AI80" i="1" s="1"/>
  <c r="AB80" i="1"/>
  <c r="Y30" i="1"/>
  <c r="AA30" i="1" s="1"/>
  <c r="AI30" i="1" s="1"/>
  <c r="AB30" i="1"/>
  <c r="Y78" i="1"/>
  <c r="AA78" i="1" s="1"/>
  <c r="AI78" i="1" s="1"/>
  <c r="AB78" i="1"/>
  <c r="Y22" i="1"/>
  <c r="AA22" i="1" s="1"/>
  <c r="AI22" i="1" s="1"/>
  <c r="AB22" i="1"/>
  <c r="Y38" i="1"/>
  <c r="AA38" i="1" s="1"/>
  <c r="AI38" i="1" s="1"/>
  <c r="AB38" i="1"/>
  <c r="Y62" i="1"/>
  <c r="AA62" i="1" s="1"/>
  <c r="AI62" i="1" s="1"/>
  <c r="AB62" i="1"/>
  <c r="Y41" i="1"/>
  <c r="AA41" i="1" s="1"/>
  <c r="AI41" i="1" s="1"/>
  <c r="AB41" i="1"/>
  <c r="Y73" i="1"/>
  <c r="AA73" i="1" s="1"/>
  <c r="AI73" i="1" s="1"/>
  <c r="AB73" i="1"/>
  <c r="Y11" i="1"/>
  <c r="AA11" i="1" s="1"/>
  <c r="AI11" i="1" s="1"/>
  <c r="AB11" i="1"/>
  <c r="Y46" i="1"/>
  <c r="AA46" i="1" s="1"/>
  <c r="AI46" i="1" s="1"/>
  <c r="AB46" i="1"/>
  <c r="Y33" i="1"/>
  <c r="AA33" i="1" s="1"/>
  <c r="AI33" i="1" s="1"/>
  <c r="AB33" i="1"/>
  <c r="Y57" i="1"/>
  <c r="AA57" i="1" s="1"/>
  <c r="AI57" i="1" s="1"/>
  <c r="AB57" i="1"/>
  <c r="Y27" i="1"/>
  <c r="AA27" i="1" s="1"/>
  <c r="AI27" i="1" s="1"/>
  <c r="AB27" i="1"/>
  <c r="Y70" i="1"/>
  <c r="AA70" i="1" s="1"/>
  <c r="AI70" i="1" s="1"/>
  <c r="AB70" i="1"/>
  <c r="Y49" i="1"/>
  <c r="AA49" i="1" s="1"/>
  <c r="AI49" i="1" s="1"/>
  <c r="AB49" i="1"/>
  <c r="Y19" i="1"/>
  <c r="AA19" i="1" s="1"/>
  <c r="AI19" i="1" s="1"/>
  <c r="AB19" i="1"/>
  <c r="Y54" i="1"/>
  <c r="AA54" i="1" s="1"/>
  <c r="AI54" i="1" s="1"/>
  <c r="AB54" i="1"/>
  <c r="Y25" i="1"/>
  <c r="AA25" i="1" s="1"/>
  <c r="AI25" i="1" s="1"/>
  <c r="AB25" i="1"/>
  <c r="Y65" i="1"/>
  <c r="AA65" i="1" s="1"/>
  <c r="AI65" i="1" s="1"/>
  <c r="AB65" i="1"/>
  <c r="AB113" i="1"/>
  <c r="Y113" i="1"/>
  <c r="AA113" i="1" s="1"/>
  <c r="AI113" i="1" s="1"/>
  <c r="Y123" i="1"/>
  <c r="AA123" i="1" s="1"/>
  <c r="AI123" i="1" s="1"/>
  <c r="AB123" i="1"/>
  <c r="AB165" i="1"/>
  <c r="Y165" i="1"/>
  <c r="AA165" i="1" s="1"/>
  <c r="AI165" i="1" s="1"/>
  <c r="Y168" i="1"/>
  <c r="AA168" i="1" s="1"/>
  <c r="AI168" i="1" s="1"/>
  <c r="AB168" i="1"/>
  <c r="Y21" i="1"/>
  <c r="AA21" i="1" s="1"/>
  <c r="AI21" i="1" s="1"/>
  <c r="AC25" i="1"/>
  <c r="X26" i="1"/>
  <c r="Y29" i="1"/>
  <c r="AA29" i="1" s="1"/>
  <c r="AI29" i="1" s="1"/>
  <c r="AC33" i="1"/>
  <c r="X34" i="1"/>
  <c r="Y37" i="1"/>
  <c r="AA37" i="1" s="1"/>
  <c r="AI37" i="1" s="1"/>
  <c r="AC41" i="1"/>
  <c r="X42" i="1"/>
  <c r="Y45" i="1"/>
  <c r="AA45" i="1" s="1"/>
  <c r="AI45" i="1" s="1"/>
  <c r="AC49" i="1"/>
  <c r="X50" i="1"/>
  <c r="Y53" i="1"/>
  <c r="AA53" i="1" s="1"/>
  <c r="AI53" i="1" s="1"/>
  <c r="AC57" i="1"/>
  <c r="X58" i="1"/>
  <c r="Y61" i="1"/>
  <c r="AA61" i="1" s="1"/>
  <c r="AI61" i="1" s="1"/>
  <c r="AC65" i="1"/>
  <c r="X66" i="1"/>
  <c r="Y69" i="1"/>
  <c r="AA69" i="1" s="1"/>
  <c r="AI69" i="1" s="1"/>
  <c r="AC73" i="1"/>
  <c r="X74" i="1"/>
  <c r="Y77" i="1"/>
  <c r="AA77" i="1" s="1"/>
  <c r="AI77" i="1" s="1"/>
  <c r="X83" i="1"/>
  <c r="AC92" i="1"/>
  <c r="X92" i="1"/>
  <c r="AB97" i="1"/>
  <c r="Y97" i="1"/>
  <c r="AA97" i="1" s="1"/>
  <c r="AI97" i="1" s="1"/>
  <c r="Y104" i="1"/>
  <c r="AA104" i="1" s="1"/>
  <c r="AI104" i="1" s="1"/>
  <c r="AB104" i="1"/>
  <c r="AB106" i="1"/>
  <c r="Y106" i="1"/>
  <c r="AA106" i="1" s="1"/>
  <c r="AI106" i="1" s="1"/>
  <c r="AC112" i="1"/>
  <c r="X126" i="1"/>
  <c r="AC126" i="1"/>
  <c r="Y158" i="1"/>
  <c r="AA158" i="1" s="1"/>
  <c r="AI158" i="1" s="1"/>
  <c r="AB158" i="1"/>
  <c r="AB162" i="1"/>
  <c r="Y162" i="1"/>
  <c r="AA162" i="1" s="1"/>
  <c r="AI162" i="1" s="1"/>
  <c r="Y190" i="1"/>
  <c r="AA190" i="1" s="1"/>
  <c r="AI190" i="1" s="1"/>
  <c r="AB190" i="1"/>
  <c r="AB12" i="1"/>
  <c r="X13" i="1"/>
  <c r="AC17" i="1"/>
  <c r="X18" i="1"/>
  <c r="AC14" i="1"/>
  <c r="AC22" i="1"/>
  <c r="X23" i="1"/>
  <c r="AC30" i="1"/>
  <c r="X31" i="1"/>
  <c r="AC38" i="1"/>
  <c r="X39" i="1"/>
  <c r="AC46" i="1"/>
  <c r="X47" i="1"/>
  <c r="AC54" i="1"/>
  <c r="X55" i="1"/>
  <c r="AC62" i="1"/>
  <c r="X63" i="1"/>
  <c r="AC70" i="1"/>
  <c r="X71" i="1"/>
  <c r="AC78" i="1"/>
  <c r="Y79" i="1"/>
  <c r="AA79" i="1" s="1"/>
  <c r="AI79" i="1" s="1"/>
  <c r="X81" i="1"/>
  <c r="AC86" i="1"/>
  <c r="AB103" i="1"/>
  <c r="AB105" i="1"/>
  <c r="Y105" i="1"/>
  <c r="AA105" i="1" s="1"/>
  <c r="AI105" i="1" s="1"/>
  <c r="Y115" i="1"/>
  <c r="AA115" i="1" s="1"/>
  <c r="AI115" i="1" s="1"/>
  <c r="AB115" i="1"/>
  <c r="AB157" i="1"/>
  <c r="Y157" i="1"/>
  <c r="AA157" i="1" s="1"/>
  <c r="AI157" i="1" s="1"/>
  <c r="Y160" i="1"/>
  <c r="AA160" i="1" s="1"/>
  <c r="AI160" i="1" s="1"/>
  <c r="AB160" i="1"/>
  <c r="AB189" i="1"/>
  <c r="Y189" i="1"/>
  <c r="AA189" i="1" s="1"/>
  <c r="AI189" i="1" s="1"/>
  <c r="Y88" i="1"/>
  <c r="AA88" i="1" s="1"/>
  <c r="AI88" i="1" s="1"/>
  <c r="AB88" i="1"/>
  <c r="X118" i="1"/>
  <c r="AC118" i="1"/>
  <c r="Y128" i="1"/>
  <c r="AA128" i="1" s="1"/>
  <c r="AI128" i="1" s="1"/>
  <c r="AB128" i="1"/>
  <c r="AB130" i="1"/>
  <c r="Y130" i="1"/>
  <c r="AA130" i="1" s="1"/>
  <c r="AI130" i="1" s="1"/>
  <c r="Y150" i="1"/>
  <c r="AA150" i="1" s="1"/>
  <c r="AI150" i="1" s="1"/>
  <c r="AB150" i="1"/>
  <c r="AB154" i="1"/>
  <c r="Y154" i="1"/>
  <c r="AA154" i="1" s="1"/>
  <c r="AI154" i="1" s="1"/>
  <c r="Y182" i="1"/>
  <c r="AA182" i="1" s="1"/>
  <c r="AI182" i="1" s="1"/>
  <c r="AB182" i="1"/>
  <c r="AB186" i="1"/>
  <c r="Y186" i="1"/>
  <c r="AA186" i="1" s="1"/>
  <c r="AI186" i="1" s="1"/>
  <c r="Y20" i="1"/>
  <c r="AA20" i="1" s="1"/>
  <c r="AI20" i="1" s="1"/>
  <c r="Y28" i="1"/>
  <c r="AA28" i="1" s="1"/>
  <c r="AI28" i="1" s="1"/>
  <c r="Y36" i="1"/>
  <c r="AA36" i="1" s="1"/>
  <c r="AI36" i="1" s="1"/>
  <c r="Y44" i="1"/>
  <c r="AA44" i="1" s="1"/>
  <c r="AI44" i="1" s="1"/>
  <c r="Y52" i="1"/>
  <c r="AA52" i="1" s="1"/>
  <c r="AI52" i="1" s="1"/>
  <c r="Y60" i="1"/>
  <c r="AA60" i="1" s="1"/>
  <c r="AI60" i="1" s="1"/>
  <c r="Y68" i="1"/>
  <c r="AA68" i="1" s="1"/>
  <c r="AI68" i="1" s="1"/>
  <c r="Y76" i="1"/>
  <c r="AA76" i="1" s="1"/>
  <c r="AI76" i="1" s="1"/>
  <c r="X84" i="1"/>
  <c r="Y94" i="1"/>
  <c r="AA94" i="1" s="1"/>
  <c r="AI94" i="1" s="1"/>
  <c r="AC100" i="1"/>
  <c r="X100" i="1"/>
  <c r="Y107" i="1"/>
  <c r="AA107" i="1" s="1"/>
  <c r="AI107" i="1" s="1"/>
  <c r="AB107" i="1"/>
  <c r="Y131" i="1"/>
  <c r="AA131" i="1" s="1"/>
  <c r="AI131" i="1" s="1"/>
  <c r="AB131" i="1"/>
  <c r="AB133" i="1"/>
  <c r="Y133" i="1"/>
  <c r="AA133" i="1" s="1"/>
  <c r="AI133" i="1" s="1"/>
  <c r="Y134" i="1"/>
  <c r="AA134" i="1" s="1"/>
  <c r="AI134" i="1" s="1"/>
  <c r="AB138" i="1"/>
  <c r="Y138" i="1"/>
  <c r="AA138" i="1" s="1"/>
  <c r="AI138" i="1" s="1"/>
  <c r="AB149" i="1"/>
  <c r="Y149" i="1"/>
  <c r="AA149" i="1" s="1"/>
  <c r="AI149" i="1" s="1"/>
  <c r="Y152" i="1"/>
  <c r="AA152" i="1" s="1"/>
  <c r="AI152" i="1" s="1"/>
  <c r="AB152" i="1"/>
  <c r="AB181" i="1"/>
  <c r="Y181" i="1"/>
  <c r="AA181" i="1" s="1"/>
  <c r="AI181" i="1" s="1"/>
  <c r="Y184" i="1"/>
  <c r="AA184" i="1" s="1"/>
  <c r="AI184" i="1" s="1"/>
  <c r="AB184" i="1"/>
  <c r="AB93" i="1"/>
  <c r="X110" i="1"/>
  <c r="AC110" i="1"/>
  <c r="AB117" i="1"/>
  <c r="Y120" i="1"/>
  <c r="AA120" i="1" s="1"/>
  <c r="AI120" i="1" s="1"/>
  <c r="AB120" i="1"/>
  <c r="AB122" i="1"/>
  <c r="Y122" i="1"/>
  <c r="AA122" i="1" s="1"/>
  <c r="AI122" i="1" s="1"/>
  <c r="AC128" i="1"/>
  <c r="X136" i="1"/>
  <c r="AC136" i="1"/>
  <c r="Y139" i="1"/>
  <c r="AA139" i="1" s="1"/>
  <c r="AI139" i="1" s="1"/>
  <c r="AB139" i="1"/>
  <c r="AB141" i="1"/>
  <c r="Y141" i="1"/>
  <c r="AA141" i="1" s="1"/>
  <c r="AI141" i="1" s="1"/>
  <c r="Y142" i="1"/>
  <c r="AA142" i="1" s="1"/>
  <c r="AI142" i="1" s="1"/>
  <c r="AB146" i="1"/>
  <c r="Y146" i="1"/>
  <c r="AA146" i="1" s="1"/>
  <c r="AI146" i="1" s="1"/>
  <c r="Y174" i="1"/>
  <c r="AA174" i="1" s="1"/>
  <c r="AI174" i="1" s="1"/>
  <c r="AB174" i="1"/>
  <c r="AB178" i="1"/>
  <c r="Y178" i="1"/>
  <c r="AA178" i="1" s="1"/>
  <c r="AI178" i="1" s="1"/>
  <c r="AB89" i="1"/>
  <c r="Y89" i="1"/>
  <c r="AA89" i="1" s="1"/>
  <c r="AI89" i="1" s="1"/>
  <c r="Y90" i="1"/>
  <c r="AA90" i="1" s="1"/>
  <c r="AI90" i="1" s="1"/>
  <c r="AC94" i="1"/>
  <c r="Y96" i="1"/>
  <c r="AA96" i="1" s="1"/>
  <c r="AI96" i="1" s="1"/>
  <c r="AB96" i="1"/>
  <c r="AB99" i="1"/>
  <c r="AI101" i="1"/>
  <c r="AB121" i="1"/>
  <c r="Y121" i="1"/>
  <c r="AA121" i="1" s="1"/>
  <c r="AI121" i="1" s="1"/>
  <c r="X144" i="1"/>
  <c r="AC144" i="1"/>
  <c r="AB173" i="1"/>
  <c r="Y173" i="1"/>
  <c r="AA173" i="1" s="1"/>
  <c r="AI173" i="1" s="1"/>
  <c r="Y176" i="1"/>
  <c r="AA176" i="1" s="1"/>
  <c r="AI176" i="1" s="1"/>
  <c r="AB176" i="1"/>
  <c r="X85" i="1"/>
  <c r="AC85" i="1"/>
  <c r="Y112" i="1"/>
  <c r="AA112" i="1" s="1"/>
  <c r="AI112" i="1" s="1"/>
  <c r="AB112" i="1"/>
  <c r="AB114" i="1"/>
  <c r="Y114" i="1"/>
  <c r="AA114" i="1" s="1"/>
  <c r="AI114" i="1" s="1"/>
  <c r="Y166" i="1"/>
  <c r="AA166" i="1" s="1"/>
  <c r="AI166" i="1" s="1"/>
  <c r="AB166" i="1"/>
  <c r="AB170" i="1"/>
  <c r="Y170" i="1"/>
  <c r="AA170" i="1" s="1"/>
  <c r="AI170" i="1" s="1"/>
  <c r="AC134" i="1"/>
  <c r="AC142" i="1"/>
  <c r="AB147" i="1"/>
  <c r="AC150" i="1"/>
  <c r="AB155" i="1"/>
  <c r="AC158" i="1"/>
  <c r="AB163" i="1"/>
  <c r="AC166" i="1"/>
  <c r="AB171" i="1"/>
  <c r="AC174" i="1"/>
  <c r="AB179" i="1"/>
  <c r="AC182" i="1"/>
  <c r="AB187" i="1"/>
  <c r="AC190" i="1"/>
  <c r="X108" i="1"/>
  <c r="X116" i="1"/>
  <c r="X124" i="1"/>
  <c r="X132" i="1"/>
  <c r="X140" i="1"/>
  <c r="X148" i="1"/>
  <c r="X156" i="1"/>
  <c r="X164" i="1"/>
  <c r="X172" i="1"/>
  <c r="X180" i="1"/>
  <c r="X188" i="1"/>
  <c r="AC152" i="1"/>
  <c r="AC160" i="1"/>
  <c r="AC168" i="1"/>
  <c r="AC176" i="1"/>
  <c r="AC184" i="1"/>
  <c r="AC93" i="1"/>
  <c r="AC101" i="1"/>
  <c r="AC109" i="1"/>
  <c r="AC117" i="1"/>
  <c r="AC125" i="1"/>
  <c r="Y129" i="1"/>
  <c r="AA129" i="1" s="1"/>
  <c r="AI129" i="1" s="1"/>
  <c r="AC133" i="1"/>
  <c r="Y137" i="1"/>
  <c r="AA137" i="1" s="1"/>
  <c r="AI137" i="1" s="1"/>
  <c r="AC141" i="1"/>
  <c r="Y145" i="1"/>
  <c r="AA145" i="1" s="1"/>
  <c r="AI145" i="1" s="1"/>
  <c r="AC149" i="1"/>
  <c r="Y153" i="1"/>
  <c r="AA153" i="1" s="1"/>
  <c r="AI153" i="1" s="1"/>
  <c r="AC157" i="1"/>
  <c r="Y161" i="1"/>
  <c r="AA161" i="1" s="1"/>
  <c r="AI161" i="1" s="1"/>
  <c r="AC165" i="1"/>
  <c r="Y169" i="1"/>
  <c r="AA169" i="1" s="1"/>
  <c r="AI169" i="1" s="1"/>
  <c r="AC173" i="1"/>
  <c r="Y177" i="1"/>
  <c r="AA177" i="1" s="1"/>
  <c r="AI177" i="1" s="1"/>
  <c r="AC181" i="1"/>
  <c r="Y185" i="1"/>
  <c r="AA185" i="1" s="1"/>
  <c r="AI185" i="1" s="1"/>
  <c r="AC189" i="1"/>
  <c r="Y151" i="1" l="1"/>
  <c r="AA151" i="1" s="1"/>
  <c r="AI151" i="1" s="1"/>
  <c r="AB151" i="1"/>
  <c r="Y87" i="1"/>
  <c r="AA87" i="1" s="1"/>
  <c r="AI87" i="1" s="1"/>
  <c r="AB87" i="1"/>
  <c r="Y183" i="1"/>
  <c r="AA183" i="1" s="1"/>
  <c r="AI183" i="1" s="1"/>
  <c r="AB183" i="1"/>
  <c r="Y91" i="1"/>
  <c r="AA91" i="1" s="1"/>
  <c r="AI91" i="1" s="1"/>
  <c r="AB91" i="1"/>
  <c r="AB164" i="1"/>
  <c r="Y164" i="1"/>
  <c r="AA164" i="1" s="1"/>
  <c r="AI164" i="1" s="1"/>
  <c r="AB188" i="1"/>
  <c r="Y188" i="1"/>
  <c r="AA188" i="1" s="1"/>
  <c r="AI188" i="1" s="1"/>
  <c r="AB124" i="1"/>
  <c r="Y124" i="1"/>
  <c r="AA124" i="1" s="1"/>
  <c r="AI124" i="1" s="1"/>
  <c r="Y144" i="1"/>
  <c r="AA144" i="1" s="1"/>
  <c r="AI144" i="1" s="1"/>
  <c r="AB144" i="1"/>
  <c r="AB55" i="1"/>
  <c r="Y55" i="1"/>
  <c r="AA55" i="1" s="1"/>
  <c r="AI55" i="1" s="1"/>
  <c r="Y23" i="1"/>
  <c r="AA23" i="1" s="1"/>
  <c r="AI23" i="1" s="1"/>
  <c r="AB23" i="1"/>
  <c r="AB83" i="1"/>
  <c r="Y83" i="1"/>
  <c r="AA83" i="1" s="1"/>
  <c r="AI83" i="1" s="1"/>
  <c r="AB58" i="1"/>
  <c r="Y58" i="1"/>
  <c r="AA58" i="1" s="1"/>
  <c r="AI58" i="1" s="1"/>
  <c r="Y85" i="1"/>
  <c r="AA85" i="1" s="1"/>
  <c r="AI85" i="1" s="1"/>
  <c r="AB85" i="1"/>
  <c r="AB100" i="1"/>
  <c r="Y100" i="1"/>
  <c r="AA100" i="1" s="1"/>
  <c r="AI100" i="1" s="1"/>
  <c r="AB81" i="1"/>
  <c r="Y81" i="1"/>
  <c r="AA81" i="1" s="1"/>
  <c r="AI81" i="1" s="1"/>
  <c r="AB34" i="1"/>
  <c r="Y34" i="1"/>
  <c r="AA34" i="1" s="1"/>
  <c r="AI34" i="1" s="1"/>
  <c r="AB74" i="1"/>
  <c r="Y74" i="1"/>
  <c r="AA74" i="1" s="1"/>
  <c r="AI74" i="1" s="1"/>
  <c r="AB180" i="1"/>
  <c r="Y180" i="1"/>
  <c r="AA180" i="1" s="1"/>
  <c r="AI180" i="1" s="1"/>
  <c r="AB156" i="1"/>
  <c r="Y156" i="1"/>
  <c r="AA156" i="1" s="1"/>
  <c r="AI156" i="1" s="1"/>
  <c r="AB18" i="1"/>
  <c r="Y18" i="1"/>
  <c r="AA18" i="1" s="1"/>
  <c r="AI18" i="1" s="1"/>
  <c r="AB50" i="1"/>
  <c r="Y50" i="1"/>
  <c r="AA50" i="1" s="1"/>
  <c r="AI50" i="1" s="1"/>
  <c r="AB172" i="1"/>
  <c r="Y172" i="1"/>
  <c r="AA172" i="1" s="1"/>
  <c r="AI172" i="1" s="1"/>
  <c r="AB118" i="1"/>
  <c r="Y118" i="1"/>
  <c r="AA118" i="1" s="1"/>
  <c r="AI118" i="1" s="1"/>
  <c r="AB71" i="1"/>
  <c r="Y71" i="1"/>
  <c r="AA71" i="1" s="1"/>
  <c r="AI71" i="1" s="1"/>
  <c r="AB39" i="1"/>
  <c r="Y39" i="1"/>
  <c r="AA39" i="1" s="1"/>
  <c r="AI39" i="1" s="1"/>
  <c r="AB26" i="1"/>
  <c r="Y26" i="1"/>
  <c r="AA26" i="1" s="1"/>
  <c r="AI26" i="1" s="1"/>
  <c r="AB108" i="1"/>
  <c r="Y108" i="1"/>
  <c r="AA108" i="1" s="1"/>
  <c r="AI108" i="1" s="1"/>
  <c r="AB47" i="1"/>
  <c r="Y47" i="1"/>
  <c r="AA47" i="1" s="1"/>
  <c r="AI47" i="1" s="1"/>
  <c r="AB148" i="1"/>
  <c r="Y148" i="1"/>
  <c r="AA148" i="1" s="1"/>
  <c r="AI148" i="1" s="1"/>
  <c r="Y84" i="1"/>
  <c r="AA84" i="1" s="1"/>
  <c r="AI84" i="1" s="1"/>
  <c r="AB84" i="1"/>
  <c r="AB140" i="1"/>
  <c r="Y140" i="1"/>
  <c r="AA140" i="1" s="1"/>
  <c r="AI140" i="1" s="1"/>
  <c r="AB13" i="1"/>
  <c r="Y13" i="1"/>
  <c r="AA13" i="1" s="1"/>
  <c r="AI13" i="1" s="1"/>
  <c r="AB66" i="1"/>
  <c r="Y66" i="1"/>
  <c r="AA66" i="1" s="1"/>
  <c r="AI66" i="1" s="1"/>
  <c r="AB116" i="1"/>
  <c r="Y116" i="1"/>
  <c r="AA116" i="1" s="1"/>
  <c r="AI116" i="1" s="1"/>
  <c r="AB132" i="1"/>
  <c r="Y132" i="1"/>
  <c r="AA132" i="1" s="1"/>
  <c r="AI132" i="1" s="1"/>
  <c r="Y136" i="1"/>
  <c r="AA136" i="1" s="1"/>
  <c r="AI136" i="1" s="1"/>
  <c r="AB136" i="1"/>
  <c r="AB110" i="1"/>
  <c r="Y110" i="1"/>
  <c r="AA110" i="1" s="1"/>
  <c r="AI110" i="1" s="1"/>
  <c r="AB63" i="1"/>
  <c r="Y63" i="1"/>
  <c r="AA63" i="1" s="1"/>
  <c r="AI63" i="1" s="1"/>
  <c r="AB31" i="1"/>
  <c r="Y31" i="1"/>
  <c r="AA31" i="1" s="1"/>
  <c r="AI31" i="1" s="1"/>
  <c r="AB126" i="1"/>
  <c r="Y126" i="1"/>
  <c r="AA126" i="1" s="1"/>
  <c r="AI126" i="1" s="1"/>
  <c r="AB92" i="1"/>
  <c r="Y92" i="1"/>
  <c r="AA92" i="1" s="1"/>
  <c r="AI92" i="1" s="1"/>
  <c r="AB42" i="1"/>
  <c r="Y42" i="1"/>
  <c r="AA42" i="1" s="1"/>
  <c r="AI42" i="1" s="1"/>
  <c r="E6" i="7" l="1"/>
  <c r="D6" i="7"/>
  <c r="F6" i="7"/>
  <c r="G6" i="7"/>
  <c r="H5" i="1" l="1"/>
  <c r="H4" i="1"/>
  <c r="H7" i="1" l="1"/>
  <c r="G1" i="1" l="1"/>
  <c r="AI8" i="1" l="1"/>
</calcChain>
</file>

<file path=xl/sharedStrings.xml><?xml version="1.0" encoding="utf-8"?>
<sst xmlns="http://schemas.openxmlformats.org/spreadsheetml/2006/main" count="2773" uniqueCount="511">
  <si>
    <t>№пп</t>
  </si>
  <si>
    <t>Ед. изм</t>
  </si>
  <si>
    <t>Грузополучатель</t>
  </si>
  <si>
    <t>Место (адрес) поставки товара</t>
  </si>
  <si>
    <t>UID</t>
  </si>
  <si>
    <t>Код Номенклатуры</t>
  </si>
  <si>
    <t>Код грузополучателя</t>
  </si>
  <si>
    <t xml:space="preserve">Предлагаемый к поставке товар </t>
  </si>
  <si>
    <t>Наименование товара</t>
  </si>
  <si>
    <t>Изготовитель</t>
  </si>
  <si>
    <t>ИНН</t>
  </si>
  <si>
    <t>КПП</t>
  </si>
  <si>
    <t>Расчетный счет</t>
  </si>
  <si>
    <t>Банк</t>
  </si>
  <si>
    <t>БИК</t>
  </si>
  <si>
    <t>Количество</t>
  </si>
  <si>
    <t>Краткое наименование Участника</t>
  </si>
  <si>
    <t>Полное наименование Участника</t>
  </si>
  <si>
    <t>Почтовый адрес</t>
  </si>
  <si>
    <t>ОКПО</t>
  </si>
  <si>
    <t>ОГРН</t>
  </si>
  <si>
    <t>Корреспондентский счет</t>
  </si>
  <si>
    <t>Индекс почтового адреса</t>
  </si>
  <si>
    <t>№ п/п</t>
  </si>
  <si>
    <t xml:space="preserve">1.Следующие поля заполняет Организатор закупки: </t>
  </si>
  <si>
    <t>При заполнении сведений в данном листе, Участник  заполняет все поля.</t>
  </si>
  <si>
    <t>Пример заполнения</t>
  </si>
  <si>
    <t>ООО «Ива»</t>
  </si>
  <si>
    <t>Общество с ограниченной ответственностью «Ива»</t>
  </si>
  <si>
    <t>Россия, г. Санкт-Петербург,  ул. Ивановская, д. 115, пом 2 Н</t>
  </si>
  <si>
    <t>Россия, Ленинградская область, д.Деревня, д. 12</t>
  </si>
  <si>
    <t>Центральный филиал КБ «Банк»</t>
  </si>
  <si>
    <t>Если в предложении Участника содержатся рисунки, чертежи, схемы, то Участник размещает данные графические  изображения на данном листе.  Обязательно указание, к какой позиции относится данное графическое изображение.</t>
  </si>
  <si>
    <t xml:space="preserve">*Цена предложения: включает в себя стоимость тары, упаковки, маркировки, погрузо-разгрузочные работы, все налоги, пошлины, </t>
  </si>
  <si>
    <t>сборы и обязательные платежи в соответствии с действующим законодательством Российской Федерации, транспортные расходы, страховые расходы, расходы по хранению Продукции и выполнению погрузочно-разгрузочных работ, а также все иные расходы.</t>
  </si>
  <si>
    <t>Участник закупки</t>
  </si>
  <si>
    <t>да</t>
  </si>
  <si>
    <t xml:space="preserve">1.3. Чертежи,  рисунки </t>
  </si>
  <si>
    <r>
      <rPr>
        <b/>
        <sz val="7"/>
        <color indexed="8"/>
        <rFont val="Times New Roman"/>
        <family val="1"/>
        <charset val="204"/>
      </rPr>
      <t xml:space="preserve">  </t>
    </r>
    <r>
      <rPr>
        <b/>
        <sz val="12"/>
        <color indexed="8"/>
        <rFont val="Times New Roman"/>
        <family val="1"/>
        <charset val="204"/>
      </rPr>
      <t>2.Следующие поля заполняет Участник закупки:</t>
    </r>
  </si>
  <si>
    <t xml:space="preserve"> Заполнение листа «1.1.» Сведения о предмете закупки </t>
  </si>
  <si>
    <t>НДС не облагается</t>
  </si>
  <si>
    <t>1.1. Сведения о предмете закупки</t>
  </si>
  <si>
    <t>Номер  сертификата Газсерт на товар / НЕТ</t>
  </si>
  <si>
    <t>Общее количество</t>
  </si>
  <si>
    <t>Баллы Сертификата Газсерт</t>
  </si>
  <si>
    <t>Нет</t>
  </si>
  <si>
    <t>Системные поля! Не удалять! Не изменять !</t>
  </si>
  <si>
    <t xml:space="preserve">При добавлении новой строки при внесении изменений в закупку  </t>
  </si>
  <si>
    <t>ВНИМАНИЕ! В столбцах S, T, U промежуточные расчеты!</t>
  </si>
  <si>
    <t xml:space="preserve">необходимо копировать формулы по данным трем столбцам в добавленные строки </t>
  </si>
  <si>
    <t>9</t>
  </si>
  <si>
    <t>1</t>
  </si>
  <si>
    <t>2</t>
  </si>
  <si>
    <t>3</t>
  </si>
  <si>
    <t>4</t>
  </si>
  <si>
    <t>5</t>
  </si>
  <si>
    <t>6</t>
  </si>
  <si>
    <t>7</t>
  </si>
  <si>
    <t>8</t>
  </si>
  <si>
    <t>10</t>
  </si>
  <si>
    <t>11</t>
  </si>
  <si>
    <t>12</t>
  </si>
  <si>
    <t>13</t>
  </si>
  <si>
    <t xml:space="preserve">Столбцы с S по AF участником не распечатываются, данные поля являются системными. </t>
  </si>
  <si>
    <t>Сумма налога (руб.)</t>
  </si>
  <si>
    <t>16</t>
  </si>
  <si>
    <t>Стоимость за ед. без налога (руб.)</t>
  </si>
  <si>
    <t>Общая стоимость с учетом налога (руб.)</t>
  </si>
  <si>
    <t>Стоимость всего без налога (руб)</t>
  </si>
  <si>
    <t>Налоговая ставка</t>
  </si>
  <si>
    <t>17</t>
  </si>
  <si>
    <t>10%</t>
  </si>
  <si>
    <t>18</t>
  </si>
  <si>
    <t>Подписант по Договору (в родительном падеже):</t>
  </si>
  <si>
    <t>действующего на основании</t>
  </si>
  <si>
    <t>e-mail для документооборота (указывается в договоре)</t>
  </si>
  <si>
    <t>Да</t>
  </si>
  <si>
    <t>(812) 111-11-11</t>
  </si>
  <si>
    <t>в лице Коммерческого директора Иванова Ивана Ивановича</t>
  </si>
  <si>
    <t xml:space="preserve">Доверенности № 123/52 от 01.01.2013 года </t>
  </si>
  <si>
    <t>ivanov@mail.ru</t>
  </si>
  <si>
    <t>Адрес места нахождения (юридический адрес)</t>
  </si>
  <si>
    <t>Индекс адреса местонахождения (юридического адреса)</t>
  </si>
  <si>
    <t>ИНСТРУКЦИЯ ПО ЗАПОЛНЕНИЮ ФОРМЫ 3. КОММЕРЧЕСКОЕ ПРЕДЛОЖЕНИЕ</t>
  </si>
  <si>
    <t>Эталонная стоимость за ед. без налога (руб.)</t>
  </si>
  <si>
    <t>15</t>
  </si>
  <si>
    <t>ФИО подписанта по Договору (в именительном падеже):</t>
  </si>
  <si>
    <t>Иванов Иван Иванович</t>
  </si>
  <si>
    <t>Должность подписана по Договору (в именительном падеже):</t>
  </si>
  <si>
    <t>Коммерческий директор</t>
  </si>
  <si>
    <t>Россия</t>
  </si>
  <si>
    <t>иное</t>
  </si>
  <si>
    <t>Российское лицо</t>
  </si>
  <si>
    <t>Страна происхождения</t>
  </si>
  <si>
    <t>Начальная (максимальная) цена без налога, (руб.)</t>
  </si>
  <si>
    <t>19</t>
  </si>
  <si>
    <t>20</t>
  </si>
  <si>
    <t xml:space="preserve"> Заполнение листа «Реквизиты Участника закупки»</t>
  </si>
  <si>
    <t>Форма расчета цены за единицу услуги</t>
  </si>
  <si>
    <t>ВНИМАНИЕ! УКАЗАННАЯ ФОРМА ЗАПОЛНЯЕТСЯ УЧАСТНИКОМ И ПРЕДОСТАВЛЯЕТСЯ В СОСТАВЕ ЗАЯВКИ В СЛУЧАЕ, ЕСЛИ «ЦЕНА ЗА ЕДИНИЦУ РАБОТЫ/УСЛУГИ» ЯВЛЯЕТСЯ КРИТЕРИЕМ ОЦЕНКИ 
(см. Информационную карту Документации о запросе предложений)</t>
  </si>
  <si>
    <t>Наименование вида работы</t>
  </si>
  <si>
    <t>Ед. изм.</t>
  </si>
  <si>
    <t>Начальная (максимальная) цена без НДС (руб.)</t>
  </si>
  <si>
    <t>Начальная (максимальная) цена с НДС (руб.)</t>
  </si>
  <si>
    <t>Предложение участника по цене без НДС (руб.)</t>
  </si>
  <si>
    <t>Предложение участника по цене с НДС (руб.)</t>
  </si>
  <si>
    <t>ИТОГО (сумма)</t>
  </si>
  <si>
    <t>Участник не вправе предложить стоимость за единицу работы/услуги без учета НДС выше начальной (максимальной) стоимости работы/услуги, указанной в колонке "Начальная (максимальная) цена без НДС, (руб.)". В случае если Участник предложит стоимость за единицу работы/услуги без учета НДС выше начальной (максимальной) стоимости за единицу работы/услуги без НДС, его заявка будет отклонена, как не соответствующая требованиям Документации.
Участник не вправе предложить стоимость за единицу работы/услуги с учетом НДС выше начальной (максимальной) стоимости работы/услуги, указанной в колонке "Начальная (максимальная) цена с НДС, (руб.)".В случае если Участник предложит стоимость за единицу работы/услуги с учетом НДС выше начальной (максимальной) стоимости за единицу работы/услуги с НДС, его заявка будет отклонена, как не соответствующая требованиям Документации.</t>
  </si>
  <si>
    <t xml:space="preserve">Внимание! </t>
  </si>
  <si>
    <t>Заказчик закупки заполняет столбцы 1, 2, 3, 4, 5.</t>
  </si>
  <si>
    <t>Участник закупки заполняет столбцы 6 и 7.</t>
  </si>
  <si>
    <t xml:space="preserve"> Заполнение листа «ЕдиницаУслуги» Сведения о предмете закупки </t>
  </si>
  <si>
    <t>Факс Участника (с указанием кода города)</t>
  </si>
  <si>
    <t>ОКАТО</t>
  </si>
  <si>
    <t>ОКТМО</t>
  </si>
  <si>
    <t>ОКОГУ</t>
  </si>
  <si>
    <t>ОКФС</t>
  </si>
  <si>
    <t>ОКОПФ</t>
  </si>
  <si>
    <t>Необходимость одобрения сделки уполномоченными органами Участника</t>
  </si>
  <si>
    <t>web-сайт Участника</t>
  </si>
  <si>
    <t>Контактный телефон (с указанием кода города)</t>
  </si>
  <si>
    <t>www.123.ru</t>
  </si>
  <si>
    <t xml:space="preserve">*Цена предложения: включает в себя  все налоги, пошлины, </t>
  </si>
  <si>
    <t>сборы и обязательные платежи в соответствии с действующим законодательством Российской Федерации, а также все иные расходы.</t>
  </si>
  <si>
    <t>^
Товары</t>
  </si>
  <si>
    <t>^
Страхование</t>
  </si>
  <si>
    <t>^
Работы/услуги</t>
  </si>
  <si>
    <t xml:space="preserve">1.Следующие поля заполняет Заказчик: </t>
  </si>
  <si>
    <r>
      <t xml:space="preserve">·     </t>
    </r>
    <r>
      <rPr>
        <sz val="12"/>
        <color indexed="8"/>
        <rFont val="Times New Roman"/>
        <family val="1"/>
        <charset val="204"/>
      </rPr>
      <t>«Наименование предмета закупки»;</t>
    </r>
  </si>
  <si>
    <r>
      <t xml:space="preserve">·     </t>
    </r>
    <r>
      <rPr>
        <sz val="12"/>
        <color indexed="8"/>
        <rFont val="Times New Roman"/>
        <family val="1"/>
        <charset val="204"/>
      </rPr>
      <t>«Единицы измерения»;</t>
    </r>
  </si>
  <si>
    <r>
      <t xml:space="preserve">·     </t>
    </r>
    <r>
      <rPr>
        <sz val="12"/>
        <color indexed="8"/>
        <rFont val="Times New Roman"/>
        <family val="1"/>
        <charset val="204"/>
      </rPr>
      <t>«Количество»;</t>
    </r>
  </si>
  <si>
    <r>
      <t xml:space="preserve">·     </t>
    </r>
    <r>
      <rPr>
        <sz val="12"/>
        <color indexed="8"/>
        <rFont val="Times New Roman"/>
        <family val="1"/>
        <charset val="204"/>
      </rPr>
      <t xml:space="preserve">«Стоимость всего без налога (руб.)», «Сумма налога (руб.)»,«Общая стоимость с учетом налога (руб.)» - результат расчета на основании данных, заведенных Участником в поле «Стоимость за ед. без налога (руб.)» и «Налоговая ставка» </t>
    </r>
  </si>
  <si>
    <r>
      <t>·     «Налоговая ставка»</t>
    </r>
    <r>
      <rPr>
        <sz val="12"/>
        <rFont val="Times New Roman"/>
        <family val="1"/>
        <charset val="204"/>
      </rPr>
      <t xml:space="preserve"> . В данном столбце Участник выбирает одно из трех значений:
- "18 %" - если работа/услуга, предлагаемая Участником, облагается НДС по ставке 18 %, и если Участник не освобожден от уплаты НДС;
- "10 %" - если работа/услуга, предлагаемая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предлагаемая работа/услуга не облагается НДС.</t>
    </r>
  </si>
  <si>
    <r>
      <rPr>
        <b/>
        <sz val="12"/>
        <rFont val="Times New Roman"/>
        <family val="1"/>
        <charset val="204"/>
      </rPr>
      <t>·     «Общая стоимость с учетом налога (руб.)»</t>
    </r>
    <r>
      <rPr>
        <sz val="12"/>
        <rFont val="Times New Roman"/>
        <family val="1"/>
        <charset val="204"/>
      </rPr>
      <t>. В случае, если заявки Участников оцениваются по критерию "Размер годового тарифа", "Размер годового тарифа по программе Бизнес", "Размер годового тарифа по программе Эконом", "Размер годового тарифа по программе Стандарт", "Размер годового тарифа по программе Дети", "Размер годового тарифа по категории Менеджеры высшего звена", "Размер годового тарифа по категории Сотрудники среднего руководящего звена, ИТР, рабочие и служащие", "Размер годового тарифа по риску Автокаско", "Размер годового тарифа по риску Дополнительное оборудование", "Размер годового тарифа по риску Гражданская ответственность", "Размер годового тарифа по риску Несчастный случай" значение в графе "Итого с учетом налога (руб.)" не должно превышать цену договора, для участников не освобожденных от уплаты НДС (с НДС), либо для участников, использующих правок на освобождение от уплаты НДС или не являющихся плательщиками НДС (без НДС), указанную в пункте 3.9 Документации.</t>
    </r>
  </si>
  <si>
    <r>
      <t xml:space="preserve">·     </t>
    </r>
    <r>
      <rPr>
        <sz val="12"/>
        <color indexed="8"/>
        <rFont val="Times New Roman"/>
        <family val="1"/>
        <charset val="204"/>
      </rPr>
      <t>«Наименование вида работы/услуги»;</t>
    </r>
  </si>
  <si>
    <r>
      <t xml:space="preserve">·     </t>
    </r>
    <r>
      <rPr>
        <sz val="12"/>
        <color indexed="8"/>
        <rFont val="Times New Roman"/>
        <family val="1"/>
        <charset val="204"/>
      </rPr>
      <t>«Ед. изм.»;</t>
    </r>
  </si>
  <si>
    <r>
      <t xml:space="preserve">·     </t>
    </r>
    <r>
      <rPr>
        <sz val="12"/>
        <color indexed="8"/>
        <rFont val="Times New Roman"/>
        <family val="1"/>
        <charset val="204"/>
      </rPr>
      <t>«Начальная (максимальная) цена без НДС, руб.»;</t>
    </r>
  </si>
  <si>
    <r>
      <t xml:space="preserve">·     </t>
    </r>
    <r>
      <rPr>
        <sz val="12"/>
        <color indexed="8"/>
        <rFont val="Times New Roman"/>
        <family val="1"/>
        <charset val="204"/>
      </rPr>
      <t>«Начальная (максимальная) цена с НДС, руб.»;</t>
    </r>
  </si>
  <si>
    <r>
      <t xml:space="preserve">·     </t>
    </r>
    <r>
      <rPr>
        <sz val="12"/>
        <color indexed="8"/>
        <rFont val="Times New Roman"/>
        <family val="1"/>
        <charset val="204"/>
      </rPr>
      <t xml:space="preserve">«ИТОГО (сумма)» - результат расчета на основании данных, заведенных Заказчиком и Участником в полях «Начальная (максимальная) цена без НДС, руб.», «Начальная (максимальная) цена с НДС, руб.», «Предложение участника по цене без НДС, руб.» и «Предложение участника по цене с НДС, руб.» </t>
    </r>
  </si>
  <si>
    <r>
      <rPr>
        <b/>
        <sz val="12"/>
        <color indexed="8"/>
        <rFont val="Times New Roman"/>
        <family val="1"/>
        <charset val="204"/>
      </rPr>
      <t>·     «Предложение участника по цене без НДС, руб.»</t>
    </r>
    <r>
      <rPr>
        <sz val="12"/>
        <color indexed="8"/>
        <rFont val="Times New Roman"/>
        <family val="1"/>
        <charset val="204"/>
      </rPr>
      <t xml:space="preserve"> . Участник не вправе предложить цену за единицу работы/услуги без учета НДС выше начальной (максимальной) цены за единицу работы/услуги, указанной в колонке "Начальная (максимальная) цена без НДС, (руб.)". В случае если Участник предложит цену за единицу работы/услуги без учета НДС выше начальной (максимальной) цены за единицу работы/услуги без НДС, его заявка будет отклонена, как не соответствующая требованиям Документации.</t>
    </r>
  </si>
  <si>
    <r>
      <rPr>
        <b/>
        <sz val="12"/>
        <rFont val="Times New Roman"/>
        <family val="1"/>
        <charset val="204"/>
      </rPr>
      <t>·     «Предложение участника по цене с НДС, руб.»</t>
    </r>
    <r>
      <rPr>
        <sz val="12"/>
        <rFont val="Times New Roman"/>
        <family val="1"/>
        <charset val="204"/>
      </rPr>
      <t>. Участник не вправе предложить цену за единицу работы/услуги с учетом НДС выше начальной (максимальной) цены за единицу работы/услуги, указанной в колонке "Начальная (максимальная) цена с НДС, (руб.)".В случае если Участник предложит цену за единицу работы/услуги с учетом НДС выше начальной (максимальной) цены за единицу работы/услуги с НДС, его заявка будет отклонена, как не соответствующая требованиям Документации.</t>
    </r>
  </si>
  <si>
    <r>
      <rPr>
        <b/>
        <sz val="12"/>
        <rFont val="Times New Roman"/>
        <family val="1"/>
        <charset val="204"/>
      </rPr>
      <t>·     «Цена за ед. работы/услуги без налога (руб.)»</t>
    </r>
    <r>
      <rPr>
        <sz val="12"/>
        <rFont val="Times New Roman"/>
        <family val="1"/>
        <charset val="204"/>
      </rPr>
      <t>. В данном поле Участник указывает свое предложение по стоимости за единицу работы/услуги без учета налога. Если установлена начальная (максимальная) стоимость за единицу работы/услуги, Участник не вправе предложить стоимость за единицу работы/услуги выше начальной (максимальной) стоимости за единицу работы/услуги, указанной в пункте 3.9 Документации. В случае если Участник предложит стоимость за единицу работы/услуги выше начальной(максимальной) стоимости за единицу работы/услуги, его заявка будет отклонена, как несоответствующая требованиям Документации.</t>
    </r>
  </si>
  <si>
    <r>
      <rPr>
        <b/>
        <sz val="12"/>
        <rFont val="Times New Roman"/>
        <family val="1"/>
        <charset val="204"/>
      </rPr>
      <t>·     «Налоговая ставка»</t>
    </r>
    <r>
      <rPr>
        <sz val="12"/>
        <rFont val="Times New Roman"/>
        <family val="1"/>
        <charset val="204"/>
      </rPr>
      <t xml:space="preserve"> . В данном столбце Участник выбирает одно из трех значений:
- "18 %" - если работа/услуга, предлагаемая Участником, облагается НДС по ставке 18 %, и если Участник не освобожден от уплаты НДС;
- "10 %" - если работа/услуга, предлагаемая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предлагаемая работа/услуга не облагается НДС.
</t>
    </r>
  </si>
  <si>
    <r>
      <rPr>
        <b/>
        <sz val="12"/>
        <color indexed="8"/>
        <rFont val="Times New Roman"/>
        <family val="1"/>
        <charset val="204"/>
      </rPr>
      <t>·     «Предложение участника по цене без НДС, руб.»</t>
    </r>
    <r>
      <rPr>
        <sz val="12"/>
        <color indexed="8"/>
        <rFont val="Times New Roman"/>
        <family val="1"/>
        <charset val="204"/>
      </rPr>
      <t>. Участник не вправе предложить цену за единицу работы/услуги без учета НДС выше начальной (максимальной) цены за единицу работы/услуги, указанной в колонке "Начальная (максимальная) цена без НДС, (руб.)". В случае если Участник предложит цену за единицу работы/услуги без учета НДС выше начальной (максимальной) цены за единицу работы/услуги без НДС, его заявка будет отклонена, как не соответствующая требованиям Документации.</t>
    </r>
  </si>
  <si>
    <t>Эквивалент</t>
  </si>
  <si>
    <r>
      <rPr>
        <b/>
        <sz val="12"/>
        <rFont val="Times New Roman"/>
        <family val="1"/>
        <charset val="204"/>
      </rPr>
      <t>·     «Общая стоимость с учетом налога (руб.)»</t>
    </r>
    <r>
      <rPr>
        <sz val="12"/>
        <rFont val="Times New Roman"/>
        <family val="1"/>
        <charset val="204"/>
      </rPr>
      <t>. Если заявки Участников оцениваются по критерию «Цена за единицу работы (услуги)», Участник не вправе предложить иную цену договора, кроме установленной в п. 3.9 настоящей Документации. При этом предложенная Участником цена за единицу работы (услуги) не должна превышать начальную (максимальную) цену за единицу работы (услуги), указанную в п. 3.9 настоящей Документации. Предложение о цене за единицу работы (услуги) участника, использующего право на освобождение от уплаты НДС или не являющегося налогоплательщиком НДС, не должно превышать начальную (максимальную) цену за единицу работы (услуги) для участников, использующих право на освобождение от уплаты НДС или не являющихся налогоплательщиками НДС, указанную в п. 3.9 настоящей Документации.</t>
    </r>
  </si>
  <si>
    <t>Или эквивалент</t>
  </si>
  <si>
    <r>
      <rPr>
        <b/>
        <sz val="12"/>
        <rFont val="Times New Roman"/>
        <family val="1"/>
        <charset val="204"/>
      </rPr>
      <t>·     «Цена за ед. без налога (руб.)»</t>
    </r>
    <r>
      <rPr>
        <sz val="12"/>
        <rFont val="Times New Roman"/>
        <family val="1"/>
        <charset val="204"/>
      </rPr>
      <t xml:space="preserve">. В данном поле Участник указывает свое предложение по стоимости за единицу работы/услуги без учета налога. Если установлена начальная (максимальная) стоимость за единицу работы/услуги, Участник не вправе предложить стоимость за единицу работы/услуги выше начальной (максимальной) стоимости за единицу работы/услуги, указанной в пункте 3.9 Документации. В случае если Участник предложит стоимость за единицу работы/услуги выше начальной(максимальной) стоимости за единицу работы/услуги, его заявка будет отклонена, как несоответствующая требованиям Документации.  
</t>
    </r>
  </si>
  <si>
    <t>92b1f1a0-2126-4ea7-97c4-64e45998ed3e</t>
  </si>
  <si>
    <t>7495197b-5c07-490c-aea9-9bd318344bd2</t>
  </si>
  <si>
    <t>30383b44-9972-11e8-8295-005056b8f04c</t>
  </si>
  <si>
    <t>21</t>
  </si>
  <si>
    <t xml:space="preserve">Участник не вправе вносить изменения в содержание указанных граф/полей. В случае, если в заявке представленной Участником, содержание хотя бы одного из указанных полей/граф будет изменено, Организатор /Комиссия вправе отклонить Заявку такого Участника как не соответствующую требованиям Документации. </t>
  </si>
  <si>
    <t>В соответствии с описанием поставляемого товара Форма 15</t>
  </si>
  <si>
    <t xml:space="preserve">Наименование, марка и модель товара
</t>
  </si>
  <si>
    <t xml:space="preserve">Технические характеристики и комплектация, гарантийный срок
</t>
  </si>
  <si>
    <t xml:space="preserve">Номер  сертификата добровольной сертификации / НЕТ
</t>
  </si>
  <si>
    <r>
      <t xml:space="preserve">·     </t>
    </r>
    <r>
      <rPr>
        <sz val="12"/>
        <color indexed="8"/>
        <rFont val="Times New Roman"/>
        <family val="1"/>
        <charset val="204"/>
      </rPr>
      <t>«Сведения из Документации о закупке. Наименование товара»;</t>
    </r>
  </si>
  <si>
    <t>20%</t>
  </si>
  <si>
    <t>В соответствии с Техническим заданием</t>
  </si>
  <si>
    <t xml:space="preserve"> Заполнение листа «1.2.» Чертежи, рисунки</t>
  </si>
  <si>
    <t>Форма 12. Описание поставляемого товара</t>
  </si>
  <si>
    <t>ИНСТРУКЦИЯ ПО ЗАПОЛНЕНИЮ Формы 12. Описание поставляемого товара</t>
  </si>
  <si>
    <t>Не допускается указание в первой части Заявки сведений об участнике Закупки, о его соответствии обязательным и дополнительным квалификационным требованиям, установленным в настоящей Документации, ценовом предложении. В случае если в первой части Заявки представлены сведения об Участнике Закупки, о его соответствии обязательным и дополнительным квалификационным требованиям, ценовом предложении, такая Заявка подлежит отклонению от участия в Закупке.</t>
  </si>
  <si>
    <t>Сведения из Документации/Извещения о закупке</t>
  </si>
  <si>
    <r>
      <t xml:space="preserve">·     </t>
    </r>
    <r>
      <rPr>
        <sz val="12"/>
        <color indexed="8"/>
        <rFont val="Times New Roman"/>
        <family val="1"/>
        <charset val="204"/>
      </rPr>
      <t>«Или эквивалент»;</t>
    </r>
  </si>
  <si>
    <r>
      <t xml:space="preserve">·     </t>
    </r>
    <r>
      <rPr>
        <sz val="12"/>
        <color indexed="8"/>
        <rFont val="Times New Roman"/>
        <family val="1"/>
        <charset val="204"/>
      </rPr>
      <t>«Технические характеристики и комплектация, гарантийный срок»;</t>
    </r>
  </si>
  <si>
    <r>
      <t xml:space="preserve">  </t>
    </r>
    <r>
      <rPr>
        <b/>
        <sz val="12"/>
        <color indexed="8"/>
        <rFont val="Times New Roman"/>
        <family val="1"/>
        <charset val="204"/>
      </rPr>
      <t>2.Следующие поля заполняет Участник закупки:</t>
    </r>
  </si>
  <si>
    <r>
      <t xml:space="preserve">·     «Эквивалент». </t>
    </r>
    <r>
      <rPr>
        <sz val="12"/>
        <color indexed="8"/>
        <rFont val="Times New Roman"/>
        <family val="1"/>
        <charset val="204"/>
      </rPr>
      <t>В случае если в столбце "Допустимость эквивалента" установлено значение "Да", Участник в столбце "Эквивалент" должен указать одно из двух значений "Да" или "Нет".  Если Участник в столбце 4 выбрал значение "Да", но в поле "Наименование товара" указал значения  для не эквивалента, то Организатор/Комиссия вправе отклонить Заявку такого Участника как не соответствующую требованиям Документации. Если Участник в столбце "Эквивалент" указал значение "Нет", но в поле "Наименование товара" указал значения для эквивалента, Организатор/Комиссия вправе отклонить Заявку такого Участника как не соответствующую требованиям Документации
Если в столбце "Допустимость эквивалента" установлено значение "Нет", Участник в столбце "Эквивалент" должен указать значение "Нет". При этом если Участник указал в столбце "Эквивалент" значение "Да", Организатор/Комиссия вправе отклонить Заявку такого Участника как не соответствующую требованиям Документации.</t>
    </r>
  </si>
  <si>
    <r>
      <t xml:space="preserve">·     «Наименование, марка и модель товара».  </t>
    </r>
    <r>
      <rPr>
        <sz val="12"/>
        <color indexed="8"/>
        <rFont val="Times New Roman"/>
        <family val="1"/>
        <charset val="204"/>
      </rPr>
      <t>Если наименование товара, предлагаемого Участником, соответствует   наименованию товара, указанному в Техническом задании Заказчика,  то данное поле не надо заполнять. Если наименование товара, предлагаемого Участником, отличается от наименования товара, указанного в Техническом задании, то Участник вносит корректировки в значение данного поля.
В случае, если  данное  поле Участником заполнено не будет, Организатор/Комиссия вправе отклонить заяввку такого Участника как не соответствующую требованиям Закупочной документации. В случае, если наименование, марка и/или модель указанного Участником товара не будут соответствовать требованиям Документации, Организатор/Комиссия вправе отклонить заявку такого Участника.
Не допускается в поле "Наименование товара" указывать технические характеристики и/или комплектацию товара и/или гарантийный срок и/или иную информацию о товаре, не являющуюся наименованием, маркой и моделью товара. Если Участник в данном поле указал технические характеристики и/или комплектацию товара и/или гарантийный срок и/или иную информацию о товаре, не являющейся наименованием, маркой и моделью товара, Организатор/Комиссия вправе отклонить Заявку такого Участника как не соответствующую требованиям Документации.</t>
    </r>
  </si>
  <si>
    <r>
      <t>·</t>
    </r>
    <r>
      <rPr>
        <b/>
        <sz val="7"/>
        <rFont val="Times New Roman"/>
        <family val="1"/>
        <charset val="204"/>
      </rPr>
      <t>  </t>
    </r>
    <r>
      <rPr>
        <sz val="7"/>
        <rFont val="Times New Roman"/>
        <family val="1"/>
        <charset val="204"/>
      </rPr>
      <t xml:space="preserve">       </t>
    </r>
    <r>
      <rPr>
        <b/>
        <sz val="12"/>
        <rFont val="Times New Roman"/>
        <family val="1"/>
        <charset val="204"/>
      </rPr>
      <t>«Номер  сертификата Газсерт на товар / НЕТ»</t>
    </r>
    <r>
      <rPr>
        <sz val="12"/>
        <rFont val="Times New Roman"/>
        <family val="1"/>
        <charset val="204"/>
      </rPr>
      <t>. В случае, если на предлагаемый Участником товар, Участник обладает сертификатом  системы добровольной сертификации ГАЗСЕРТ, он указывает в данном поле номер сертификата. Если Участник не обладает сертификатом Газсерт на данный товар, он выбирает из выпадающего  списка слово "НЕТ". Каждая ячейка данного столбца по каждой номенклатурной позиции должна быть заполнена соответствующим образом и не должна быть пустой.</t>
    </r>
  </si>
  <si>
    <r>
      <t>·</t>
    </r>
    <r>
      <rPr>
        <b/>
        <sz val="7"/>
        <rFont val="Times New Roman"/>
        <family val="1"/>
        <charset val="204"/>
      </rPr>
      <t>  </t>
    </r>
    <r>
      <rPr>
        <sz val="7"/>
        <rFont val="Times New Roman"/>
        <family val="1"/>
        <charset val="204"/>
      </rPr>
      <t xml:space="preserve">       </t>
    </r>
    <r>
      <rPr>
        <b/>
        <sz val="12"/>
        <rFont val="Times New Roman"/>
        <family val="1"/>
        <charset val="204"/>
      </rPr>
      <t>«Номер  сертификата добровольной сертификации / НЕТ»</t>
    </r>
    <r>
      <rPr>
        <sz val="12"/>
        <rFont val="Times New Roman"/>
        <family val="1"/>
        <charset val="204"/>
      </rPr>
      <t>. В случае, если на предлагаемый Участником товар, Участник обладает сертификатом  системы добровольной сертификации (кроме Газсерт), он указывает в данном поле номер сертификата. Если Участник не обладает сертификатом (кроме Газсерт) на данный товар, он выбирает из выпадающего  списка слово "НЕТ". Каждая ячейка данного столбца по каждой номенклатурной позиции должна быть заполнена соответствующим образом и не должна быть пустой.</t>
    </r>
  </si>
  <si>
    <r>
      <t>·     «Изготовитель»</t>
    </r>
    <r>
      <rPr>
        <sz val="12"/>
        <color indexed="8"/>
        <rFont val="Times New Roman"/>
        <family val="1"/>
        <charset val="204"/>
      </rPr>
      <t>. Участник в данном поле указывает наименование и организационно-правовую форму Изготовителя предлагаемого к поставке товара. Не допускается указывать вместо наименования и организационной-правовой формы Изготовителя марку товара, торговый знак и иную информацию, не относящуюся к наименованию Изготовителя. Для каждой позиции товара должен быть указан один Изготовитель. В случае отсутствия наименования и организационно-правовой формы Изготовителя и/или указания двух и более Изготовителей для одной позиции товара, Организатор/Комиссия вправе отклонить такую заявку как не соответствующую требованиям закупочной документации;</t>
    </r>
  </si>
  <si>
    <r>
      <t>·</t>
    </r>
    <r>
      <rPr>
        <b/>
        <sz val="7"/>
        <color indexed="8"/>
        <rFont val="Times New Roman"/>
        <family val="1"/>
        <charset val="204"/>
      </rPr>
      <t>  </t>
    </r>
    <r>
      <rPr>
        <sz val="7"/>
        <color indexed="8"/>
        <rFont val="Times New Roman"/>
        <family val="1"/>
        <charset val="204"/>
      </rPr>
      <t xml:space="preserve">       </t>
    </r>
    <r>
      <rPr>
        <b/>
        <sz val="12"/>
        <color indexed="8"/>
        <rFont val="Times New Roman"/>
        <family val="1"/>
        <charset val="204"/>
      </rPr>
      <t>«Страна происхождения»</t>
    </r>
    <r>
      <rPr>
        <sz val="12"/>
        <color indexed="8"/>
        <rFont val="Times New Roman"/>
        <family val="1"/>
        <charset val="204"/>
      </rPr>
      <t>. В данном столбце Участник выбирает одно из двух значений:
- "Россия" - если товар, предлагаемый Участником, изготовлен российским производителем или производителем одной из стран Евразийского экономического союза;
- "Иное" - если товар, предлагаемый Участником, изготовлен иностранным производителем.</t>
    </r>
  </si>
  <si>
    <t>Иное</t>
  </si>
  <si>
    <t>cc92c68a-edc7-46aa-b54c-4c5643c79bc3</t>
  </si>
  <si>
    <t>Набор бит для шурупорверта</t>
  </si>
  <si>
    <t>Укажите номер сертификата или выберите &lt;&lt;Нет&gt;&gt;</t>
  </si>
  <si>
    <t>Набор</t>
  </si>
  <si>
    <t>11085</t>
  </si>
  <si>
    <t>Акционерное общество "Челябинскгоргаз"</t>
  </si>
  <si>
    <t>454087, г. Челябинск, ул. Рылеева, д. 8</t>
  </si>
  <si>
    <t>038cc351-241b-4383-9bbd-6e6af3e48a5f</t>
  </si>
  <si>
    <t>Бокорезы 160мм</t>
  </si>
  <si>
    <t>Штука</t>
  </si>
  <si>
    <t>68279d27-bb7f-4d70-b386-47e943622cde</t>
  </si>
  <si>
    <t>Бур по бетону для перфоратора SDS-Plus D10хL160мм</t>
  </si>
  <si>
    <t>a1e7d83b-4136-4b4e-afc1-ff116c11335c</t>
  </si>
  <si>
    <t>Бур по бетону для перфоратора SDS-Plus D6хL110мм</t>
  </si>
  <si>
    <t>8a51cb41-f112-42a2-90a5-95e9ed21647d</t>
  </si>
  <si>
    <t>Бур для перфоратора</t>
  </si>
  <si>
    <t>b6baf724-a3f0-439c-81e2-e13de14f416a</t>
  </si>
  <si>
    <t>Бур для перфоратора с патроном SDS-Plus D32хL920мм</t>
  </si>
  <si>
    <t>66998bb8-a914-4629-ad21-991131c4b113</t>
  </si>
  <si>
    <t>Бур для перфоратора с патроном SDS-Plus D5.5хL160/100мм</t>
  </si>
  <si>
    <t>a92fa4cd-f7fd-40c9-aa71-cbf08c43fa9c</t>
  </si>
  <si>
    <t>Бур по бетону для перфоратора SDS-Plus D7хL110мм</t>
  </si>
  <si>
    <t>5f3a0350-0956-4478-b147-1b1589bf2b58</t>
  </si>
  <si>
    <t>Бур по бетону</t>
  </si>
  <si>
    <t>b00216fb-05dd-42e0-a798-f132eb5f4472</t>
  </si>
  <si>
    <t>Бур по бетону для перфоратора SDS-Plus D12хL210мм</t>
  </si>
  <si>
    <t>3d7ea7dd-7c70-46cd-a0eb-de87a9d1d28b</t>
  </si>
  <si>
    <t>Бур по бетону для перфоратора SDS-Plus D8хL160мм</t>
  </si>
  <si>
    <t>9d54bb97-1b33-4271-8f1d-97bc0c9af6b6</t>
  </si>
  <si>
    <t>Валик малярный меховой 150мм</t>
  </si>
  <si>
    <t>63f3181e-d060-4882-b855-9cbfa8fe1905</t>
  </si>
  <si>
    <t>Валик малярный меховой L200мм</t>
  </si>
  <si>
    <t>338e9187-0b5b-45e5-a2b8-ca2fb0fdaa02</t>
  </si>
  <si>
    <t>Ванночка малярная пластмассовая</t>
  </si>
  <si>
    <t>17e06315-feff-44d4-9f7d-ecacf6345271</t>
  </si>
  <si>
    <t>Ванночка для покраски B33хL35см</t>
  </si>
  <si>
    <t>7b353162-a8e9-4e75-80c9-9738f0f3aca2</t>
  </si>
  <si>
    <t>Гайка быстрозажимная для УШМ</t>
  </si>
  <si>
    <t>9b579884-dbb0-4259-861a-70ddb9a033a5</t>
  </si>
  <si>
    <t>Зубило 20*200 мм слесарное</t>
  </si>
  <si>
    <t>5562f1e8-6671-4470-bba5-f2abdda586b2</t>
  </si>
  <si>
    <t>Молоток-кирочка 400г</t>
  </si>
  <si>
    <t>6f4a9f1c-bf62-413e-8271-c10a28f3ac12</t>
  </si>
  <si>
    <t>Кисть радиаторная</t>
  </si>
  <si>
    <t>ffb663e6-5476-44fa-b582-7f19458b28ad</t>
  </si>
  <si>
    <t>60deb215-f972-451f-a182-4e097fdcc5a5</t>
  </si>
  <si>
    <t>Кисть малярная плоская</t>
  </si>
  <si>
    <t>ba67ffa7-1023-46a1-b77d-02d6a4c1a594</t>
  </si>
  <si>
    <t>a9de8655-efdc-4b2b-9e2c-9eec81b0a552</t>
  </si>
  <si>
    <t>b2fdbbae-88f1-4171-9cb2-c83337d5c228</t>
  </si>
  <si>
    <t>Кисть маховая круглая D65мм</t>
  </si>
  <si>
    <t>eecd4f35-630f-4d65-87ba-f7258c2a30c2</t>
  </si>
  <si>
    <t>Кисть маховая</t>
  </si>
  <si>
    <t>1dd97067-5dda-45a6-a4ac-ea8e5baf1a60</t>
  </si>
  <si>
    <t>62c6c66d-54d6-4480-9507-df2834ab765a</t>
  </si>
  <si>
    <t>08291d16-c907-4399-b6ba-c94487e07910</t>
  </si>
  <si>
    <t>24308a7d-3be1-4259-a557-14d9b04fa438</t>
  </si>
  <si>
    <t>Клещи переставные 300мм</t>
  </si>
  <si>
    <t>5dd55668-df65-489e-9def-b3d77b134214</t>
  </si>
  <si>
    <t>Клупп трубный отдельный 1/2дюйм.</t>
  </si>
  <si>
    <t>f6a52c0f-9c75-48c8-bc78-3f7100f350e0</t>
  </si>
  <si>
    <t>Клупп трубный отдельный 3/4дюйм.</t>
  </si>
  <si>
    <t>c257c4e6-9ae4-4bd5-a20e-b2c2f8d1d537</t>
  </si>
  <si>
    <t>Клупп трубный</t>
  </si>
  <si>
    <t>6fc9e816-d134-449e-8515-172cf89afca0</t>
  </si>
  <si>
    <t>Ключ гаечный двусторонний 13х14мм</t>
  </si>
  <si>
    <t>9a986a9d-2d93-416c-b14c-f163261b203b</t>
  </si>
  <si>
    <t>Ключ гаечный двусторонний КГД 17х19мм</t>
  </si>
  <si>
    <t>6467b7ea-28e0-43ef-b0c9-4a55c05cc65e</t>
  </si>
  <si>
    <t>Ключ накидной КГН 22х24</t>
  </si>
  <si>
    <t>a98364d5-a168-42ac-8073-0bb2fff71c80</t>
  </si>
  <si>
    <t>Ключ гаечный двусторонний КГД 22х24мм</t>
  </si>
  <si>
    <t>992f16c3-c80c-4f8e-8636-0809f8abffba</t>
  </si>
  <si>
    <t>Ключ накидной КГН 24х27</t>
  </si>
  <si>
    <t>3b2cfcd3-f97b-4491-bf6c-cce9c9341b35</t>
  </si>
  <si>
    <t>Ключ гаечный двусторонний КГД 24х27мм</t>
  </si>
  <si>
    <t>ab9217a3-5dcc-4401-85b4-d8daa8e8798d</t>
  </si>
  <si>
    <t>Ключ накидной КГН 27х32</t>
  </si>
  <si>
    <t>ff6e0f02-780d-4a6c-8ad6-6324651fd1b6</t>
  </si>
  <si>
    <t>Ключ гаечный двусторонний КГД 27х30мм</t>
  </si>
  <si>
    <t>59c62204-5ae0-46dd-9e70-18b7e70b3f85</t>
  </si>
  <si>
    <t>Ключ накидной КГН 30х32</t>
  </si>
  <si>
    <t>af3435da-8659-4ca3-b046-d0fec28fe802</t>
  </si>
  <si>
    <t>Ключ гаечный двусторонний КГД 30х32мм</t>
  </si>
  <si>
    <t>b2278713-b15f-431f-9416-6ecb8cdc906b</t>
  </si>
  <si>
    <t>Ключ накидной КГН 32х36</t>
  </si>
  <si>
    <t>0147c09e-2d10-45af-af73-d82ac3cb46f6</t>
  </si>
  <si>
    <t>Ключ гаечный двусторонний КГД 32х36 мм</t>
  </si>
  <si>
    <t>f7d8f95b-e938-4fff-a211-5486ba0f52a1</t>
  </si>
  <si>
    <t>Ключ накидной КГН 36х41</t>
  </si>
  <si>
    <t>2e6008ec-f7ab-4ca5-8d06-2dbba5d5c2ae</t>
  </si>
  <si>
    <t>Ключ гаечный двусторонний КГД 36х41 мм</t>
  </si>
  <si>
    <t>1ebd3bc4-40b8-42d7-948c-8f5835c6de56</t>
  </si>
  <si>
    <t>Ключ накидной КГН 41х46мм</t>
  </si>
  <si>
    <t>58e629fa-0bbe-43bb-ae85-10a699f8bc1d</t>
  </si>
  <si>
    <t>Ключ гаечный двусторонний КГД 41х46 мм</t>
  </si>
  <si>
    <t>233e8a73-8f70-4065-b5fa-51058b106d63</t>
  </si>
  <si>
    <t>Ключ гаечный комбинированный 22х22мм</t>
  </si>
  <si>
    <t>318ceba5-9630-4ed7-b4e1-c43112fcb23a</t>
  </si>
  <si>
    <t>Ключ гаечный комбинированный 27х27мм</t>
  </si>
  <si>
    <t>f9129569-1e2f-4db5-a52d-2916951365b9</t>
  </si>
  <si>
    <t>Ключ гаечный комбинированный 30мм</t>
  </si>
  <si>
    <t>540714bf-3728-44c7-9916-702b149a8624</t>
  </si>
  <si>
    <t>Ключ гаечный комбинированный 32мм</t>
  </si>
  <si>
    <t>ad3ffab8-7fc3-4d32-a201-3e91e2b5ead7</t>
  </si>
  <si>
    <t>Ключ гаечный комбинированный 17х17мм</t>
  </si>
  <si>
    <t>e4aa9a64-f81c-40b8-bc4b-ed5d1ac4c08c</t>
  </si>
  <si>
    <t>Ключ гаечный комбинированный 19х19мм</t>
  </si>
  <si>
    <t>cdae68d8-07c5-4e46-98e2-c9c8a13afa1a</t>
  </si>
  <si>
    <t>Ключ трубный рычажный 1дюйм</t>
  </si>
  <si>
    <t>1a17cb8f-09e6-46d9-85a7-7c545e431073</t>
  </si>
  <si>
    <t>Ключ трубный рычажный</t>
  </si>
  <si>
    <t>52c5af82-f6ac-49c5-b80e-f9792062b8f3</t>
  </si>
  <si>
    <t>Ключ трубный рычажный 1.5 дюйм.</t>
  </si>
  <si>
    <t>92ec065b-f41a-44a8-b3cd-fef361294c14</t>
  </si>
  <si>
    <t>70f0ee58-4792-4503-9ce2-00bdac4285aa</t>
  </si>
  <si>
    <t>c9915608-0e3f-4e2c-9b83-3d97c9aa647d</t>
  </si>
  <si>
    <t>1bff2e82-7fe9-42b1-8bdb-57d2280aa0e3</t>
  </si>
  <si>
    <t>8a1dcdb2-cd2d-48a0-88f7-46724b899d3d</t>
  </si>
  <si>
    <t>Ключ разводной 200мм</t>
  </si>
  <si>
    <t>01154736-884c-4868-b2c5-467d156886be</t>
  </si>
  <si>
    <t>Ключ разводной D150мм</t>
  </si>
  <si>
    <t>cde98499-359f-40c1-bfd3-adc908ebf7b4</t>
  </si>
  <si>
    <t>dcaacd2f-53c9-4582-85d4-f71a4e249e30</t>
  </si>
  <si>
    <t>Ключ гаечный рожковый 10х12мм</t>
  </si>
  <si>
    <t>ba708db2-99e2-4638-b84b-a22e6121cdaa</t>
  </si>
  <si>
    <t>Ключ гаечный двусторонний КГД 9х11мм</t>
  </si>
  <si>
    <t>5d422f7c-1a37-4438-b769-5665bc2b08f9</t>
  </si>
  <si>
    <t>Ключ гаечный двусторонний КГД 5.5х7мм</t>
  </si>
  <si>
    <t>75d017eb-94b4-494e-875d-b75fd7716851</t>
  </si>
  <si>
    <t>Ключ гаечный двусторонний КГД 50х55 мм</t>
  </si>
  <si>
    <t>9acef211-4c24-4da8-ba59-5db1408ab871</t>
  </si>
  <si>
    <t>Ключ гаечный двусторонний</t>
  </si>
  <si>
    <t>49216faa-6268-4111-92d4-535144f46ee9</t>
  </si>
  <si>
    <t>Ключ гаечный двусторонний КГД 8х10мм</t>
  </si>
  <si>
    <t>8e28c6fc-d8ba-4f14-b53b-2c6961246f86</t>
  </si>
  <si>
    <t>Набор отверток</t>
  </si>
  <si>
    <t>aaf716b0-b21b-4946-bd4f-383bfe94a889</t>
  </si>
  <si>
    <t>Набор плашек резьбонарезной</t>
  </si>
  <si>
    <t>65837015-b648-4b4d-ae5b-f9a81f0834ca</t>
  </si>
  <si>
    <t>Коса</t>
  </si>
  <si>
    <t>3ea76b89-ad74-4b6c-aaf4-63502fd32268</t>
  </si>
  <si>
    <t>Краскопульт ручной</t>
  </si>
  <si>
    <t>b8795087-e1f1-4998-af6f-0c28ba0f471d</t>
  </si>
  <si>
    <t>Круг отрезной</t>
  </si>
  <si>
    <t>0a2783e5-507c-421c-823a-bf939338009f</t>
  </si>
  <si>
    <t>e8bbe7a3-e81d-4990-a8b4-88a5b0832362</t>
  </si>
  <si>
    <t>Диск алмазный отрезной сегментный</t>
  </si>
  <si>
    <t>01306f25-25c2-4768-bf48-f3e7b5f6bd7e</t>
  </si>
  <si>
    <t>56d22655-34e0-42a9-8568-8ef23eefbcf7</t>
  </si>
  <si>
    <t>3cea0fb7-3d63-4367-bf50-53e877ec4a72</t>
  </si>
  <si>
    <t>a29fadcd-50a1-46b1-a858-659cf4148133</t>
  </si>
  <si>
    <t>9c1ecb81-4606-43ba-ae77-b3eb88581570</t>
  </si>
  <si>
    <t>Кувалда 3кг с деревянной ручкой</t>
  </si>
  <si>
    <t>6dc28c2d-e26a-46e9-84aa-9994ec824b12</t>
  </si>
  <si>
    <t>Леска для триммера</t>
  </si>
  <si>
    <t>b94dbfe2-625a-4848-9d2b-66600169c515</t>
  </si>
  <si>
    <t>5a705470-a482-4750-815c-2f3271cafd7c</t>
  </si>
  <si>
    <t>Лом круглый 1300мм</t>
  </si>
  <si>
    <t>617c75ca-d82a-4687-8aa5-9e07b850b411</t>
  </si>
  <si>
    <t>Лопата штыковая</t>
  </si>
  <si>
    <t>11b7ce94-a8ff-4a27-a300-98db3dbc7f9f</t>
  </si>
  <si>
    <t>Лопата складная</t>
  </si>
  <si>
    <t>23d37003-f673-4b66-8f5e-ddf7d0cb1ada</t>
  </si>
  <si>
    <t>Лопата снеговая</t>
  </si>
  <si>
    <t>858b0c62-971e-454e-82d4-314f8dacce12</t>
  </si>
  <si>
    <t>Кельма штукатура</t>
  </si>
  <si>
    <t>fdd956ca-2d6a-4f62-a583-2d376cacc53e</t>
  </si>
  <si>
    <t>Молоток 0.2кг</t>
  </si>
  <si>
    <t>b3eba323-6bb7-4b62-ad66-b130a8b1ec3c</t>
  </si>
  <si>
    <t>Молоток искробезопасный</t>
  </si>
  <si>
    <t>f77f040b-4026-4dcf-ad86-46d1185dab78</t>
  </si>
  <si>
    <t>Молоток с фиброглассовой ручкой 0.5кг</t>
  </si>
  <si>
    <t>9fcfa9e0-9d7f-4780-aeb0-13c8797a744a</t>
  </si>
  <si>
    <t>Молоток слесарный с фиберглассовой ручкой 0,8 кг</t>
  </si>
  <si>
    <t>a06a3fe6-e94e-4bea-8bb3-ce04ec2d70a5</t>
  </si>
  <si>
    <t>Набор ключей гаечных двусторонних</t>
  </si>
  <si>
    <t>053ef8fe-1527-4b62-abf9-59fc97ba8bb6</t>
  </si>
  <si>
    <t>Набор гайкорубов</t>
  </si>
  <si>
    <t>ea5b6dde-062b-4db3-991f-9252ce0ad962</t>
  </si>
  <si>
    <t>Набор головок торцевых</t>
  </si>
  <si>
    <t>a73e8080-b80d-404a-bae5-bb9de9358a46</t>
  </si>
  <si>
    <t>Набор для врезки замков</t>
  </si>
  <si>
    <t>1b4c15fb-aac6-42e2-8f3a-6f38c5944ffb</t>
  </si>
  <si>
    <t>53638bbe-0196-4a98-aafd-2827db9f286f</t>
  </si>
  <si>
    <t>Набор инструмента изолированного</t>
  </si>
  <si>
    <t>31e2b0de-5cd6-4049-b01b-29e608541fa0</t>
  </si>
  <si>
    <t>Набор отверток диэлектрических</t>
  </si>
  <si>
    <t>7a7bff4d-6b55-4be0-88dd-b68d9250aa87</t>
  </si>
  <si>
    <t>Набор ключей имбусовых</t>
  </si>
  <si>
    <t>dc736106-645c-4ea3-8010-eeaa7e25cc11</t>
  </si>
  <si>
    <t>Набор ключей накидных</t>
  </si>
  <si>
    <t>6e1a65bd-3628-4021-8b95-101051b9c533</t>
  </si>
  <si>
    <t>Набор ключей рожковых</t>
  </si>
  <si>
    <t>671390d8-29e6-4c45-99e4-40419adea30c</t>
  </si>
  <si>
    <t>3c96d938-4dd3-4fe3-9fe4-f3e10c713b31</t>
  </si>
  <si>
    <t>Набор надфилей с пластмассовой ручкой</t>
  </si>
  <si>
    <t>9bb8ee36-9b5a-4211-9faf-25ed27ede68c</t>
  </si>
  <si>
    <t>3e239a8a-51a9-47bc-b8b5-4a0f470e7e67</t>
  </si>
  <si>
    <t>a5a30349-ec79-43d4-90cf-19d8293b47a2</t>
  </si>
  <si>
    <t>Набор сверл по металу 1-13мм</t>
  </si>
  <si>
    <t>1181e549-6b49-4114-8b71-3a1f147303fb</t>
  </si>
  <si>
    <t>Набор сверл по металлу</t>
  </si>
  <si>
    <t>486bb980-5675-4c39-87e0-dc3cc892339a</t>
  </si>
  <si>
    <t>Напильник круглый L400мм драчевый</t>
  </si>
  <si>
    <t>9af35b19-4120-4ca9-9c53-811f788aee49</t>
  </si>
  <si>
    <t>Напильник плоский L400мм №1</t>
  </si>
  <si>
    <t>4e28aaaa-c096-43d3-aae9-44258f4edd9a</t>
  </si>
  <si>
    <t>Нож обойный</t>
  </si>
  <si>
    <t>23776ab1-ee7c-4a62-9007-ff11985f6976</t>
  </si>
  <si>
    <t>Ножницы по металлу</t>
  </si>
  <si>
    <t>460d52ff-b470-4ec2-ae2e-b2dad52ed926</t>
  </si>
  <si>
    <t>Ножовка по дереву L450мм</t>
  </si>
  <si>
    <t>a18ee645-dc9e-4c1b-83a1-03be83d080c0</t>
  </si>
  <si>
    <t>Пила садовая</t>
  </si>
  <si>
    <t>80a71095-0d15-446c-9e9b-89763be42a22</t>
  </si>
  <si>
    <t>Ножовка по металлу L300мм</t>
  </si>
  <si>
    <t>3fc693a0-6f88-442e-9349-5503c4be2320</t>
  </si>
  <si>
    <t>Оловоотсос</t>
  </si>
  <si>
    <t>9d15d1d9-8867-4507-aa7a-406d7432b259</t>
  </si>
  <si>
    <t>Отвертка крестовая</t>
  </si>
  <si>
    <t>29624c18-95b3-4290-9f2c-3ee996f78d6f</t>
  </si>
  <si>
    <t>Отвертка шлицевая 6x100мм</t>
  </si>
  <si>
    <t>debbaf1b-2a03-4896-b6f0-c1399e077704</t>
  </si>
  <si>
    <t>Отвертка шлицевая</t>
  </si>
  <si>
    <t>b186cf44-b516-42a1-a8c7-b1e657b14807</t>
  </si>
  <si>
    <t>e82940b0-fdc5-412b-8ddc-11ac2b0ad31e</t>
  </si>
  <si>
    <t>Отвертка шлицевая 100мм</t>
  </si>
  <si>
    <t>6de6be11-0b70-4e0c-8f24-d6a2fc16244b</t>
  </si>
  <si>
    <t>b1a43604-6ae0-4ed2-b33c-c6617f8f9081</t>
  </si>
  <si>
    <t>Отвертка крестовая 200мм №2</t>
  </si>
  <si>
    <t>aeb1ce10-7561-4b44-8979-59203394e9b6</t>
  </si>
  <si>
    <t>Отвертка крестовая L150мм</t>
  </si>
  <si>
    <t>048cfab0-040d-4201-b780-fbd82832ee67</t>
  </si>
  <si>
    <t>Паяльник</t>
  </si>
  <si>
    <t>80d74c26-b089-4379-a689-2d7efc58fd3d</t>
  </si>
  <si>
    <t>Набор пилок к лобзику</t>
  </si>
  <si>
    <t>54d10093-8d72-4534-88c7-93d6435a0849</t>
  </si>
  <si>
    <t>Набор пинцетов</t>
  </si>
  <si>
    <t>932f230a-c739-4e0a-8065-352bf4604786</t>
  </si>
  <si>
    <t>Пинцет прямой</t>
  </si>
  <si>
    <t>ee8a23a2-2bff-4d35-bce0-dd697bb20770</t>
  </si>
  <si>
    <t>Пистолет для монтажной пены</t>
  </si>
  <si>
    <t>9fe632bb-184e-4a31-a49a-4cd2d24b47c9</t>
  </si>
  <si>
    <t>Пистолет для герметика</t>
  </si>
  <si>
    <t>23598690-a63d-48e0-9dbb-af6fe4231b0a</t>
  </si>
  <si>
    <t>Плоскогубцы комбинированные</t>
  </si>
  <si>
    <t>466c1ebd-20b1-446f-8dfe-ace8b0a66747</t>
  </si>
  <si>
    <t>Плоскогубцы диэлектрические комбинированные L180мм</t>
  </si>
  <si>
    <t>9d755972-3d4b-439f-8bea-01897a615756</t>
  </si>
  <si>
    <t>Полотно ножовочное по металлу</t>
  </si>
  <si>
    <t>c7503a46-ef7e-4a7b-a49e-c4f54072c3c1</t>
  </si>
  <si>
    <t>Ручка для кувалды</t>
  </si>
  <si>
    <t>67bd4903-982f-442d-9832-d2dae14f9677</t>
  </si>
  <si>
    <t>b242d1c5-566e-4ff4-88d2-b442850df260</t>
  </si>
  <si>
    <t>Сверло спиральное с коническим хвостиком D13.0мм</t>
  </si>
  <si>
    <t>d5a4c16b-e5f7-4dae-8a30-2d25342f8917</t>
  </si>
  <si>
    <t>Сверло спиральное с цилиндрическим хвостовиком</t>
  </si>
  <si>
    <t>d65ca6b2-f69e-4663-b120-a0115e9ccda8</t>
  </si>
  <si>
    <t>473217b9-5515-485f-b054-dd30a5fc4eaa</t>
  </si>
  <si>
    <t>e9cb7616-25b5-4b25-a34c-69927a62723e</t>
  </si>
  <si>
    <t>Сверло спиральное с цилиндрическим хвостовиком D1.2мм</t>
  </si>
  <si>
    <t>03ba9eb3-e077-4148-acd1-ace4a2181a27</t>
  </si>
  <si>
    <t>Сверло по металлу</t>
  </si>
  <si>
    <t>04b5aaf5-a415-4e65-9f27-39f6d0d5b5d2</t>
  </si>
  <si>
    <t>Сверло по металлу D4мм</t>
  </si>
  <si>
    <t>b1aef313-5985-48a8-977c-f86650541fe2</t>
  </si>
  <si>
    <t>Сверло спиральное с цилиндрическим хвостовиком D6мм</t>
  </si>
  <si>
    <t>b90f7591-33d5-4695-8809-f753de1bd1ad</t>
  </si>
  <si>
    <t>2bb58d3d-34ad-44b1-893f-c9a3b65247e7</t>
  </si>
  <si>
    <t>Сверло спиральное с цилиндрическим хвостовиком D8мм</t>
  </si>
  <si>
    <t>6bf0eb87-46a3-472b-8e13-a6450cb31664</t>
  </si>
  <si>
    <t>Сверло спиральное с цилиндрическим хвостовиком D10мм</t>
  </si>
  <si>
    <t>9c47fd4e-30b2-4089-891d-fc34703b0892</t>
  </si>
  <si>
    <t>Сверло спиральное с цилиндрическим хвостовиком D3.5мм</t>
  </si>
  <si>
    <t>3841f0d2-a548-4039-8182-23da48c2f963</t>
  </si>
  <si>
    <t>Сверло спиральное с цилиндрическим хвостовиком D4.2мм</t>
  </si>
  <si>
    <t>c37c8aaa-e007-4f5a-ba1c-a1c4d3f96cb2</t>
  </si>
  <si>
    <t>Сверло спиральное с цилиндрическим хвостовиком D5мм</t>
  </si>
  <si>
    <t>86be5aad-acdd-40c9-8e0d-d3f54b6c0eae</t>
  </si>
  <si>
    <t>Стеклорез</t>
  </si>
  <si>
    <t>00be42e4-f498-4e7a-8d4f-0e0d94e70fbd</t>
  </si>
  <si>
    <t>Степлер мебельный</t>
  </si>
  <si>
    <t>e57afac6-a5ce-4def-ad62-bf546e9c6fd7</t>
  </si>
  <si>
    <t>Стусло</t>
  </si>
  <si>
    <t>3d7a5e5f-2ec9-4896-9a96-82952fc89aba</t>
  </si>
  <si>
    <t>Сумка для инструмента</t>
  </si>
  <si>
    <t>ba7132d3-f9ad-4d97-bb77-9be6df8eeb11</t>
  </si>
  <si>
    <t>Круглогубцы</t>
  </si>
  <si>
    <t>895584b2-83d8-4e2c-b183-30f15c224578</t>
  </si>
  <si>
    <t>Длинногубцы L200мм</t>
  </si>
  <si>
    <t>d6f7debd-6af6-412b-8270-17254cdab50a</t>
  </si>
  <si>
    <t>Топор</t>
  </si>
  <si>
    <t>3cb313f3-be1a-46f7-b363-fc1eb875fbb2</t>
  </si>
  <si>
    <t>Ножницы для пластиковых труб</t>
  </si>
  <si>
    <t>1a0c56e6-6ac7-4637-bd2d-e08b0a5bca2a</t>
  </si>
  <si>
    <t>Мотыга прямая</t>
  </si>
  <si>
    <t>619b7f65-454f-457a-bdd2-23356cda7eeb</t>
  </si>
  <si>
    <t>Цепь для бензопилы</t>
  </si>
  <si>
    <t>446020ae-2f2e-432f-b131-48906a7e9a8b</t>
  </si>
  <si>
    <t>fbc50680-88bf-4148-a30d-f4d7f4e27668</t>
  </si>
  <si>
    <t>97a73808-6d8b-499d-9359-554b3671a678</t>
  </si>
  <si>
    <t>Ручка для молотка</t>
  </si>
  <si>
    <t>aa5f18c4-008a-4518-8ddb-055e6f8c9567</t>
  </si>
  <si>
    <t>Шило швейное</t>
  </si>
  <si>
    <t>597a6f29-e321-4d95-94b3-275060f276ea</t>
  </si>
  <si>
    <t>Шина для бензопилы</t>
  </si>
  <si>
    <t>f15be8e5-8e24-4285-b634-234e39af22ce</t>
  </si>
  <si>
    <t>1b42b231-f8dd-4e3b-9711-b287fc65a8b8</t>
  </si>
  <si>
    <t>Шпатель малярный 200мм</t>
  </si>
  <si>
    <t>c45d64c7-95e1-49c1-9f2b-51bb5d09e7ec</t>
  </si>
  <si>
    <t>Шпатель малярный 350мм</t>
  </si>
  <si>
    <t>517f41d3-da8e-45e0-aa4f-a55f5300c3f0</t>
  </si>
  <si>
    <t>Шпатель нержавеющий 80мм</t>
  </si>
  <si>
    <t>9a6a7c12-eab6-4427-9be0-3df133918807</t>
  </si>
  <si>
    <t>Шпатель нержавеющий L100мм</t>
  </si>
  <si>
    <t>0ac41714-81b7-4545-a1da-8f580fa52653</t>
  </si>
  <si>
    <t>Щетка дисковая 125х22мм</t>
  </si>
  <si>
    <t>bf74df81-b967-44bb-84e8-dfab84f18b9f</t>
  </si>
  <si>
    <t>Кордщетка</t>
  </si>
  <si>
    <t>d554a57a-a8f0-4de1-b6d1-e51638c05e15</t>
  </si>
  <si>
    <t>Щетка металлическая с пластмассовой ручкой</t>
  </si>
  <si>
    <t>162ee2b4-463b-4145-aea2-b3b8d7359d26</t>
  </si>
  <si>
    <t>Щетка по металлу 6-рядная</t>
  </si>
  <si>
    <t>4306a5e4-1069-423d-ae3e-507e4e3c5a25</t>
  </si>
  <si>
    <t>Щетка-сметка</t>
  </si>
  <si>
    <t>7ac0faa0-c3c9-4bcf-86af-6481574d2576</t>
  </si>
  <si>
    <t>Кисть круглая</t>
  </si>
  <si>
    <t>218e7f34-4da9-4c74-9af2-aa08871bd590</t>
  </si>
  <si>
    <t>c46199cc-5729-4f78-841c-ff10a4b8acbb</t>
  </si>
  <si>
    <t>Ящик для инструмента</t>
  </si>
  <si>
    <t>b7b94097-dd4c-4ffa-b7db-295bebf8afa5</t>
  </si>
  <si>
    <t>Ящик для инструментов</t>
  </si>
  <si>
    <t>e8ace43c-2141-4506-8f79-2a0463e00d51</t>
  </si>
  <si>
    <t>Механизм монтажно-тяговый</t>
  </si>
  <si>
    <t>Запрос предложений в электронной форме</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</si>
</sst>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0.00&quot;р.&quot;"/>
    <numFmt numFmtId="165" formatCode="#,##0.00_р_."/>
    <numFmt numFmtId="166" formatCode="0.000"/>
    <numFmt numFmtId="167" formatCode="#,##0.00\ _₽"/>
  </numFmts>
  <fonts count="33" x14ac:knownFonts="1">
    <font>
      <sz val="11"/>
      <color theme="1"/>
      <name val="Calibri"/>
      <family val="2"/>
      <charset val="204"/>
      <scheme val="minor"/>
    </font>
    <font>
      <sz val="11"/>
      <name val="Times New Roman"/>
      <family val="1"/>
      <charset val="204"/>
    </font>
    <font>
      <b/>
      <sz val="7"/>
      <color indexed="8"/>
      <name val="Times New Roman"/>
      <family val="1"/>
      <charset val="204"/>
    </font>
    <font>
      <b/>
      <sz val="12"/>
      <color indexed="8"/>
      <name val="Times New Roman"/>
      <family val="1"/>
      <charset val="204"/>
    </font>
    <font>
      <sz val="12"/>
      <color indexed="8"/>
      <name val="Times New Roman"/>
      <family val="1"/>
      <charset val="204"/>
    </font>
    <font>
      <b/>
      <sz val="16"/>
      <color indexed="8"/>
      <name val="Times New Roman"/>
      <family val="1"/>
      <charset val="204"/>
    </font>
    <font>
      <b/>
      <sz val="12"/>
      <name val="Times New Roman"/>
      <family val="1"/>
      <charset val="204"/>
    </font>
    <font>
      <sz val="12"/>
      <name val="Times New Roman"/>
      <family val="1"/>
      <charset val="204"/>
    </font>
    <font>
      <sz val="11"/>
      <color theme="1"/>
      <name val="Times New Roman"/>
      <family val="1"/>
      <charset val="204"/>
    </font>
    <font>
      <b/>
      <sz val="11"/>
      <color theme="1"/>
      <name val="Times New Roman"/>
      <family val="1"/>
      <charset val="204"/>
    </font>
    <font>
      <b/>
      <sz val="12"/>
      <color theme="1"/>
      <name val="Times New Roman"/>
      <family val="1"/>
      <charset val="204"/>
    </font>
    <font>
      <b/>
      <sz val="14"/>
      <color theme="1"/>
      <name val="Times New Roman"/>
      <family val="1"/>
      <charset val="204"/>
    </font>
    <font>
      <sz val="24"/>
      <color rgb="FFFF0000"/>
      <name val="Times New Roman"/>
      <family val="1"/>
      <charset val="204"/>
    </font>
    <font>
      <b/>
      <sz val="14"/>
      <color rgb="FFFF0000"/>
      <name val="Calibri"/>
      <family val="2"/>
      <charset val="204"/>
      <scheme val="minor"/>
    </font>
    <font>
      <b/>
      <sz val="14"/>
      <color rgb="FFFF0000"/>
      <name val="Times New Roman"/>
      <family val="1"/>
      <charset val="204"/>
    </font>
    <font>
      <b/>
      <sz val="14"/>
      <color rgb="FF0070C0"/>
      <name val="Times New Roman"/>
      <family val="1"/>
      <charset val="204"/>
    </font>
    <font>
      <sz val="12"/>
      <color theme="1"/>
      <name val="Times New Roman"/>
      <family val="1"/>
      <charset val="204"/>
    </font>
    <font>
      <u/>
      <sz val="11"/>
      <color theme="10"/>
      <name val="Calibri"/>
      <family val="2"/>
      <charset val="204"/>
      <scheme val="minor"/>
    </font>
    <font>
      <b/>
      <sz val="14"/>
      <color rgb="FFC00000"/>
      <name val="Times New Roman"/>
      <family val="1"/>
      <charset val="204"/>
    </font>
    <font>
      <b/>
      <sz val="11"/>
      <color rgb="FFFF0000"/>
      <name val="Times New Roman"/>
      <family val="1"/>
      <charset val="204"/>
    </font>
    <font>
      <b/>
      <sz val="14"/>
      <color rgb="FF000000"/>
      <name val="Times New Roman"/>
      <family val="1"/>
      <charset val="204"/>
    </font>
    <font>
      <sz val="11"/>
      <color theme="1"/>
      <name val="Calibri"/>
      <family val="2"/>
      <charset val="204"/>
    </font>
    <font>
      <b/>
      <sz val="11"/>
      <color rgb="FF000000"/>
      <name val="Times New Roman"/>
      <family val="1"/>
      <charset val="204"/>
    </font>
    <font>
      <sz val="11"/>
      <color rgb="FF000000"/>
      <name val="Times New Roman"/>
      <family val="1"/>
      <charset val="204"/>
    </font>
    <font>
      <sz val="10"/>
      <color rgb="FF000000"/>
      <name val="Times New Roman"/>
      <family val="1"/>
      <charset val="204"/>
    </font>
    <font>
      <u/>
      <sz val="11"/>
      <color indexed="12"/>
      <name val="Calibri"/>
      <family val="2"/>
      <charset val="204"/>
    </font>
    <font>
      <b/>
      <sz val="7"/>
      <name val="Times New Roman"/>
      <family val="1"/>
      <charset val="204"/>
    </font>
    <font>
      <sz val="7"/>
      <name val="Times New Roman"/>
      <family val="1"/>
      <charset val="204"/>
    </font>
    <font>
      <b/>
      <sz val="12"/>
      <color rgb="FFFF0000"/>
      <name val="Times New Roman"/>
      <family val="1"/>
      <charset val="204"/>
    </font>
    <font>
      <sz val="11"/>
      <color indexed="8"/>
      <name val="Calibri"/>
      <family val="2"/>
      <charset val="204"/>
    </font>
    <font>
      <b/>
      <sz val="12"/>
      <color indexed="10"/>
      <name val="Times New Roman"/>
      <family val="1"/>
      <charset val="204"/>
    </font>
    <font>
      <b/>
      <sz val="14"/>
      <color indexed="30"/>
      <name val="Times New Roman"/>
      <family val="1"/>
      <charset val="204"/>
    </font>
    <font>
      <sz val="7"/>
      <color indexed="8"/>
      <name val="Times New Roman"/>
      <family val="1"/>
      <charset val="204"/>
    </font>
  </fonts>
  <fills count="8">
    <fill>
      <patternFill patternType="none"/>
    </fill>
    <fill>
      <patternFill patternType="gray125"/>
    </fill>
    <fill>
      <patternFill patternType="solid">
        <fgColor rgb="FFFFFFE1"/>
        <bgColor indexed="64"/>
      </patternFill>
    </fill>
    <fill>
      <patternFill patternType="solid">
        <fgColor rgb="FFFFFF00"/>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CC"/>
        <bgColor indexed="64"/>
      </patternFill>
    </fill>
    <fill>
      <patternFill patternType="solid">
        <fgColor theme="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bottom style="medium">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style="thin">
        <color auto="1"/>
      </left>
      <right style="thin">
        <color auto="1"/>
      </right>
      <top style="thin">
        <color auto="1"/>
      </top>
      <bottom style="thin">
        <color auto="1"/>
      </bottom>
      <diagonal/>
    </border>
  </borders>
  <cellStyleXfs count="2">
    <xf numFmtId="0" fontId="0" fillId="0" borderId="0"/>
    <xf numFmtId="0" fontId="17" fillId="0" borderId="0" applyNumberFormat="0" applyFill="0" applyBorder="0" applyAlignment="0" applyProtection="0"/>
  </cellStyleXfs>
  <cellXfs count="157">
    <xf numFmtId="0" fontId="0" fillId="0" borderId="0" xfId="0"/>
    <xf numFmtId="0" fontId="8" fillId="0" borderId="0" xfId="0" applyFont="1"/>
    <xf numFmtId="49" fontId="8" fillId="0" borderId="0" xfId="0" applyNumberFormat="1" applyFont="1"/>
    <xf numFmtId="164" fontId="8" fillId="0" borderId="0" xfId="0" applyNumberFormat="1" applyFont="1"/>
    <xf numFmtId="165" fontId="8" fillId="0" borderId="0" xfId="0" applyNumberFormat="1" applyFont="1"/>
    <xf numFmtId="0" fontId="8" fillId="0" borderId="1" xfId="0" applyFont="1" applyBorder="1" applyAlignment="1">
      <alignment horizontal="center" vertical="center"/>
    </xf>
    <xf numFmtId="0" fontId="8" fillId="0" borderId="1" xfId="0" applyFont="1" applyBorder="1" applyAlignment="1">
      <alignment horizontal="center" vertical="center" wrapText="1"/>
    </xf>
    <xf numFmtId="49" fontId="8" fillId="0" borderId="1" xfId="0" applyNumberFormat="1" applyFont="1" applyBorder="1" applyAlignment="1">
      <alignment horizontal="center" vertical="center" wrapText="1"/>
    </xf>
    <xf numFmtId="164" fontId="8" fillId="0" borderId="1" xfId="0" applyNumberFormat="1" applyFont="1" applyBorder="1" applyAlignment="1">
      <alignment horizontal="center" vertical="center" wrapText="1"/>
    </xf>
    <xf numFmtId="0" fontId="8" fillId="0" borderId="1" xfId="0" applyFont="1" applyBorder="1"/>
    <xf numFmtId="164" fontId="8" fillId="0" borderId="0" xfId="0" applyNumberFormat="1" applyFont="1" applyBorder="1" applyAlignment="1">
      <alignment horizontal="center" vertical="center" wrapText="1"/>
    </xf>
    <xf numFmtId="164" fontId="8" fillId="0" borderId="0" xfId="0" applyNumberFormat="1" applyFont="1" applyBorder="1"/>
    <xf numFmtId="0" fontId="8" fillId="0" borderId="0" xfId="0" applyFont="1" applyBorder="1" applyAlignment="1">
      <alignment horizontal="center" wrapText="1"/>
    </xf>
    <xf numFmtId="0" fontId="0" fillId="0" borderId="0" xfId="0"/>
    <xf numFmtId="0" fontId="10" fillId="0" borderId="0" xfId="0" applyFont="1" applyBorder="1" applyAlignment="1">
      <alignment horizontal="left"/>
    </xf>
    <xf numFmtId="0" fontId="8" fillId="0" borderId="0" xfId="0" applyFont="1" applyProtection="1">
      <protection locked="0"/>
    </xf>
    <xf numFmtId="49" fontId="8" fillId="0" borderId="0" xfId="0" applyNumberFormat="1" applyFont="1" applyProtection="1">
      <protection locked="0"/>
    </xf>
    <xf numFmtId="164" fontId="8" fillId="0" borderId="0" xfId="0" applyNumberFormat="1" applyFont="1" applyProtection="1">
      <protection locked="0"/>
    </xf>
    <xf numFmtId="165" fontId="8" fillId="0" borderId="0" xfId="0" applyNumberFormat="1" applyFont="1" applyProtection="1">
      <protection locked="0"/>
    </xf>
    <xf numFmtId="165" fontId="8" fillId="0" borderId="0" xfId="0" applyNumberFormat="1" applyFont="1" applyAlignment="1" applyProtection="1">
      <alignment wrapText="1"/>
      <protection locked="0"/>
    </xf>
    <xf numFmtId="0" fontId="8" fillId="0" borderId="4" xfId="0" applyFont="1" applyBorder="1" applyAlignment="1">
      <alignment horizontal="left"/>
    </xf>
    <xf numFmtId="0" fontId="10" fillId="0" borderId="0" xfId="0" applyFont="1" applyFill="1" applyBorder="1" applyAlignment="1">
      <alignment horizontal="right" wrapText="1"/>
    </xf>
    <xf numFmtId="0" fontId="11" fillId="0" borderId="0" xfId="0" applyFont="1" applyBorder="1" applyAlignment="1"/>
    <xf numFmtId="0" fontId="8" fillId="0" borderId="2" xfId="0" applyFont="1" applyBorder="1" applyAlignment="1">
      <alignment horizontal="center" vertical="center" wrapText="1"/>
    </xf>
    <xf numFmtId="0" fontId="10" fillId="0" borderId="0" xfId="0" applyFont="1" applyFill="1" applyBorder="1" applyAlignment="1">
      <alignment wrapText="1"/>
    </xf>
    <xf numFmtId="0" fontId="8" fillId="0" borderId="0" xfId="0" applyFont="1" applyFill="1"/>
    <xf numFmtId="0" fontId="0" fillId="0" borderId="0" xfId="0" applyFill="1"/>
    <xf numFmtId="0" fontId="8" fillId="0" borderId="0" xfId="0" applyFont="1" applyFill="1" applyBorder="1" applyAlignment="1">
      <alignment horizontal="center" wrapText="1"/>
    </xf>
    <xf numFmtId="165" fontId="8" fillId="0" borderId="0" xfId="0" applyNumberFormat="1" applyFont="1" applyFill="1"/>
    <xf numFmtId="49" fontId="8" fillId="0" borderId="2" xfId="0" applyNumberFormat="1" applyFont="1" applyBorder="1" applyAlignment="1">
      <alignment horizontal="center" vertical="center" wrapText="1"/>
    </xf>
    <xf numFmtId="0" fontId="0" fillId="0" borderId="0" xfId="0" applyAlignment="1">
      <alignment wrapText="1"/>
    </xf>
    <xf numFmtId="165" fontId="8" fillId="0" borderId="0" xfId="0" applyNumberFormat="1" applyFont="1" applyProtection="1">
      <protection hidden="1"/>
    </xf>
    <xf numFmtId="0" fontId="8" fillId="0" borderId="0" xfId="0" applyFont="1" applyProtection="1">
      <protection hidden="1"/>
    </xf>
    <xf numFmtId="165" fontId="9" fillId="3" borderId="0" xfId="0" applyNumberFormat="1" applyFont="1" applyFill="1" applyProtection="1">
      <protection hidden="1"/>
    </xf>
    <xf numFmtId="0" fontId="8" fillId="3" borderId="0" xfId="0" applyFont="1" applyFill="1" applyProtection="1">
      <protection hidden="1"/>
    </xf>
    <xf numFmtId="164" fontId="8" fillId="0" borderId="0" xfId="0" applyNumberFormat="1" applyFont="1" applyProtection="1">
      <protection hidden="1"/>
    </xf>
    <xf numFmtId="0" fontId="8" fillId="4" borderId="1" xfId="0" applyFont="1" applyFill="1" applyBorder="1" applyProtection="1">
      <protection hidden="1"/>
    </xf>
    <xf numFmtId="0" fontId="9" fillId="4" borderId="1" xfId="0" applyFont="1" applyFill="1" applyBorder="1" applyAlignment="1" applyProtection="1">
      <alignment horizontal="center" vertical="center"/>
      <protection hidden="1"/>
    </xf>
    <xf numFmtId="165" fontId="11" fillId="5" borderId="1" xfId="0" applyNumberFormat="1" applyFont="1" applyFill="1" applyBorder="1" applyAlignment="1" applyProtection="1">
      <alignment horizontal="center" vertical="center"/>
      <protection hidden="1"/>
    </xf>
    <xf numFmtId="165" fontId="8" fillId="0" borderId="0" xfId="0" applyNumberFormat="1" applyFont="1" applyFill="1" applyBorder="1" applyAlignment="1" applyProtection="1">
      <alignment horizontal="center" vertical="center" wrapText="1"/>
      <protection hidden="1"/>
    </xf>
    <xf numFmtId="0" fontId="12" fillId="0" borderId="0" xfId="0" applyFont="1" applyProtection="1">
      <protection hidden="1"/>
    </xf>
    <xf numFmtId="49" fontId="8" fillId="0" borderId="0" xfId="0" applyNumberFormat="1" applyFont="1" applyBorder="1" applyAlignment="1">
      <alignment horizontal="center" vertical="center" wrapText="1"/>
    </xf>
    <xf numFmtId="49" fontId="10" fillId="4" borderId="1" xfId="0" applyNumberFormat="1" applyFont="1" applyFill="1" applyBorder="1" applyAlignment="1" applyProtection="1">
      <alignment horizontal="center" vertical="center" wrapText="1"/>
      <protection hidden="1"/>
    </xf>
    <xf numFmtId="49" fontId="10" fillId="4" borderId="1" xfId="0" applyNumberFormat="1" applyFont="1" applyFill="1" applyBorder="1" applyAlignment="1" applyProtection="1">
      <alignment horizontal="center" vertical="center"/>
      <protection hidden="1"/>
    </xf>
    <xf numFmtId="49" fontId="8" fillId="0" borderId="2" xfId="0" applyNumberFormat="1" applyFont="1" applyBorder="1" applyAlignment="1">
      <alignment horizontal="center" vertical="center" wrapText="1"/>
    </xf>
    <xf numFmtId="0" fontId="10" fillId="0" borderId="0" xfId="0" applyFont="1" applyFill="1" applyBorder="1" applyAlignment="1">
      <alignment horizontal="right" wrapText="1"/>
    </xf>
    <xf numFmtId="0" fontId="8" fillId="4" borderId="0" xfId="0" applyFont="1" applyFill="1" applyBorder="1" applyProtection="1">
      <protection hidden="1"/>
    </xf>
    <xf numFmtId="49" fontId="1" fillId="0" borderId="2" xfId="0" applyNumberFormat="1" applyFont="1" applyBorder="1" applyAlignment="1">
      <alignment horizontal="center" vertical="center" wrapText="1"/>
    </xf>
    <xf numFmtId="0" fontId="10" fillId="0" borderId="0" xfId="0" applyFont="1" applyFill="1" applyBorder="1" applyAlignment="1">
      <alignment horizontal="right" wrapText="1"/>
    </xf>
    <xf numFmtId="49" fontId="16" fillId="4" borderId="0" xfId="0" applyNumberFormat="1" applyFont="1" applyFill="1" applyBorder="1" applyAlignment="1" applyProtection="1">
      <alignment horizontal="center" vertical="center" wrapText="1"/>
      <protection hidden="1"/>
    </xf>
    <xf numFmtId="0" fontId="8" fillId="4" borderId="0" xfId="0" applyFont="1" applyFill="1" applyBorder="1" applyAlignment="1" applyProtection="1">
      <alignment horizontal="center" vertical="center"/>
      <protection hidden="1"/>
    </xf>
    <xf numFmtId="49" fontId="16" fillId="4" borderId="0" xfId="0" applyNumberFormat="1" applyFont="1" applyFill="1" applyBorder="1" applyAlignment="1" applyProtection="1">
      <alignment horizontal="center" vertical="center"/>
      <protection hidden="1"/>
    </xf>
    <xf numFmtId="0" fontId="8" fillId="0" borderId="0" xfId="0" applyFont="1"/>
    <xf numFmtId="0" fontId="14" fillId="0" borderId="0" xfId="0" applyNumberFormat="1" applyFont="1" applyAlignment="1">
      <alignment horizontal="center"/>
    </xf>
    <xf numFmtId="0" fontId="14" fillId="0" borderId="0" xfId="0" applyFont="1" applyBorder="1" applyAlignment="1">
      <alignment horizontal="center"/>
    </xf>
    <xf numFmtId="0" fontId="18" fillId="0" borderId="0" xfId="0" applyFont="1" applyBorder="1" applyAlignment="1">
      <alignment horizontal="center"/>
    </xf>
    <xf numFmtId="49" fontId="16" fillId="4" borderId="0" xfId="0" applyNumberFormat="1" applyFont="1" applyFill="1" applyBorder="1" applyAlignment="1" applyProtection="1">
      <alignment horizontal="right" vertical="center" wrapText="1"/>
      <protection hidden="1"/>
    </xf>
    <xf numFmtId="49" fontId="8" fillId="0" borderId="1" xfId="0" applyNumberFormat="1" applyFont="1" applyBorder="1" applyAlignment="1">
      <alignment horizontal="center" vertical="center" wrapText="1"/>
    </xf>
    <xf numFmtId="49" fontId="8" fillId="0" borderId="5" xfId="0" applyNumberFormat="1" applyFont="1" applyBorder="1" applyAlignment="1">
      <alignment vertical="center" wrapText="1"/>
    </xf>
    <xf numFmtId="0" fontId="8" fillId="0" borderId="3" xfId="0" applyFont="1" applyBorder="1" applyAlignment="1">
      <alignment horizontal="center" vertical="center" wrapText="1"/>
    </xf>
    <xf numFmtId="0" fontId="8" fillId="0" borderId="2" xfId="0" applyFont="1" applyBorder="1" applyAlignment="1">
      <alignment horizontal="center" vertical="center"/>
    </xf>
    <xf numFmtId="0" fontId="21" fillId="0" borderId="0" xfId="0" applyFont="1" applyFill="1" applyBorder="1"/>
    <xf numFmtId="0" fontId="22" fillId="0" borderId="7" xfId="0" applyFont="1" applyFill="1" applyBorder="1" applyAlignment="1">
      <alignment horizontal="center" vertical="center" wrapText="1"/>
    </xf>
    <xf numFmtId="0" fontId="22" fillId="0" borderId="8" xfId="0" applyFont="1" applyFill="1" applyBorder="1" applyAlignment="1">
      <alignment horizontal="center" vertical="center" wrapText="1"/>
    </xf>
    <xf numFmtId="167" fontId="23" fillId="0" borderId="9" xfId="0" applyNumberFormat="1" applyFont="1" applyFill="1" applyBorder="1" applyAlignment="1">
      <alignment horizontal="right" vertical="center" wrapText="1"/>
    </xf>
    <xf numFmtId="0" fontId="23" fillId="0" borderId="0" xfId="0" applyFont="1" applyFill="1" applyBorder="1" applyAlignment="1">
      <alignment horizontal="center" vertical="center"/>
    </xf>
    <xf numFmtId="0" fontId="23" fillId="0" borderId="0" xfId="0" applyFont="1" applyFill="1" applyBorder="1"/>
    <xf numFmtId="0" fontId="19" fillId="0" borderId="0" xfId="0" applyFont="1" applyFill="1" applyBorder="1" applyAlignment="1">
      <alignment vertical="center"/>
    </xf>
    <xf numFmtId="49" fontId="22" fillId="0" borderId="10" xfId="0" applyNumberFormat="1" applyFont="1" applyFill="1" applyBorder="1" applyAlignment="1">
      <alignment horizontal="center" vertical="center" wrapText="1"/>
    </xf>
    <xf numFmtId="49" fontId="22" fillId="0" borderId="12" xfId="0" applyNumberFormat="1" applyFont="1" applyFill="1" applyBorder="1" applyAlignment="1">
      <alignment horizontal="center" vertical="center" wrapText="1"/>
    </xf>
    <xf numFmtId="0" fontId="23" fillId="0" borderId="7" xfId="0" applyFont="1" applyFill="1" applyBorder="1" applyAlignment="1">
      <alignment horizontal="center" vertical="center" wrapText="1"/>
    </xf>
    <xf numFmtId="0" fontId="23" fillId="0" borderId="13" xfId="0" applyFont="1" applyFill="1" applyBorder="1" applyAlignment="1">
      <alignment horizontal="center" vertical="center" wrapText="1"/>
    </xf>
    <xf numFmtId="0" fontId="23" fillId="0" borderId="8" xfId="0" applyFont="1" applyFill="1" applyBorder="1" applyAlignment="1">
      <alignment horizontal="center" vertical="center" wrapText="1"/>
    </xf>
    <xf numFmtId="0" fontId="23" fillId="0" borderId="0" xfId="0" applyFont="1" applyFill="1" applyBorder="1" applyAlignment="1">
      <alignment horizontal="right" vertical="center" wrapText="1"/>
    </xf>
    <xf numFmtId="167" fontId="23" fillId="0" borderId="0" xfId="0" applyNumberFormat="1" applyFont="1" applyFill="1" applyBorder="1" applyAlignment="1">
      <alignment horizontal="right" vertical="center" wrapText="1"/>
    </xf>
    <xf numFmtId="2" fontId="23" fillId="0" borderId="7" xfId="0" applyNumberFormat="1" applyFont="1" applyFill="1" applyBorder="1" applyAlignment="1">
      <alignment horizontal="right" vertical="center" wrapText="1"/>
    </xf>
    <xf numFmtId="2" fontId="1" fillId="6" borderId="7" xfId="0" applyNumberFormat="1" applyFont="1" applyFill="1" applyBorder="1" applyAlignment="1" applyProtection="1">
      <alignment horizontal="right" vertical="center" wrapText="1" shrinkToFit="1"/>
      <protection locked="0"/>
    </xf>
    <xf numFmtId="0" fontId="16" fillId="0" borderId="0" xfId="0" applyFont="1" applyBorder="1" applyAlignment="1">
      <alignment horizontal="left" vertical="center"/>
    </xf>
    <xf numFmtId="0" fontId="17" fillId="0" borderId="0" xfId="1" applyBorder="1" applyAlignment="1">
      <alignment horizontal="left" vertical="center" wrapText="1"/>
    </xf>
    <xf numFmtId="0" fontId="4" fillId="0" borderId="14" xfId="0" applyNumberFormat="1" applyFont="1" applyFill="1" applyBorder="1" applyAlignment="1" applyProtection="1">
      <alignment horizontal="left" vertical="center"/>
    </xf>
    <xf numFmtId="0" fontId="4" fillId="0" borderId="14" xfId="0" applyNumberFormat="1" applyFont="1" applyFill="1" applyBorder="1" applyAlignment="1" applyProtection="1">
      <alignment horizontal="left" vertical="center" wrapText="1"/>
    </xf>
    <xf numFmtId="1" fontId="4" fillId="0" borderId="14" xfId="0" applyNumberFormat="1" applyFont="1" applyFill="1" applyBorder="1" applyAlignment="1" applyProtection="1">
      <alignment horizontal="left" vertical="center" wrapText="1"/>
    </xf>
    <xf numFmtId="0" fontId="25" fillId="0" borderId="14" xfId="0" applyNumberFormat="1" applyFont="1" applyFill="1" applyBorder="1" applyAlignment="1" applyProtection="1">
      <alignment horizontal="left" vertical="center" wrapText="1"/>
    </xf>
    <xf numFmtId="0" fontId="25" fillId="0" borderId="14" xfId="0" applyNumberFormat="1" applyFont="1" applyFill="1" applyBorder="1" applyAlignment="1" applyProtection="1">
      <alignment horizontal="left" vertical="center"/>
    </xf>
    <xf numFmtId="0" fontId="7" fillId="0" borderId="14" xfId="0" applyNumberFormat="1" applyFont="1" applyFill="1" applyBorder="1" applyAlignment="1" applyProtection="1">
      <alignment horizontal="left" vertical="center"/>
    </xf>
    <xf numFmtId="0" fontId="4" fillId="0" borderId="0" xfId="0" applyFont="1" applyAlignment="1">
      <alignment horizontal="left" vertical="center" wrapText="1"/>
    </xf>
    <xf numFmtId="0" fontId="3" fillId="0" borderId="0" xfId="0" applyFont="1" applyAlignment="1">
      <alignment horizontal="left" vertical="center" wrapText="1"/>
    </xf>
    <xf numFmtId="0" fontId="0" fillId="0" borderId="0" xfId="0" applyAlignment="1">
      <alignment horizontal="left" wrapText="1"/>
    </xf>
    <xf numFmtId="0" fontId="8" fillId="0" borderId="0" xfId="0" applyFont="1" applyBorder="1" applyAlignment="1"/>
    <xf numFmtId="0" fontId="8" fillId="0" borderId="0" xfId="0" applyFont="1" applyBorder="1" applyAlignment="1"/>
    <xf numFmtId="0" fontId="8" fillId="0" borderId="0" xfId="0" applyFont="1" applyBorder="1" applyAlignment="1"/>
    <xf numFmtId="164" fontId="8" fillId="0" borderId="0" xfId="0" applyNumberFormat="1" applyFont="1" applyAlignment="1" applyProtection="1">
      <alignment horizontal="center" vertical="top" wrapText="1"/>
      <protection hidden="1"/>
    </xf>
    <xf numFmtId="0" fontId="8" fillId="0" borderId="0" xfId="0" applyFont="1" applyAlignment="1" applyProtection="1">
      <alignment horizontal="center" vertical="top" wrapText="1"/>
      <protection hidden="1"/>
    </xf>
    <xf numFmtId="0" fontId="8" fillId="0" borderId="14" xfId="0" applyFont="1" applyBorder="1" applyAlignment="1">
      <alignment horizontal="left" vertical="center" wrapText="1" shrinkToFit="1"/>
    </xf>
    <xf numFmtId="49" fontId="8" fillId="0" borderId="14" xfId="0" applyNumberFormat="1" applyFont="1" applyBorder="1" applyAlignment="1">
      <alignment vertical="center" wrapText="1"/>
    </xf>
    <xf numFmtId="0" fontId="8" fillId="6" borderId="14" xfId="0" applyFont="1" applyFill="1" applyBorder="1" applyAlignment="1" applyProtection="1">
      <alignment horizontal="left" vertical="center" wrapText="1" shrinkToFit="1"/>
      <protection locked="0"/>
    </xf>
    <xf numFmtId="0" fontId="8" fillId="6" borderId="14" xfId="0" applyFont="1" applyFill="1" applyBorder="1" applyAlignment="1" applyProtection="1">
      <alignment horizontal="center" vertical="center" wrapText="1" shrinkToFit="1"/>
      <protection locked="0"/>
    </xf>
    <xf numFmtId="166" fontId="8" fillId="0" borderId="14" xfId="0" applyNumberFormat="1" applyFont="1" applyBorder="1" applyAlignment="1">
      <alignment horizontal="left" vertical="center" wrapText="1" shrinkToFit="1"/>
    </xf>
    <xf numFmtId="2" fontId="8" fillId="7" borderId="14" xfId="0" applyNumberFormat="1" applyFont="1" applyFill="1" applyBorder="1" applyAlignment="1" applyProtection="1">
      <alignment horizontal="right" vertical="center" wrapText="1"/>
    </xf>
    <xf numFmtId="2" fontId="8" fillId="6" borderId="14" xfId="0" applyNumberFormat="1" applyFont="1" applyFill="1" applyBorder="1" applyAlignment="1" applyProtection="1">
      <alignment horizontal="right" vertical="center" wrapText="1" shrinkToFit="1"/>
      <protection locked="0"/>
    </xf>
    <xf numFmtId="9" fontId="8" fillId="6" borderId="14" xfId="0" applyNumberFormat="1" applyFont="1" applyFill="1" applyBorder="1" applyAlignment="1" applyProtection="1">
      <alignment horizontal="center" vertical="center" wrapText="1"/>
      <protection locked="0"/>
    </xf>
    <xf numFmtId="4" fontId="8" fillId="7" borderId="14" xfId="0" applyNumberFormat="1" applyFont="1" applyFill="1" applyBorder="1" applyAlignment="1" applyProtection="1">
      <alignment horizontal="right" vertical="center" wrapText="1" shrinkToFit="1"/>
      <protection hidden="1"/>
    </xf>
    <xf numFmtId="165" fontId="8" fillId="3" borderId="14" xfId="0" applyNumberFormat="1" applyFont="1" applyFill="1" applyBorder="1" applyAlignment="1" applyProtection="1">
      <alignment horizontal="center" vertical="center" wrapText="1" shrinkToFit="1"/>
      <protection hidden="1"/>
    </xf>
    <xf numFmtId="165" fontId="8" fillId="3" borderId="14" xfId="0" applyNumberFormat="1" applyFont="1" applyFill="1" applyBorder="1" applyAlignment="1" applyProtection="1">
      <alignment horizontal="center" vertical="center" wrapText="1"/>
      <protection hidden="1"/>
    </xf>
    <xf numFmtId="165" fontId="1" fillId="3" borderId="14" xfId="0" applyNumberFormat="1" applyFont="1" applyFill="1" applyBorder="1" applyAlignment="1" applyProtection="1">
      <alignment horizontal="center" vertical="center" wrapText="1"/>
      <protection hidden="1"/>
    </xf>
    <xf numFmtId="49" fontId="8" fillId="0" borderId="14" xfId="0" applyNumberFormat="1" applyFont="1" applyBorder="1" applyAlignment="1">
      <alignment horizontal="center" vertical="center" wrapText="1"/>
    </xf>
    <xf numFmtId="49" fontId="1" fillId="6" borderId="14" xfId="0" applyNumberFormat="1" applyFont="1" applyFill="1" applyBorder="1" applyAlignment="1" applyProtection="1">
      <alignment horizontal="center" vertical="center" wrapText="1" shrinkToFit="1"/>
      <protection locked="0"/>
    </xf>
    <xf numFmtId="0" fontId="8" fillId="0" borderId="0" xfId="0" applyFont="1" applyBorder="1"/>
    <xf numFmtId="0" fontId="8" fillId="0" borderId="0" xfId="0" applyFont="1" applyBorder="1" applyAlignment="1">
      <alignment horizontal="center" vertical="center" wrapText="1"/>
    </xf>
    <xf numFmtId="0" fontId="8" fillId="0" borderId="0" xfId="0" applyFont="1" applyBorder="1" applyAlignment="1">
      <alignment horizontal="left" vertical="center" wrapText="1" shrinkToFit="1"/>
    </xf>
    <xf numFmtId="0" fontId="0" fillId="0" borderId="0" xfId="0" applyProtection="1">
      <protection locked="0"/>
    </xf>
    <xf numFmtId="0" fontId="0" fillId="0" borderId="0" xfId="0" applyFill="1" applyProtection="1">
      <protection locked="0"/>
    </xf>
    <xf numFmtId="0" fontId="29" fillId="0" borderId="0" xfId="0" applyNumberFormat="1" applyFont="1" applyFill="1" applyBorder="1" applyAlignment="1" applyProtection="1">
      <alignment wrapText="1"/>
    </xf>
    <xf numFmtId="0" fontId="29" fillId="0" borderId="0" xfId="0" applyNumberFormat="1" applyFont="1" applyFill="1" applyBorder="1" applyAlignment="1" applyProtection="1">
      <alignment horizontal="left" wrapText="1"/>
    </xf>
    <xf numFmtId="0" fontId="3" fillId="0" borderId="0" xfId="0" applyNumberFormat="1" applyFont="1" applyFill="1" applyBorder="1" applyAlignment="1" applyProtection="1">
      <alignment horizontal="left" vertical="center" wrapText="1"/>
    </xf>
    <xf numFmtId="0" fontId="4" fillId="0" borderId="0" xfId="0" applyNumberFormat="1" applyFont="1" applyFill="1" applyBorder="1" applyAlignment="1" applyProtection="1">
      <alignment horizontal="left" vertical="center" wrapText="1"/>
    </xf>
    <xf numFmtId="49" fontId="1" fillId="7" borderId="14" xfId="0" applyNumberFormat="1" applyFont="1" applyFill="1" applyBorder="1" applyAlignment="1" applyProtection="1">
      <alignment horizontal="center" vertical="center" wrapText="1" shrinkToFit="1"/>
    </xf>
    <xf numFmtId="49" fontId="8" fillId="0" borderId="14" xfId="0" applyNumberFormat="1" applyFont="1" applyBorder="1" applyAlignment="1" applyProtection="1">
      <alignment horizontal="left" vertical="center" wrapText="1" shrinkToFit="1"/>
    </xf>
    <xf numFmtId="49" fontId="8" fillId="6" borderId="14" xfId="0" applyNumberFormat="1" applyFont="1" applyFill="1" applyBorder="1" applyAlignment="1" applyProtection="1">
      <alignment horizontal="left" vertical="center" wrapText="1" shrinkToFit="1"/>
      <protection locked="0"/>
    </xf>
    <xf numFmtId="49" fontId="14" fillId="0" borderId="0" xfId="0" applyNumberFormat="1" applyFont="1" applyFill="1" applyBorder="1" applyAlignment="1" applyProtection="1">
      <alignment horizontal="center" vertical="center" wrapText="1"/>
    </xf>
    <xf numFmtId="0" fontId="14" fillId="0" borderId="0" xfId="0" applyNumberFormat="1" applyFont="1" applyAlignment="1" applyProtection="1">
      <alignment horizontal="center"/>
      <protection hidden="1"/>
    </xf>
    <xf numFmtId="0" fontId="13" fillId="4" borderId="0" xfId="0" applyFont="1" applyFill="1" applyBorder="1" applyAlignment="1" applyProtection="1">
      <alignment horizontal="center" vertical="center"/>
      <protection hidden="1"/>
    </xf>
    <xf numFmtId="0" fontId="13" fillId="4" borderId="4" xfId="0" applyFont="1" applyFill="1" applyBorder="1" applyAlignment="1" applyProtection="1">
      <alignment horizontal="center" vertical="center"/>
      <protection hidden="1"/>
    </xf>
    <xf numFmtId="165" fontId="11" fillId="5" borderId="1" xfId="0" applyNumberFormat="1" applyFont="1" applyFill="1" applyBorder="1" applyAlignment="1" applyProtection="1">
      <alignment horizontal="center" vertical="center" wrapText="1"/>
      <protection hidden="1"/>
    </xf>
    <xf numFmtId="0" fontId="10" fillId="0" borderId="0" xfId="0" applyFont="1" applyFill="1" applyBorder="1" applyAlignment="1">
      <alignment horizontal="right" wrapText="1"/>
    </xf>
    <xf numFmtId="0" fontId="11" fillId="6" borderId="0" xfId="0" applyFont="1" applyFill="1" applyBorder="1" applyAlignment="1" applyProtection="1">
      <alignment horizontal="center"/>
      <protection locked="0"/>
    </xf>
    <xf numFmtId="49" fontId="8" fillId="0" borderId="2" xfId="0" applyNumberFormat="1" applyFont="1" applyBorder="1" applyAlignment="1">
      <alignment horizontal="center" vertical="center" wrapText="1"/>
    </xf>
    <xf numFmtId="49" fontId="8" fillId="0" borderId="3" xfId="0" applyNumberFormat="1" applyFont="1" applyBorder="1" applyAlignment="1">
      <alignment horizontal="center" vertical="center" wrapText="1"/>
    </xf>
    <xf numFmtId="49" fontId="8" fillId="0" borderId="5" xfId="0" applyNumberFormat="1" applyFont="1" applyBorder="1" applyAlignment="1">
      <alignment horizontal="center" vertical="center" wrapText="1"/>
    </xf>
    <xf numFmtId="0" fontId="14" fillId="0" borderId="4" xfId="0" applyFont="1" applyBorder="1" applyAlignment="1" applyProtection="1">
      <alignment horizontal="center" vertical="center" wrapText="1"/>
      <protection hidden="1"/>
    </xf>
    <xf numFmtId="0" fontId="14" fillId="0" borderId="0" xfId="0" applyFont="1" applyBorder="1" applyAlignment="1" applyProtection="1">
      <alignment horizontal="center"/>
      <protection hidden="1"/>
    </xf>
    <xf numFmtId="0" fontId="20" fillId="0" borderId="0" xfId="0" applyFont="1" applyFill="1" applyBorder="1" applyAlignment="1">
      <alignment horizontal="center"/>
    </xf>
    <xf numFmtId="0" fontId="19" fillId="0" borderId="6" xfId="0" applyFont="1" applyFill="1" applyBorder="1" applyAlignment="1">
      <alignment horizontal="center" vertical="center" wrapText="1"/>
    </xf>
    <xf numFmtId="0" fontId="23" fillId="0" borderId="11" xfId="0" applyFont="1" applyFill="1" applyBorder="1" applyAlignment="1">
      <alignment horizontal="right" vertical="center" wrapText="1"/>
    </xf>
    <xf numFmtId="0" fontId="23" fillId="0" borderId="6" xfId="0" applyFont="1" applyFill="1" applyBorder="1" applyAlignment="1">
      <alignment horizontal="right" vertical="center" wrapText="1"/>
    </xf>
    <xf numFmtId="0" fontId="23" fillId="0" borderId="9" xfId="0" applyFont="1" applyFill="1" applyBorder="1" applyAlignment="1">
      <alignment horizontal="right" vertical="center" wrapText="1"/>
    </xf>
    <xf numFmtId="0" fontId="24" fillId="0" borderId="0" xfId="0" applyFont="1" applyFill="1" applyBorder="1" applyAlignment="1">
      <alignment horizontal="justify" vertical="top" wrapText="1"/>
    </xf>
    <xf numFmtId="0" fontId="10" fillId="0" borderId="0" xfId="0" applyFont="1" applyFill="1" applyBorder="1" applyAlignment="1" applyProtection="1">
      <alignment horizontal="right" wrapText="1"/>
      <protection locked="0"/>
    </xf>
    <xf numFmtId="0" fontId="11" fillId="2" borderId="0" xfId="0" applyFont="1" applyFill="1" applyBorder="1" applyAlignment="1" applyProtection="1">
      <alignment horizontal="center"/>
      <protection locked="0"/>
    </xf>
    <xf numFmtId="0" fontId="28" fillId="0" borderId="0" xfId="0" applyNumberFormat="1" applyFont="1" applyFill="1" applyBorder="1" applyAlignment="1" applyProtection="1">
      <alignment horizontal="center" vertical="center" wrapText="1"/>
    </xf>
    <xf numFmtId="0" fontId="4" fillId="0" borderId="0" xfId="0" applyNumberFormat="1" applyFont="1" applyFill="1" applyBorder="1" applyAlignment="1" applyProtection="1">
      <alignment horizontal="justify" vertical="center" wrapText="1"/>
    </xf>
    <xf numFmtId="0" fontId="30" fillId="0" borderId="0" xfId="0" applyNumberFormat="1" applyFont="1" applyFill="1" applyBorder="1" applyAlignment="1" applyProtection="1">
      <alignment horizontal="center" vertical="center" wrapText="1"/>
    </xf>
    <xf numFmtId="0" fontId="6" fillId="0" borderId="0" xfId="0" applyNumberFormat="1" applyFont="1" applyFill="1" applyBorder="1" applyAlignment="1" applyProtection="1">
      <alignment horizontal="left" vertical="center" wrapText="1"/>
    </xf>
    <xf numFmtId="0" fontId="2" fillId="0" borderId="0" xfId="0" applyNumberFormat="1" applyFont="1" applyFill="1" applyBorder="1" applyAlignment="1" applyProtection="1">
      <alignment horizontal="justify" vertical="center" wrapText="1"/>
    </xf>
    <xf numFmtId="0" fontId="4" fillId="0" borderId="0" xfId="0" applyNumberFormat="1" applyFont="1" applyFill="1" applyBorder="1" applyAlignment="1" applyProtection="1">
      <alignment horizontal="left" vertical="center" wrapText="1"/>
    </xf>
    <xf numFmtId="0" fontId="31" fillId="0" borderId="0" xfId="0" applyNumberFormat="1" applyFont="1" applyFill="1" applyBorder="1" applyAlignment="1" applyProtection="1">
      <alignment horizontal="left" vertical="center" wrapText="1"/>
    </xf>
    <xf numFmtId="0" fontId="29" fillId="0" borderId="0" xfId="0" applyNumberFormat="1" applyFont="1" applyFill="1" applyBorder="1" applyAlignment="1" applyProtection="1">
      <alignment horizontal="justify" vertical="center" wrapText="1"/>
    </xf>
    <xf numFmtId="0" fontId="3" fillId="0" borderId="0" xfId="0" applyNumberFormat="1" applyFont="1" applyFill="1" applyBorder="1" applyAlignment="1" applyProtection="1">
      <alignment horizontal="justify" vertical="center" wrapText="1"/>
    </xf>
    <xf numFmtId="0" fontId="3" fillId="0" borderId="0" xfId="0" applyNumberFormat="1" applyFont="1" applyFill="1" applyBorder="1" applyAlignment="1" applyProtection="1">
      <alignment horizontal="left" vertical="center" wrapText="1"/>
    </xf>
    <xf numFmtId="0" fontId="5" fillId="0" borderId="0" xfId="0" applyNumberFormat="1" applyFont="1" applyFill="1" applyBorder="1" applyAlignment="1" applyProtection="1">
      <alignment horizontal="left" vertical="center" wrapText="1"/>
    </xf>
    <xf numFmtId="0" fontId="7" fillId="0" borderId="0" xfId="0" applyFont="1" applyAlignment="1">
      <alignment horizontal="left" vertical="top" wrapText="1"/>
    </xf>
    <xf numFmtId="0" fontId="5" fillId="0" borderId="0" xfId="0" applyFont="1" applyAlignment="1">
      <alignment horizontal="left" vertical="center" wrapText="1"/>
    </xf>
    <xf numFmtId="0" fontId="15" fillId="0" borderId="0" xfId="0" applyFont="1" applyAlignment="1">
      <alignment horizontal="left" vertical="center" wrapText="1"/>
    </xf>
    <xf numFmtId="0" fontId="3" fillId="0" borderId="0" xfId="0" applyFont="1" applyAlignment="1">
      <alignment horizontal="left" vertical="center" wrapText="1"/>
    </xf>
    <xf numFmtId="0" fontId="0" fillId="0" borderId="0" xfId="0" applyAlignment="1">
      <alignment horizontal="left" wrapText="1"/>
    </xf>
    <xf numFmtId="0" fontId="4" fillId="0" borderId="0" xfId="0" applyFont="1" applyAlignment="1">
      <alignment horizontal="left" vertical="center" wrapText="1"/>
    </xf>
    <xf numFmtId="0" fontId="3" fillId="0" borderId="4" xfId="0" applyFont="1" applyBorder="1" applyAlignment="1">
      <alignment horizontal="left" vertical="center" wrapText="1"/>
    </xf>
  </cellXfs>
  <cellStyles count="2">
    <cellStyle name="Гиперссылка" xfId="1" builtinId="8"/>
    <cellStyle name="Обычный" xfId="0" builtinId="0"/>
  </cellStyles>
  <dxfs count="1">
    <dxf>
      <fill>
        <patternFill>
          <bgColor theme="9" tint="-0.24994659260841701"/>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1053;&#1072;&#1090;&#1072;&#1096;&#1072;/AppData/Local/Temp/&#1060;&#1086;&#1088;&#1072;%2014.%20&#1055;&#1086;%20%20&#1079;&#1072;&#1082;&#1091;&#1087;&#1086;&#1095;&#1085;&#1086;&#1081;%20&#1087;&#1088;&#1086;&#1094;&#1077;&#1076;&#1091;&#1088;&#1077;%20&#8470;&#1093;&#1093;&#1093;&#1093;&#109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Коммерческое предложение"/>
      <sheetName val="Доп.условия"/>
      <sheetName val="Реквизиты"/>
      <sheetName val="Рисунки, чертежи"/>
      <sheetName val="Инструкция"/>
    </sheetNames>
    <sheetDataSet>
      <sheetData sheetId="0">
        <row r="10">
          <cell r="R10" t="str">
            <v>Включая НДС</v>
          </cell>
        </row>
        <row r="11">
          <cell r="R11" t="str">
            <v>НДС не облагается</v>
          </cell>
        </row>
        <row r="12">
          <cell r="R12" t="str">
            <v>Без НДС</v>
          </cell>
        </row>
        <row r="51">
          <cell r="O51" t="str">
            <v>Включая НДС</v>
          </cell>
        </row>
        <row r="54">
          <cell r="Q54" t="str">
            <v>квартала</v>
          </cell>
        </row>
        <row r="55">
          <cell r="Q55" t="str">
            <v>месяца</v>
          </cell>
        </row>
      </sheetData>
      <sheetData sheetId="1"/>
      <sheetData sheetId="2"/>
      <sheetData sheetId="3"/>
      <sheetData sheetId="4"/>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outlinePr summaryBelow="0"/>
    <pageSetUpPr fitToPage="1"/>
  </sheetPr>
  <dimension ref="A1:AW1305"/>
  <sheetViews>
    <sheetView tabSelected="1" topLeftCell="B1" zoomScale="80" zoomScaleNormal="80" zoomScaleSheetLayoutView="80" workbookViewId="0">
      <selection activeCell="A11" sqref="A11:AI190"/>
    </sheetView>
  </sheetViews>
  <sheetFormatPr defaultColWidth="9.140625" defaultRowHeight="15" x14ac:dyDescent="0.25"/>
  <cols>
    <col min="1" max="1" width="16.42578125" style="1" hidden="1" customWidth="1"/>
    <col min="2" max="2" width="5.7109375" style="1" customWidth="1"/>
    <col min="3" max="3" width="12.28515625" style="1" hidden="1" customWidth="1"/>
    <col min="4" max="4" width="43.7109375" style="2" customWidth="1"/>
    <col min="5" max="6" width="19.42578125" style="2" customWidth="1"/>
    <col min="7" max="7" width="38.28515625" style="2" customWidth="1"/>
    <col min="8" max="8" width="39.42578125" style="2" customWidth="1"/>
    <col min="9" max="9" width="26.85546875" style="1" customWidth="1"/>
    <col min="10" max="10" width="26.85546875" style="52" customWidth="1"/>
    <col min="11" max="11" width="29.42578125" style="1" customWidth="1"/>
    <col min="12" max="12" width="9.28515625" style="1" customWidth="1"/>
    <col min="13" max="13" width="9.140625" style="1" customWidth="1"/>
    <col min="14" max="15" width="10.7109375" style="1" hidden="1" customWidth="1"/>
    <col min="16" max="16" width="33.140625" style="1" hidden="1" customWidth="1"/>
    <col min="17" max="17" width="34.28515625" style="1" hidden="1" customWidth="1"/>
    <col min="18" max="18" width="15.7109375" style="52" customWidth="1"/>
    <col min="19" max="19" width="15.7109375" style="52" hidden="1" customWidth="1"/>
    <col min="20" max="22" width="15" style="3" hidden="1" customWidth="1"/>
    <col min="23" max="24" width="20.7109375" style="3" hidden="1" customWidth="1"/>
    <col min="25" max="25" width="22.5703125" style="3" hidden="1" customWidth="1"/>
    <col min="26" max="26" width="25.42578125" style="3" hidden="1" customWidth="1"/>
    <col min="27" max="27" width="19.5703125" style="31" hidden="1" customWidth="1"/>
    <col min="28" max="28" width="23.5703125" style="32" hidden="1" customWidth="1"/>
    <col min="29" max="29" width="25.7109375" style="32" hidden="1" customWidth="1"/>
    <col min="30" max="30" width="32.5703125" style="32" hidden="1" customWidth="1"/>
    <col min="31" max="31" width="33.42578125" style="32" hidden="1" customWidth="1"/>
    <col min="32" max="32" width="29.7109375" style="32" hidden="1" customWidth="1"/>
    <col min="33" max="33" width="24.85546875" style="32" hidden="1" customWidth="1"/>
    <col min="34" max="34" width="27.140625" style="32" hidden="1" customWidth="1"/>
    <col min="35" max="35" width="22" style="32" hidden="1" customWidth="1"/>
    <col min="36" max="36" width="22.7109375" style="32" hidden="1" customWidth="1"/>
    <col min="37" max="39" width="26.5703125" style="32" hidden="1" customWidth="1"/>
    <col min="40" max="40" width="27.28515625" style="32" hidden="1" customWidth="1"/>
    <col min="41" max="41" width="47" style="32" hidden="1" customWidth="1"/>
    <col min="42" max="42" width="22.5703125" style="1" hidden="1" customWidth="1"/>
    <col min="43" max="51" width="9.140625" style="1" customWidth="1"/>
    <col min="52" max="16384" width="9.140625" style="1"/>
  </cols>
  <sheetData>
    <row r="1" spans="1:49" ht="34.5" customHeight="1" x14ac:dyDescent="0.3">
      <c r="A1" s="1" t="s">
        <v>148</v>
      </c>
      <c r="B1" s="22" t="s">
        <v>161</v>
      </c>
      <c r="G1" s="130" t="str">
        <f>IF(SUM(AD:AD)&gt;0,"Внимание. Сведения о наличии или отсутствии  сертификата Газсерт указаны не по всем номенклатурным позициям","")</f>
        <v>Внимание. Сведения о наличии или отсутствии  сертификата Газсерт указаны не по всем номенклатурным позициям</v>
      </c>
      <c r="H1" s="130"/>
      <c r="I1" s="130"/>
      <c r="J1" s="130"/>
      <c r="K1" s="130"/>
      <c r="L1" s="130"/>
      <c r="M1" s="130"/>
      <c r="N1" s="130"/>
      <c r="O1" s="130"/>
      <c r="P1" s="130"/>
      <c r="Q1" s="130"/>
      <c r="R1" s="54"/>
      <c r="S1" s="54"/>
      <c r="AE1" s="33" t="s">
        <v>48</v>
      </c>
      <c r="AF1" s="33"/>
      <c r="AG1" s="34"/>
      <c r="AH1" s="34"/>
      <c r="AI1" s="34"/>
      <c r="AJ1" s="35"/>
      <c r="AK1" s="121" t="s">
        <v>46</v>
      </c>
      <c r="AL1" s="121"/>
      <c r="AM1" s="121"/>
      <c r="AN1" s="121"/>
      <c r="AO1" s="121"/>
    </row>
    <row r="2" spans="1:49" ht="18.75" x14ac:dyDescent="0.3">
      <c r="A2" s="1" t="s">
        <v>149</v>
      </c>
      <c r="B2" s="22" t="s">
        <v>41</v>
      </c>
      <c r="G2" s="130"/>
      <c r="H2" s="130"/>
      <c r="I2" s="130"/>
      <c r="J2" s="130"/>
      <c r="K2" s="130"/>
      <c r="L2" s="130"/>
      <c r="M2" s="130"/>
      <c r="N2" s="130"/>
      <c r="O2" s="130"/>
      <c r="P2" s="130"/>
      <c r="Q2" s="130"/>
      <c r="R2" s="55"/>
      <c r="S2" s="55"/>
      <c r="AE2" s="33" t="s">
        <v>47</v>
      </c>
      <c r="AF2" s="33"/>
      <c r="AG2" s="34"/>
      <c r="AH2" s="34"/>
      <c r="AI2" s="34"/>
      <c r="AJ2" s="35"/>
      <c r="AK2" s="122"/>
      <c r="AL2" s="122"/>
      <c r="AM2" s="122"/>
      <c r="AN2" s="122"/>
      <c r="AO2" s="122"/>
    </row>
    <row r="3" spans="1:49" ht="27.75" customHeight="1" x14ac:dyDescent="0.3">
      <c r="B3" s="124" t="s">
        <v>510</v>
      </c>
      <c r="C3" s="124"/>
      <c r="D3" s="124"/>
      <c r="E3" s="14"/>
      <c r="F3" s="14"/>
      <c r="G3" s="14"/>
      <c r="H3" s="120"/>
      <c r="I3" s="120"/>
      <c r="J3" s="120"/>
      <c r="K3" s="120"/>
      <c r="L3" s="120"/>
      <c r="M3" s="120"/>
      <c r="N3" s="120"/>
      <c r="O3" s="120"/>
      <c r="P3" s="120"/>
      <c r="Q3" s="120"/>
      <c r="R3" s="53"/>
      <c r="S3" s="53"/>
      <c r="AE3" s="33" t="s">
        <v>49</v>
      </c>
      <c r="AF3" s="33"/>
      <c r="AG3" s="34"/>
      <c r="AH3" s="34"/>
      <c r="AI3" s="34"/>
      <c r="AJ3" s="35"/>
      <c r="AK3" s="42" t="s">
        <v>158</v>
      </c>
      <c r="AL3" s="43" t="s">
        <v>71</v>
      </c>
      <c r="AM3" s="42" t="s">
        <v>40</v>
      </c>
      <c r="AN3" s="36"/>
      <c r="AO3" s="37" t="s">
        <v>45</v>
      </c>
    </row>
    <row r="4" spans="1:49" ht="19.5" customHeight="1" x14ac:dyDescent="0.3">
      <c r="A4" s="1" t="s">
        <v>150</v>
      </c>
      <c r="B4" s="45"/>
      <c r="C4" s="45"/>
      <c r="D4" s="45">
        <v>239957</v>
      </c>
      <c r="E4" s="14"/>
      <c r="F4" s="14"/>
      <c r="G4" s="14"/>
      <c r="H4" s="120" t="str">
        <f>IF(SUM(AE:AE)&gt;0,"ВНИМАНИЕ.   В столбце 4 выбрано значение ""Да"", необходимо заполнить столбец 5 в соответствии с технической и иной документацией на товар!","")</f>
        <v/>
      </c>
      <c r="I4" s="120"/>
      <c r="J4" s="120"/>
      <c r="K4" s="120"/>
      <c r="L4" s="120"/>
      <c r="M4" s="120"/>
      <c r="N4" s="120"/>
      <c r="O4" s="120"/>
      <c r="P4" s="120"/>
      <c r="Q4" s="120"/>
      <c r="R4" s="120"/>
      <c r="S4" s="120"/>
      <c r="T4" s="120"/>
      <c r="U4" s="120"/>
      <c r="V4" s="120"/>
      <c r="W4" s="120"/>
      <c r="X4" s="120"/>
      <c r="Y4" s="120"/>
      <c r="AE4" s="33"/>
      <c r="AF4" s="33"/>
      <c r="AG4" s="34"/>
      <c r="AH4" s="34"/>
      <c r="AI4" s="34"/>
      <c r="AJ4" s="35"/>
      <c r="AK4" s="49" t="s">
        <v>76</v>
      </c>
      <c r="AL4" s="51" t="s">
        <v>45</v>
      </c>
      <c r="AM4" s="49" t="s">
        <v>159</v>
      </c>
      <c r="AN4" s="46" t="s">
        <v>159</v>
      </c>
      <c r="AO4" s="50"/>
    </row>
    <row r="5" spans="1:49" ht="19.5" hidden="1" customHeight="1" x14ac:dyDescent="0.3">
      <c r="B5" s="48"/>
      <c r="C5" s="48"/>
      <c r="D5" s="48"/>
      <c r="E5" s="14"/>
      <c r="F5" s="14"/>
      <c r="G5" s="14"/>
      <c r="H5" s="120" t="str">
        <f>IF(SUM(AF:AF)&gt;0,"ВНИМАНИЕ.  В столбце 4 выбрано значение ""Да"", необходимо заполнить столбец 6 в соответствии с технической и иной документацией на товар!","")</f>
        <v/>
      </c>
      <c r="I5" s="120"/>
      <c r="J5" s="120"/>
      <c r="K5" s="120"/>
      <c r="L5" s="120"/>
      <c r="M5" s="120"/>
      <c r="N5" s="120"/>
      <c r="O5" s="120"/>
      <c r="P5" s="120"/>
      <c r="Q5" s="120"/>
      <c r="R5" s="120"/>
      <c r="S5" s="120"/>
      <c r="T5" s="120"/>
      <c r="U5" s="120"/>
      <c r="V5" s="120"/>
      <c r="W5" s="120"/>
      <c r="X5" s="120"/>
      <c r="Y5" s="120"/>
      <c r="AE5" s="33"/>
      <c r="AF5" s="33"/>
      <c r="AG5" s="34"/>
      <c r="AH5" s="34"/>
      <c r="AI5" s="34"/>
      <c r="AJ5" s="35"/>
      <c r="AK5" s="56" t="s">
        <v>90</v>
      </c>
      <c r="AL5" s="56" t="s">
        <v>91</v>
      </c>
      <c r="AM5" s="32" t="s">
        <v>153</v>
      </c>
      <c r="AN5" s="46"/>
      <c r="AO5" s="50"/>
    </row>
    <row r="6" spans="1:49" ht="23.25" hidden="1" customHeight="1" x14ac:dyDescent="0.3">
      <c r="B6" s="124" t="s">
        <v>35</v>
      </c>
      <c r="C6" s="124"/>
      <c r="D6" s="124"/>
      <c r="E6" s="125"/>
      <c r="F6" s="125"/>
      <c r="G6" s="125"/>
      <c r="H6" s="125"/>
      <c r="I6" s="125"/>
      <c r="J6" s="125"/>
      <c r="K6" s="125"/>
      <c r="L6" s="125"/>
      <c r="M6" s="125"/>
      <c r="AJ6" s="35"/>
      <c r="AK6" s="56" t="s">
        <v>92</v>
      </c>
      <c r="AL6" s="56" t="s">
        <v>91</v>
      </c>
      <c r="AM6" s="32" t="s">
        <v>153</v>
      </c>
      <c r="AN6" s="49"/>
      <c r="AO6" s="49"/>
    </row>
    <row r="7" spans="1:49" ht="57" hidden="1" customHeight="1" x14ac:dyDescent="0.25">
      <c r="B7" s="21"/>
      <c r="C7" s="21"/>
      <c r="D7" s="21"/>
      <c r="E7" s="20"/>
      <c r="F7" s="20"/>
      <c r="G7" s="20"/>
      <c r="H7" s="129" t="str">
        <f>IF(SUM(AI9:AI194)*100/MAX(SUM(AA10:AA191),1)&lt;50,"В соответствии с ПП РФ 925 от 16 сентября 2016, при определении Победителя по критерию оценки ""Цена закупки"", Участнику не предоставлен приоритет (актуально с 01.01.2017).","В соответствии с ПП РФ 925 от 16 сентября 2016, при определении Победителя по критерию оценки ""Цена закупки"", Участнику будет предоставлен приоритет в размере 15 % от предложеной цены (актуально с 01.01.2017).")</f>
        <v>В соответствии с ПП РФ 925 от 16 сентября 2016, при определении Победителя по критерию оценки "Цена закупки", Участнику не предоставлен приоритет (актуально с 01.01.2017).</v>
      </c>
      <c r="I7" s="129"/>
      <c r="J7" s="129"/>
      <c r="K7" s="129"/>
      <c r="L7" s="129"/>
      <c r="M7" s="129"/>
      <c r="N7" s="129"/>
      <c r="O7" s="129"/>
      <c r="P7" s="129"/>
      <c r="Q7" s="129"/>
      <c r="AJ7" s="35"/>
      <c r="AK7" s="89" t="s">
        <v>33</v>
      </c>
      <c r="AL7" s="88" t="s">
        <v>122</v>
      </c>
      <c r="AM7" s="90" t="s">
        <v>33</v>
      </c>
    </row>
    <row r="8" spans="1:49" ht="27.6" customHeight="1" x14ac:dyDescent="0.25">
      <c r="A8" s="60" t="s">
        <v>4</v>
      </c>
      <c r="B8" s="23"/>
      <c r="C8" s="59" t="s">
        <v>5</v>
      </c>
      <c r="D8" s="58" t="s">
        <v>164</v>
      </c>
      <c r="E8" s="58"/>
      <c r="F8" s="126" t="s">
        <v>7</v>
      </c>
      <c r="G8" s="127"/>
      <c r="H8" s="127"/>
      <c r="I8" s="127"/>
      <c r="J8" s="127"/>
      <c r="K8" s="127"/>
      <c r="L8" s="127"/>
      <c r="M8" s="127"/>
      <c r="N8" s="127"/>
      <c r="O8" s="127"/>
      <c r="P8" s="127"/>
      <c r="Q8" s="127"/>
      <c r="R8" s="127"/>
      <c r="S8" s="127"/>
      <c r="T8" s="127"/>
      <c r="U8" s="127"/>
      <c r="V8" s="127"/>
      <c r="W8" s="127"/>
      <c r="X8" s="127"/>
      <c r="Y8" s="128"/>
      <c r="Z8" s="41"/>
      <c r="AA8" s="39"/>
      <c r="AE8" s="123" t="s">
        <v>44</v>
      </c>
      <c r="AF8" s="123"/>
      <c r="AG8" s="123"/>
      <c r="AH8" s="123"/>
      <c r="AI8" s="38">
        <f>IF(SUM(M:M)=0,0,SUMIFS(M:M,K:K,"&lt;&gt;",K:K,"&lt;&gt;нет",K:K,"&lt;&gt;Укажите номер сертификата или выберите &lt;&lt;Нет&gt;&gt;")/SUM(M:M)*100)</f>
        <v>0</v>
      </c>
      <c r="AJ8" s="35"/>
      <c r="AK8" s="89" t="s">
        <v>34</v>
      </c>
      <c r="AL8" s="88" t="s">
        <v>123</v>
      </c>
      <c r="AM8" s="90" t="s">
        <v>34</v>
      </c>
      <c r="AW8" s="107"/>
    </row>
    <row r="9" spans="1:49" ht="100.5" customHeight="1" x14ac:dyDescent="0.25">
      <c r="A9" s="5"/>
      <c r="B9" s="6" t="s">
        <v>0</v>
      </c>
      <c r="C9" s="6"/>
      <c r="D9" s="57" t="s">
        <v>8</v>
      </c>
      <c r="E9" s="7" t="s">
        <v>146</v>
      </c>
      <c r="F9" s="47" t="s">
        <v>144</v>
      </c>
      <c r="G9" s="23" t="s">
        <v>154</v>
      </c>
      <c r="H9" s="7" t="s">
        <v>155</v>
      </c>
      <c r="I9" s="6" t="s">
        <v>9</v>
      </c>
      <c r="J9" s="6" t="s">
        <v>156</v>
      </c>
      <c r="K9" s="6" t="s">
        <v>42</v>
      </c>
      <c r="L9" s="6" t="s">
        <v>1</v>
      </c>
      <c r="M9" s="6" t="s">
        <v>15</v>
      </c>
      <c r="N9" s="6" t="s">
        <v>6</v>
      </c>
      <c r="O9" s="6" t="s">
        <v>43</v>
      </c>
      <c r="P9" s="6" t="s">
        <v>2</v>
      </c>
      <c r="Q9" s="6" t="s">
        <v>3</v>
      </c>
      <c r="R9" s="6" t="s">
        <v>93</v>
      </c>
      <c r="S9" s="6" t="s">
        <v>94</v>
      </c>
      <c r="T9" s="8" t="s">
        <v>66</v>
      </c>
      <c r="U9" s="8" t="s">
        <v>69</v>
      </c>
      <c r="V9" s="8" t="s">
        <v>84</v>
      </c>
      <c r="W9" s="8" t="s">
        <v>68</v>
      </c>
      <c r="X9" s="8" t="s">
        <v>64</v>
      </c>
      <c r="Y9" s="8" t="s">
        <v>67</v>
      </c>
      <c r="Z9" s="10"/>
      <c r="AA9" s="39"/>
      <c r="AJ9" s="35"/>
      <c r="AK9" s="91" t="s">
        <v>124</v>
      </c>
      <c r="AL9" s="91" t="s">
        <v>125</v>
      </c>
      <c r="AM9" s="92" t="s">
        <v>126</v>
      </c>
      <c r="AW9" s="108"/>
    </row>
    <row r="10" spans="1:49" x14ac:dyDescent="0.25">
      <c r="A10" s="9"/>
      <c r="B10" s="7" t="s">
        <v>51</v>
      </c>
      <c r="C10" s="7"/>
      <c r="D10" s="7" t="s">
        <v>52</v>
      </c>
      <c r="E10" s="7" t="s">
        <v>53</v>
      </c>
      <c r="F10" s="44" t="s">
        <v>54</v>
      </c>
      <c r="G10" s="29" t="s">
        <v>55</v>
      </c>
      <c r="H10" s="7" t="s">
        <v>56</v>
      </c>
      <c r="I10" s="7" t="s">
        <v>57</v>
      </c>
      <c r="J10" s="105" t="s">
        <v>58</v>
      </c>
      <c r="K10" s="7" t="s">
        <v>50</v>
      </c>
      <c r="L10" s="7" t="s">
        <v>59</v>
      </c>
      <c r="M10" s="7" t="s">
        <v>60</v>
      </c>
      <c r="N10" s="7"/>
      <c r="O10" s="7"/>
      <c r="P10" s="7" t="s">
        <v>61</v>
      </c>
      <c r="Q10" s="7" t="s">
        <v>62</v>
      </c>
      <c r="R10" s="57" t="s">
        <v>61</v>
      </c>
      <c r="S10" s="57" t="s">
        <v>85</v>
      </c>
      <c r="T10" s="57" t="s">
        <v>65</v>
      </c>
      <c r="U10" s="57" t="s">
        <v>70</v>
      </c>
      <c r="V10" s="57" t="s">
        <v>72</v>
      </c>
      <c r="W10" s="57" t="s">
        <v>95</v>
      </c>
      <c r="X10" s="57" t="s">
        <v>96</v>
      </c>
      <c r="Y10" s="57" t="s">
        <v>151</v>
      </c>
      <c r="Z10" s="41"/>
      <c r="AJ10" s="35"/>
      <c r="AK10" s="35"/>
      <c r="AL10" s="35"/>
      <c r="AW10" s="41"/>
    </row>
    <row r="11" spans="1:49" ht="89.25" customHeight="1" x14ac:dyDescent="0.45">
      <c r="A11" s="93" t="s">
        <v>175</v>
      </c>
      <c r="B11" s="93">
        <v>1</v>
      </c>
      <c r="C11" s="93">
        <v>216</v>
      </c>
      <c r="D11" s="94" t="s">
        <v>176</v>
      </c>
      <c r="E11" s="116" t="s">
        <v>76</v>
      </c>
      <c r="F11" s="106" t="s">
        <v>45</v>
      </c>
      <c r="G11" s="118" t="s">
        <v>159</v>
      </c>
      <c r="H11" s="117" t="s">
        <v>159</v>
      </c>
      <c r="I11" s="95"/>
      <c r="J11" s="96" t="s">
        <v>177</v>
      </c>
      <c r="K11" s="96" t="s">
        <v>177</v>
      </c>
      <c r="L11" s="93" t="s">
        <v>178</v>
      </c>
      <c r="M11" s="93">
        <v>5</v>
      </c>
      <c r="N11" s="93" t="s">
        <v>179</v>
      </c>
      <c r="O11" s="97">
        <v>7</v>
      </c>
      <c r="P11" s="93" t="s">
        <v>180</v>
      </c>
      <c r="Q11" s="93" t="s">
        <v>181</v>
      </c>
      <c r="R11" s="106" t="s">
        <v>174</v>
      </c>
      <c r="S11" s="98">
        <v>1485</v>
      </c>
      <c r="T11" s="99">
        <v>0</v>
      </c>
      <c r="U11" s="100" t="s">
        <v>158</v>
      </c>
      <c r="V11" s="98">
        <v>0</v>
      </c>
      <c r="W11" s="101">
        <f>ROUND(ROUND(T11,2)*ROUND(M11,3),2)</f>
        <v>0</v>
      </c>
      <c r="X11" s="101">
        <f>ROUND(W11*IF(UPPER(U11)="20%",20,1)*IF(UPPER(U11)="10%",10,1)*IF(UPPER(U11)="НДС не облагается",0,1)/100,2)</f>
        <v>0</v>
      </c>
      <c r="Y11" s="101">
        <f>ROUND(X11+W11,2)</f>
        <v>0</v>
      </c>
      <c r="Z11" s="102">
        <f>IF(T11&gt;IF(V11=0,T11,V11),1,0)</f>
        <v>0</v>
      </c>
      <c r="AA11" s="102">
        <f t="shared" ref="AA11:AA74" si="0">Y11</f>
        <v>0</v>
      </c>
      <c r="AB11" s="102">
        <f t="shared" ref="AB11:AB74" si="1">X11</f>
        <v>0</v>
      </c>
      <c r="AC11" s="102">
        <f t="shared" ref="AC11:AC74" si="2">W11</f>
        <v>0</v>
      </c>
      <c r="AD11" s="103">
        <f t="shared" ref="AD11:AD74" si="3">IF(OR(ISBLANK(K11),K11="Укажите номер сертификата или выберите &lt;&lt;Нет&gt;&gt;"),1,0)</f>
        <v>1</v>
      </c>
      <c r="AE11" s="103">
        <f>IF(AND(E11="Да",OR(AND(F11 = "Да",ISBLANK(G11)),AND(F11 = "Да", G11 = "В соответствии с техническим заданием"),AND(F11 = "Нет",NOT(G11 = "В соответствии с техническим заданием")))),1,0)</f>
        <v>0</v>
      </c>
      <c r="AF11" s="104">
        <f>IF(AND(E11="Да",OR(AND(F11 = "Да",ISBLANK(H11)),AND(F11 = "Да", H11 = "В соответствии с техническим заданием"),AND(F11 = "Нет",NOT(H11 = "В соответствии с техническим заданием")))),1,0)</f>
        <v>0</v>
      </c>
      <c r="AG11" s="104">
        <f>IF(OR(AND(E11="Нет",F11="Нет"),AND(E11="Да",F11="Нет"),AND(E11="Да",F11="Да")),0,1)</f>
        <v>0</v>
      </c>
      <c r="AH11" s="104">
        <f>IF(AND(R11="Россия"),1,0)</f>
        <v>0</v>
      </c>
      <c r="AI11" s="104">
        <f>AA11*AH11</f>
        <v>0</v>
      </c>
      <c r="AJ11" s="40" t="s">
        <v>63</v>
      </c>
      <c r="AK11" s="35"/>
      <c r="AL11" s="35"/>
      <c r="AW11" s="109"/>
    </row>
    <row r="12" spans="1:49" ht="50.1" customHeight="1" x14ac:dyDescent="0.25">
      <c r="A12" s="93" t="s">
        <v>182</v>
      </c>
      <c r="B12" s="93">
        <v>2</v>
      </c>
      <c r="C12" s="93">
        <v>60867</v>
      </c>
      <c r="D12" s="94" t="s">
        <v>183</v>
      </c>
      <c r="E12" s="116" t="s">
        <v>45</v>
      </c>
      <c r="F12" s="106" t="s">
        <v>45</v>
      </c>
      <c r="G12" s="118" t="s">
        <v>159</v>
      </c>
      <c r="H12" s="117" t="s">
        <v>159</v>
      </c>
      <c r="I12" s="95"/>
      <c r="J12" s="96" t="s">
        <v>177</v>
      </c>
      <c r="K12" s="96" t="s">
        <v>177</v>
      </c>
      <c r="L12" s="93" t="s">
        <v>184</v>
      </c>
      <c r="M12" s="93">
        <v>5</v>
      </c>
      <c r="N12" s="93" t="s">
        <v>179</v>
      </c>
      <c r="O12" s="97">
        <v>5</v>
      </c>
      <c r="P12" s="93" t="s">
        <v>180</v>
      </c>
      <c r="Q12" s="93" t="s">
        <v>181</v>
      </c>
      <c r="R12" s="106" t="s">
        <v>174</v>
      </c>
      <c r="S12" s="98">
        <v>2110</v>
      </c>
      <c r="T12" s="99">
        <v>0</v>
      </c>
      <c r="U12" s="100" t="s">
        <v>158</v>
      </c>
      <c r="V12" s="98">
        <v>0</v>
      </c>
      <c r="W12" s="101">
        <f>ROUND(ROUND(T12,2)*ROUND(M12,3),2)</f>
        <v>0</v>
      </c>
      <c r="X12" s="101">
        <f>ROUND(W12*IF(UPPER(U12)="20%",20,1)*IF(UPPER(U12)="10%",10,1)*IF(UPPER(U12)="НДС не облагается",0,1)/100,2)</f>
        <v>0</v>
      </c>
      <c r="Y12" s="101">
        <f>ROUND(X12+W12,2)</f>
        <v>0</v>
      </c>
      <c r="Z12" s="102">
        <f>IF(T12&gt;IF(V12=0,T12,V12),1,0)</f>
        <v>0</v>
      </c>
      <c r="AA12" s="102">
        <f t="shared" si="0"/>
        <v>0</v>
      </c>
      <c r="AB12" s="102">
        <f t="shared" si="1"/>
        <v>0</v>
      </c>
      <c r="AC12" s="102">
        <f t="shared" si="2"/>
        <v>0</v>
      </c>
      <c r="AD12" s="103">
        <f t="shared" si="3"/>
        <v>1</v>
      </c>
      <c r="AE12" s="103">
        <f>IF(AND(E12="Да",OR(AND(F12 = "Да",ISBLANK(G12)),AND(F12 = "Да", G12 = "В соответствии с техническим заданием"),AND(F12 = "Нет",NOT(G12 = "В соответствии с техническим заданием")))),1,0)</f>
        <v>0</v>
      </c>
      <c r="AF12" s="104">
        <f>IF(AND(E12="Да",OR(AND(F12 = "Да",ISBLANK(H12)),AND(F12 = "Да", H12 = "В соответствии с техническим заданием"),AND(F12 = "Нет",NOT(H12 = "В соответствии с техническим заданием")))),1,0)</f>
        <v>0</v>
      </c>
      <c r="AG12" s="104">
        <f>IF(OR(AND(E12="Нет",F12="Нет"),AND(E12="Да",F12="Нет"),AND(E12="Да",F12="Да")),0,1)</f>
        <v>0</v>
      </c>
      <c r="AH12" s="104">
        <f>IF(AND(R12="Россия"),1,0)</f>
        <v>0</v>
      </c>
      <c r="AI12" s="104">
        <f>AA12*AH12</f>
        <v>0</v>
      </c>
    </row>
    <row r="13" spans="1:49" ht="78.75" customHeight="1" x14ac:dyDescent="0.25">
      <c r="A13" s="93" t="s">
        <v>185</v>
      </c>
      <c r="B13" s="93">
        <v>3</v>
      </c>
      <c r="C13" s="93">
        <v>59897</v>
      </c>
      <c r="D13" s="94" t="s">
        <v>186</v>
      </c>
      <c r="E13" s="116" t="s">
        <v>45</v>
      </c>
      <c r="F13" s="106" t="s">
        <v>45</v>
      </c>
      <c r="G13" s="118" t="s">
        <v>159</v>
      </c>
      <c r="H13" s="117" t="s">
        <v>159</v>
      </c>
      <c r="I13" s="95"/>
      <c r="J13" s="96" t="s">
        <v>177</v>
      </c>
      <c r="K13" s="96" t="s">
        <v>177</v>
      </c>
      <c r="L13" s="93" t="s">
        <v>184</v>
      </c>
      <c r="M13" s="93">
        <v>17</v>
      </c>
      <c r="N13" s="93" t="s">
        <v>179</v>
      </c>
      <c r="O13" s="97">
        <v>17</v>
      </c>
      <c r="P13" s="93" t="s">
        <v>180</v>
      </c>
      <c r="Q13" s="93" t="s">
        <v>181</v>
      </c>
      <c r="R13" s="106" t="s">
        <v>174</v>
      </c>
      <c r="S13" s="98">
        <v>595</v>
      </c>
      <c r="T13" s="99">
        <v>0</v>
      </c>
      <c r="U13" s="100" t="s">
        <v>158</v>
      </c>
      <c r="V13" s="98">
        <v>0</v>
      </c>
      <c r="W13" s="101">
        <f>ROUND(ROUND(T13,2)*ROUND(M13,3),2)</f>
        <v>0</v>
      </c>
      <c r="X13" s="101">
        <f>ROUND(W13*IF(UPPER(U13)="20%",20,1)*IF(UPPER(U13)="10%",10,1)*IF(UPPER(U13)="НДС не облагается",0,1)/100,2)</f>
        <v>0</v>
      </c>
      <c r="Y13" s="101">
        <f>ROUND(X13+W13,2)</f>
        <v>0</v>
      </c>
      <c r="Z13" s="102">
        <f>IF(T13&gt;IF(V13=0,T13,V13),1,0)</f>
        <v>0</v>
      </c>
      <c r="AA13" s="102">
        <f t="shared" si="0"/>
        <v>0</v>
      </c>
      <c r="AB13" s="102">
        <f t="shared" si="1"/>
        <v>0</v>
      </c>
      <c r="AC13" s="102">
        <f t="shared" si="2"/>
        <v>0</v>
      </c>
      <c r="AD13" s="103">
        <f t="shared" si="3"/>
        <v>1</v>
      </c>
      <c r="AE13" s="103">
        <f>IF(AND(E13="Да",OR(AND(F13 = "Да",ISBLANK(G13)),AND(F13 = "Да", G13 = "В соответствии с техническим заданием"),AND(F13 = "Нет",NOT(G13 = "В соответствии с техническим заданием")))),1,0)</f>
        <v>0</v>
      </c>
      <c r="AF13" s="104">
        <f>IF(AND(E13="Да",OR(AND(F13 = "Да",ISBLANK(H13)),AND(F13 = "Да", H13 = "В соответствии с техническим заданием"),AND(F13 = "Нет",NOT(H13 = "В соответствии с техническим заданием")))),1,0)</f>
        <v>0</v>
      </c>
      <c r="AG13" s="104">
        <f>IF(OR(AND(E13="Нет",F13="Нет"),AND(E13="Да",F13="Нет"),AND(E13="Да",F13="Да")),0,1)</f>
        <v>0</v>
      </c>
      <c r="AH13" s="104">
        <f>IF(AND(R13="Россия"),1,0)</f>
        <v>0</v>
      </c>
      <c r="AI13" s="104">
        <f>AA13*AH13</f>
        <v>0</v>
      </c>
    </row>
    <row r="14" spans="1:49" ht="50.1" customHeight="1" x14ac:dyDescent="0.25">
      <c r="A14" s="93" t="s">
        <v>187</v>
      </c>
      <c r="B14" s="93">
        <v>4</v>
      </c>
      <c r="C14" s="93">
        <v>59905</v>
      </c>
      <c r="D14" s="94" t="s">
        <v>188</v>
      </c>
      <c r="E14" s="116" t="s">
        <v>45</v>
      </c>
      <c r="F14" s="106" t="s">
        <v>45</v>
      </c>
      <c r="G14" s="118" t="s">
        <v>159</v>
      </c>
      <c r="H14" s="117" t="s">
        <v>159</v>
      </c>
      <c r="I14" s="95"/>
      <c r="J14" s="96" t="s">
        <v>177</v>
      </c>
      <c r="K14" s="96" t="s">
        <v>177</v>
      </c>
      <c r="L14" s="93" t="s">
        <v>184</v>
      </c>
      <c r="M14" s="93">
        <v>25</v>
      </c>
      <c r="N14" s="93" t="s">
        <v>179</v>
      </c>
      <c r="O14" s="97">
        <v>25</v>
      </c>
      <c r="P14" s="93" t="s">
        <v>180</v>
      </c>
      <c r="Q14" s="93" t="s">
        <v>181</v>
      </c>
      <c r="R14" s="106" t="s">
        <v>174</v>
      </c>
      <c r="S14" s="98">
        <v>575</v>
      </c>
      <c r="T14" s="99">
        <v>0</v>
      </c>
      <c r="U14" s="100" t="s">
        <v>158</v>
      </c>
      <c r="V14" s="98">
        <v>0</v>
      </c>
      <c r="W14" s="101">
        <f>ROUND(ROUND(T14,2)*ROUND(M14,3),2)</f>
        <v>0</v>
      </c>
      <c r="X14" s="101">
        <f>ROUND(W14*IF(UPPER(U14)="20%",20,1)*IF(UPPER(U14)="10%",10,1)*IF(UPPER(U14)="НДС не облагается",0,1)/100,2)</f>
        <v>0</v>
      </c>
      <c r="Y14" s="101">
        <f>ROUND(X14+W14,2)</f>
        <v>0</v>
      </c>
      <c r="Z14" s="102">
        <f>IF(T14&gt;IF(V14=0,T14,V14),1,0)</f>
        <v>0</v>
      </c>
      <c r="AA14" s="102">
        <f t="shared" si="0"/>
        <v>0</v>
      </c>
      <c r="AB14" s="102">
        <f t="shared" si="1"/>
        <v>0</v>
      </c>
      <c r="AC14" s="102">
        <f t="shared" si="2"/>
        <v>0</v>
      </c>
      <c r="AD14" s="103">
        <f t="shared" si="3"/>
        <v>1</v>
      </c>
      <c r="AE14" s="103">
        <f>IF(AND(E14="Да",OR(AND(F14 = "Да",ISBLANK(G14)),AND(F14 = "Да", G14 = "В соответствии с техническим заданием"),AND(F14 = "Нет",NOT(G14 = "В соответствии с техническим заданием")))),1,0)</f>
        <v>0</v>
      </c>
      <c r="AF14" s="104">
        <f>IF(AND(E14="Да",OR(AND(F14 = "Да",ISBLANK(H14)),AND(F14 = "Да", H14 = "В соответствии с техническим заданием"),AND(F14 = "Нет",NOT(H14 = "В соответствии с техническим заданием")))),1,0)</f>
        <v>0</v>
      </c>
      <c r="AG14" s="104">
        <f>IF(OR(AND(E14="Нет",F14="Нет"),AND(E14="Да",F14="Нет"),AND(E14="Да",F14="Да")),0,1)</f>
        <v>0</v>
      </c>
      <c r="AH14" s="104">
        <f>IF(AND(R14="Россия"),1,0)</f>
        <v>0</v>
      </c>
      <c r="AI14" s="104">
        <f>AA14*AH14</f>
        <v>0</v>
      </c>
    </row>
    <row r="15" spans="1:49" ht="50.1" customHeight="1" x14ac:dyDescent="0.25">
      <c r="A15" s="93" t="s">
        <v>189</v>
      </c>
      <c r="B15" s="93">
        <v>5</v>
      </c>
      <c r="C15" s="93">
        <v>59191</v>
      </c>
      <c r="D15" s="94" t="s">
        <v>190</v>
      </c>
      <c r="E15" s="116" t="s">
        <v>45</v>
      </c>
      <c r="F15" s="106" t="s">
        <v>45</v>
      </c>
      <c r="G15" s="118" t="s">
        <v>159</v>
      </c>
      <c r="H15" s="117" t="s">
        <v>159</v>
      </c>
      <c r="I15" s="95"/>
      <c r="J15" s="96" t="s">
        <v>177</v>
      </c>
      <c r="K15" s="96" t="s">
        <v>177</v>
      </c>
      <c r="L15" s="93" t="s">
        <v>184</v>
      </c>
      <c r="M15" s="93">
        <v>13</v>
      </c>
      <c r="N15" s="93" t="s">
        <v>179</v>
      </c>
      <c r="O15" s="97">
        <v>13</v>
      </c>
      <c r="P15" s="93" t="s">
        <v>180</v>
      </c>
      <c r="Q15" s="93" t="s">
        <v>181</v>
      </c>
      <c r="R15" s="106" t="s">
        <v>174</v>
      </c>
      <c r="S15" s="98">
        <v>325</v>
      </c>
      <c r="T15" s="99">
        <v>0</v>
      </c>
      <c r="U15" s="100" t="s">
        <v>158</v>
      </c>
      <c r="V15" s="98">
        <v>0</v>
      </c>
      <c r="W15" s="101">
        <f>ROUND(ROUND(T15,2)*ROUND(M15,3),2)</f>
        <v>0</v>
      </c>
      <c r="X15" s="101">
        <f>ROUND(W15*IF(UPPER(U15)="20%",20,1)*IF(UPPER(U15)="10%",10,1)*IF(UPPER(U15)="НДС не облагается",0,1)/100,2)</f>
        <v>0</v>
      </c>
      <c r="Y15" s="101">
        <f>ROUND(X15+W15,2)</f>
        <v>0</v>
      </c>
      <c r="Z15" s="102">
        <f>IF(T15&gt;IF(V15=0,T15,V15),1,0)</f>
        <v>0</v>
      </c>
      <c r="AA15" s="102">
        <f t="shared" si="0"/>
        <v>0</v>
      </c>
      <c r="AB15" s="102">
        <f t="shared" si="1"/>
        <v>0</v>
      </c>
      <c r="AC15" s="102">
        <f t="shared" si="2"/>
        <v>0</v>
      </c>
      <c r="AD15" s="103">
        <f t="shared" si="3"/>
        <v>1</v>
      </c>
      <c r="AE15" s="103">
        <f>IF(AND(E15="Да",OR(AND(F15 = "Да",ISBLANK(G15)),AND(F15 = "Да", G15 = "В соответствии с техническим заданием"),AND(F15 = "Нет",NOT(G15 = "В соответствии с техническим заданием")))),1,0)</f>
        <v>0</v>
      </c>
      <c r="AF15" s="104">
        <f>IF(AND(E15="Да",OR(AND(F15 = "Да",ISBLANK(H15)),AND(F15 = "Да", H15 = "В соответствии с техническим заданием"),AND(F15 = "Нет",NOT(H15 = "В соответствии с техническим заданием")))),1,0)</f>
        <v>0</v>
      </c>
      <c r="AG15" s="104">
        <f>IF(OR(AND(E15="Нет",F15="Нет"),AND(E15="Да",F15="Нет"),AND(E15="Да",F15="Да")),0,1)</f>
        <v>0</v>
      </c>
      <c r="AH15" s="104">
        <f>IF(AND(R15="Россия"),1,0)</f>
        <v>0</v>
      </c>
      <c r="AI15" s="104">
        <f>AA15*AH15</f>
        <v>0</v>
      </c>
    </row>
    <row r="16" spans="1:49" ht="50.1" customHeight="1" x14ac:dyDescent="0.25">
      <c r="A16" s="93" t="s">
        <v>191</v>
      </c>
      <c r="B16" s="93">
        <v>6</v>
      </c>
      <c r="C16" s="93">
        <v>620</v>
      </c>
      <c r="D16" s="94" t="s">
        <v>192</v>
      </c>
      <c r="E16" s="116" t="s">
        <v>45</v>
      </c>
      <c r="F16" s="106" t="s">
        <v>45</v>
      </c>
      <c r="G16" s="118" t="s">
        <v>159</v>
      </c>
      <c r="H16" s="117" t="s">
        <v>159</v>
      </c>
      <c r="I16" s="95"/>
      <c r="J16" s="96" t="s">
        <v>177</v>
      </c>
      <c r="K16" s="96" t="s">
        <v>177</v>
      </c>
      <c r="L16" s="93" t="s">
        <v>184</v>
      </c>
      <c r="M16" s="93">
        <v>1</v>
      </c>
      <c r="N16" s="93" t="s">
        <v>179</v>
      </c>
      <c r="O16" s="97">
        <v>1</v>
      </c>
      <c r="P16" s="93" t="s">
        <v>180</v>
      </c>
      <c r="Q16" s="93" t="s">
        <v>181</v>
      </c>
      <c r="R16" s="106" t="s">
        <v>174</v>
      </c>
      <c r="S16" s="98">
        <v>1645</v>
      </c>
      <c r="T16" s="99">
        <v>0</v>
      </c>
      <c r="U16" s="100" t="s">
        <v>158</v>
      </c>
      <c r="V16" s="98">
        <v>0</v>
      </c>
      <c r="W16" s="101">
        <f>ROUND(ROUND(T16,2)*ROUND(M16,3),2)</f>
        <v>0</v>
      </c>
      <c r="X16" s="101">
        <f>ROUND(W16*IF(UPPER(U16)="20%",20,1)*IF(UPPER(U16)="10%",10,1)*IF(UPPER(U16)="НДС не облагается",0,1)/100,2)</f>
        <v>0</v>
      </c>
      <c r="Y16" s="101">
        <f>ROUND(X16+W16,2)</f>
        <v>0</v>
      </c>
      <c r="Z16" s="102">
        <f>IF(T16&gt;IF(V16=0,T16,V16),1,0)</f>
        <v>0</v>
      </c>
      <c r="AA16" s="102">
        <f t="shared" si="0"/>
        <v>0</v>
      </c>
      <c r="AB16" s="102">
        <f t="shared" si="1"/>
        <v>0</v>
      </c>
      <c r="AC16" s="102">
        <f t="shared" si="2"/>
        <v>0</v>
      </c>
      <c r="AD16" s="103">
        <f t="shared" si="3"/>
        <v>1</v>
      </c>
      <c r="AE16" s="103">
        <f>IF(AND(E16="Да",OR(AND(F16 = "Да",ISBLANK(G16)),AND(F16 = "Да", G16 = "В соответствии с техническим заданием"),AND(F16 = "Нет",NOT(G16 = "В соответствии с техническим заданием")))),1,0)</f>
        <v>0</v>
      </c>
      <c r="AF16" s="104">
        <f>IF(AND(E16="Да",OR(AND(F16 = "Да",ISBLANK(H16)),AND(F16 = "Да", H16 = "В соответствии с техническим заданием"),AND(F16 = "Нет",NOT(H16 = "В соответствии с техническим заданием")))),1,0)</f>
        <v>0</v>
      </c>
      <c r="AG16" s="104">
        <f>IF(OR(AND(E16="Нет",F16="Нет"),AND(E16="Да",F16="Нет"),AND(E16="Да",F16="Да")),0,1)</f>
        <v>0</v>
      </c>
      <c r="AH16" s="104">
        <f>IF(AND(R16="Россия"),1,0)</f>
        <v>0</v>
      </c>
      <c r="AI16" s="104">
        <f>AA16*AH16</f>
        <v>0</v>
      </c>
    </row>
    <row r="17" spans="1:35" ht="50.1" customHeight="1" x14ac:dyDescent="0.25">
      <c r="A17" s="93" t="s">
        <v>193</v>
      </c>
      <c r="B17" s="93">
        <v>7</v>
      </c>
      <c r="C17" s="93">
        <v>56723</v>
      </c>
      <c r="D17" s="94" t="s">
        <v>194</v>
      </c>
      <c r="E17" s="116" t="s">
        <v>45</v>
      </c>
      <c r="F17" s="106" t="s">
        <v>45</v>
      </c>
      <c r="G17" s="118" t="s">
        <v>159</v>
      </c>
      <c r="H17" s="117" t="s">
        <v>159</v>
      </c>
      <c r="I17" s="95"/>
      <c r="J17" s="96" t="s">
        <v>177</v>
      </c>
      <c r="K17" s="96" t="s">
        <v>177</v>
      </c>
      <c r="L17" s="93" t="s">
        <v>184</v>
      </c>
      <c r="M17" s="93">
        <v>12</v>
      </c>
      <c r="N17" s="93" t="s">
        <v>179</v>
      </c>
      <c r="O17" s="97">
        <v>12</v>
      </c>
      <c r="P17" s="93" t="s">
        <v>180</v>
      </c>
      <c r="Q17" s="93" t="s">
        <v>181</v>
      </c>
      <c r="R17" s="106" t="s">
        <v>174</v>
      </c>
      <c r="S17" s="98">
        <v>288</v>
      </c>
      <c r="T17" s="99">
        <v>0</v>
      </c>
      <c r="U17" s="100" t="s">
        <v>158</v>
      </c>
      <c r="V17" s="98">
        <v>0</v>
      </c>
      <c r="W17" s="101">
        <f>ROUND(ROUND(T17,2)*ROUND(M17,3),2)</f>
        <v>0</v>
      </c>
      <c r="X17" s="101">
        <f>ROUND(W17*IF(UPPER(U17)="20%",20,1)*IF(UPPER(U17)="10%",10,1)*IF(UPPER(U17)="НДС не облагается",0,1)/100,2)</f>
        <v>0</v>
      </c>
      <c r="Y17" s="101">
        <f>ROUND(X17+W17,2)</f>
        <v>0</v>
      </c>
      <c r="Z17" s="102">
        <f>IF(T17&gt;IF(V17=0,T17,V17),1,0)</f>
        <v>0</v>
      </c>
      <c r="AA17" s="102">
        <f t="shared" si="0"/>
        <v>0</v>
      </c>
      <c r="AB17" s="102">
        <f t="shared" si="1"/>
        <v>0</v>
      </c>
      <c r="AC17" s="102">
        <f t="shared" si="2"/>
        <v>0</v>
      </c>
      <c r="AD17" s="103">
        <f t="shared" si="3"/>
        <v>1</v>
      </c>
      <c r="AE17" s="103">
        <f>IF(AND(E17="Да",OR(AND(F17 = "Да",ISBLANK(G17)),AND(F17 = "Да", G17 = "В соответствии с техническим заданием"),AND(F17 = "Нет",NOT(G17 = "В соответствии с техническим заданием")))),1,0)</f>
        <v>0</v>
      </c>
      <c r="AF17" s="104">
        <f>IF(AND(E17="Да",OR(AND(F17 = "Да",ISBLANK(H17)),AND(F17 = "Да", H17 = "В соответствии с техническим заданием"),AND(F17 = "Нет",NOT(H17 = "В соответствии с техническим заданием")))),1,0)</f>
        <v>0</v>
      </c>
      <c r="AG17" s="104">
        <f>IF(OR(AND(E17="Нет",F17="Нет"),AND(E17="Да",F17="Нет"),AND(E17="Да",F17="Да")),0,1)</f>
        <v>0</v>
      </c>
      <c r="AH17" s="104">
        <f>IF(AND(R17="Россия"),1,0)</f>
        <v>0</v>
      </c>
      <c r="AI17" s="104">
        <f>AA17*AH17</f>
        <v>0</v>
      </c>
    </row>
    <row r="18" spans="1:35" ht="50.1" customHeight="1" x14ac:dyDescent="0.25">
      <c r="A18" s="93" t="s">
        <v>195</v>
      </c>
      <c r="B18" s="93">
        <v>8</v>
      </c>
      <c r="C18" s="93">
        <v>59907</v>
      </c>
      <c r="D18" s="94" t="s">
        <v>196</v>
      </c>
      <c r="E18" s="116" t="s">
        <v>45</v>
      </c>
      <c r="F18" s="106" t="s">
        <v>45</v>
      </c>
      <c r="G18" s="118" t="s">
        <v>159</v>
      </c>
      <c r="H18" s="117" t="s">
        <v>159</v>
      </c>
      <c r="I18" s="95"/>
      <c r="J18" s="96" t="s">
        <v>177</v>
      </c>
      <c r="K18" s="96" t="s">
        <v>177</v>
      </c>
      <c r="L18" s="93" t="s">
        <v>184</v>
      </c>
      <c r="M18" s="93">
        <v>12</v>
      </c>
      <c r="N18" s="93" t="s">
        <v>179</v>
      </c>
      <c r="O18" s="97">
        <v>12</v>
      </c>
      <c r="P18" s="93" t="s">
        <v>180</v>
      </c>
      <c r="Q18" s="93" t="s">
        <v>181</v>
      </c>
      <c r="R18" s="106" t="s">
        <v>174</v>
      </c>
      <c r="S18" s="98">
        <v>1524</v>
      </c>
      <c r="T18" s="99">
        <v>0</v>
      </c>
      <c r="U18" s="100" t="s">
        <v>158</v>
      </c>
      <c r="V18" s="98">
        <v>0</v>
      </c>
      <c r="W18" s="101">
        <f>ROUND(ROUND(T18,2)*ROUND(M18,3),2)</f>
        <v>0</v>
      </c>
      <c r="X18" s="101">
        <f>ROUND(W18*IF(UPPER(U18)="20%",20,1)*IF(UPPER(U18)="10%",10,1)*IF(UPPER(U18)="НДС не облагается",0,1)/100,2)</f>
        <v>0</v>
      </c>
      <c r="Y18" s="101">
        <f>ROUND(X18+W18,2)</f>
        <v>0</v>
      </c>
      <c r="Z18" s="102">
        <f>IF(T18&gt;IF(V18=0,T18,V18),1,0)</f>
        <v>0</v>
      </c>
      <c r="AA18" s="102">
        <f t="shared" si="0"/>
        <v>0</v>
      </c>
      <c r="AB18" s="102">
        <f t="shared" si="1"/>
        <v>0</v>
      </c>
      <c r="AC18" s="102">
        <f t="shared" si="2"/>
        <v>0</v>
      </c>
      <c r="AD18" s="103">
        <f t="shared" si="3"/>
        <v>1</v>
      </c>
      <c r="AE18" s="103">
        <f>IF(AND(E18="Да",OR(AND(F18 = "Да",ISBLANK(G18)),AND(F18 = "Да", G18 = "В соответствии с техническим заданием"),AND(F18 = "Нет",NOT(G18 = "В соответствии с техническим заданием")))),1,0)</f>
        <v>0</v>
      </c>
      <c r="AF18" s="104">
        <f>IF(AND(E18="Да",OR(AND(F18 = "Да",ISBLANK(H18)),AND(F18 = "Да", H18 = "В соответствии с техническим заданием"),AND(F18 = "Нет",NOT(H18 = "В соответствии с техническим заданием")))),1,0)</f>
        <v>0</v>
      </c>
      <c r="AG18" s="104">
        <f>IF(OR(AND(E18="Нет",F18="Нет"),AND(E18="Да",F18="Нет"),AND(E18="Да",F18="Да")),0,1)</f>
        <v>0</v>
      </c>
      <c r="AH18" s="104">
        <f>IF(AND(R18="Россия"),1,0)</f>
        <v>0</v>
      </c>
      <c r="AI18" s="104">
        <f>AA18*AH18</f>
        <v>0</v>
      </c>
    </row>
    <row r="19" spans="1:35" ht="50.1" customHeight="1" x14ac:dyDescent="0.25">
      <c r="A19" s="93" t="s">
        <v>197</v>
      </c>
      <c r="B19" s="93">
        <v>9</v>
      </c>
      <c r="C19" s="93">
        <v>56744</v>
      </c>
      <c r="D19" s="94" t="s">
        <v>198</v>
      </c>
      <c r="E19" s="116" t="s">
        <v>45</v>
      </c>
      <c r="F19" s="106" t="s">
        <v>45</v>
      </c>
      <c r="G19" s="118" t="s">
        <v>159</v>
      </c>
      <c r="H19" s="117" t="s">
        <v>159</v>
      </c>
      <c r="I19" s="95"/>
      <c r="J19" s="96" t="s">
        <v>177</v>
      </c>
      <c r="K19" s="96" t="s">
        <v>177</v>
      </c>
      <c r="L19" s="93" t="s">
        <v>184</v>
      </c>
      <c r="M19" s="93">
        <v>10</v>
      </c>
      <c r="N19" s="93" t="s">
        <v>179</v>
      </c>
      <c r="O19" s="97">
        <v>10</v>
      </c>
      <c r="P19" s="93" t="s">
        <v>180</v>
      </c>
      <c r="Q19" s="93" t="s">
        <v>181</v>
      </c>
      <c r="R19" s="106" t="s">
        <v>174</v>
      </c>
      <c r="S19" s="98">
        <v>2290</v>
      </c>
      <c r="T19" s="99">
        <v>0</v>
      </c>
      <c r="U19" s="100" t="s">
        <v>158</v>
      </c>
      <c r="V19" s="98">
        <v>0</v>
      </c>
      <c r="W19" s="101">
        <f>ROUND(ROUND(T19,2)*ROUND(M19,3),2)</f>
        <v>0</v>
      </c>
      <c r="X19" s="101">
        <f>ROUND(W19*IF(UPPER(U19)="20%",20,1)*IF(UPPER(U19)="10%",10,1)*IF(UPPER(U19)="НДС не облагается",0,1)/100,2)</f>
        <v>0</v>
      </c>
      <c r="Y19" s="101">
        <f>ROUND(X19+W19,2)</f>
        <v>0</v>
      </c>
      <c r="Z19" s="102">
        <f>IF(T19&gt;IF(V19=0,T19,V19),1,0)</f>
        <v>0</v>
      </c>
      <c r="AA19" s="102">
        <f t="shared" si="0"/>
        <v>0</v>
      </c>
      <c r="AB19" s="102">
        <f t="shared" si="1"/>
        <v>0</v>
      </c>
      <c r="AC19" s="102">
        <f t="shared" si="2"/>
        <v>0</v>
      </c>
      <c r="AD19" s="103">
        <f t="shared" si="3"/>
        <v>1</v>
      </c>
      <c r="AE19" s="103">
        <f>IF(AND(E19="Да",OR(AND(F19 = "Да",ISBLANK(G19)),AND(F19 = "Да", G19 = "В соответствии с техническим заданием"),AND(F19 = "Нет",NOT(G19 = "В соответствии с техническим заданием")))),1,0)</f>
        <v>0</v>
      </c>
      <c r="AF19" s="104">
        <f>IF(AND(E19="Да",OR(AND(F19 = "Да",ISBLANK(H19)),AND(F19 = "Да", H19 = "В соответствии с техническим заданием"),AND(F19 = "Нет",NOT(H19 = "В соответствии с техническим заданием")))),1,0)</f>
        <v>0</v>
      </c>
      <c r="AG19" s="104">
        <f>IF(OR(AND(E19="Нет",F19="Нет"),AND(E19="Да",F19="Нет"),AND(E19="Да",F19="Да")),0,1)</f>
        <v>0</v>
      </c>
      <c r="AH19" s="104">
        <f>IF(AND(R19="Россия"),1,0)</f>
        <v>0</v>
      </c>
      <c r="AI19" s="104">
        <f>AA19*AH19</f>
        <v>0</v>
      </c>
    </row>
    <row r="20" spans="1:35" ht="50.1" customHeight="1" x14ac:dyDescent="0.25">
      <c r="A20" s="93" t="s">
        <v>199</v>
      </c>
      <c r="B20" s="93">
        <v>10</v>
      </c>
      <c r="C20" s="93">
        <v>59901</v>
      </c>
      <c r="D20" s="94" t="s">
        <v>200</v>
      </c>
      <c r="E20" s="116" t="s">
        <v>45</v>
      </c>
      <c r="F20" s="106" t="s">
        <v>45</v>
      </c>
      <c r="G20" s="118" t="s">
        <v>159</v>
      </c>
      <c r="H20" s="117" t="s">
        <v>159</v>
      </c>
      <c r="I20" s="95"/>
      <c r="J20" s="96" t="s">
        <v>177</v>
      </c>
      <c r="K20" s="96" t="s">
        <v>177</v>
      </c>
      <c r="L20" s="93" t="s">
        <v>184</v>
      </c>
      <c r="M20" s="93">
        <v>3</v>
      </c>
      <c r="N20" s="93" t="s">
        <v>179</v>
      </c>
      <c r="O20" s="97">
        <v>3</v>
      </c>
      <c r="P20" s="93" t="s">
        <v>180</v>
      </c>
      <c r="Q20" s="93" t="s">
        <v>181</v>
      </c>
      <c r="R20" s="106" t="s">
        <v>174</v>
      </c>
      <c r="S20" s="98">
        <v>159</v>
      </c>
      <c r="T20" s="99">
        <v>0</v>
      </c>
      <c r="U20" s="100" t="s">
        <v>158</v>
      </c>
      <c r="V20" s="98">
        <v>0</v>
      </c>
      <c r="W20" s="101">
        <f>ROUND(ROUND(T20,2)*ROUND(M20,3),2)</f>
        <v>0</v>
      </c>
      <c r="X20" s="101">
        <f>ROUND(W20*IF(UPPER(U20)="20%",20,1)*IF(UPPER(U20)="10%",10,1)*IF(UPPER(U20)="НДС не облагается",0,1)/100,2)</f>
        <v>0</v>
      </c>
      <c r="Y20" s="101">
        <f>ROUND(X20+W20,2)</f>
        <v>0</v>
      </c>
      <c r="Z20" s="102">
        <f>IF(T20&gt;IF(V20=0,T20,V20),1,0)</f>
        <v>0</v>
      </c>
      <c r="AA20" s="102">
        <f t="shared" si="0"/>
        <v>0</v>
      </c>
      <c r="AB20" s="102">
        <f t="shared" si="1"/>
        <v>0</v>
      </c>
      <c r="AC20" s="102">
        <f t="shared" si="2"/>
        <v>0</v>
      </c>
      <c r="AD20" s="103">
        <f t="shared" si="3"/>
        <v>1</v>
      </c>
      <c r="AE20" s="103">
        <f>IF(AND(E20="Да",OR(AND(F20 = "Да",ISBLANK(G20)),AND(F20 = "Да", G20 = "В соответствии с техническим заданием"),AND(F20 = "Нет",NOT(G20 = "В соответствии с техническим заданием")))),1,0)</f>
        <v>0</v>
      </c>
      <c r="AF20" s="104">
        <f>IF(AND(E20="Да",OR(AND(F20 = "Да",ISBLANK(H20)),AND(F20 = "Да", H20 = "В соответствии с техническим заданием"),AND(F20 = "Нет",NOT(H20 = "В соответствии с техническим заданием")))),1,0)</f>
        <v>0</v>
      </c>
      <c r="AG20" s="104">
        <f>IF(OR(AND(E20="Нет",F20="Нет"),AND(E20="Да",F20="Нет"),AND(E20="Да",F20="Да")),0,1)</f>
        <v>0</v>
      </c>
      <c r="AH20" s="104">
        <f>IF(AND(R20="Россия"),1,0)</f>
        <v>0</v>
      </c>
      <c r="AI20" s="104">
        <f>AA20*AH20</f>
        <v>0</v>
      </c>
    </row>
    <row r="21" spans="1:35" ht="50.1" customHeight="1" x14ac:dyDescent="0.25">
      <c r="A21" s="93" t="s">
        <v>201</v>
      </c>
      <c r="B21" s="93">
        <v>11</v>
      </c>
      <c r="C21" s="93">
        <v>59909</v>
      </c>
      <c r="D21" s="94" t="s">
        <v>202</v>
      </c>
      <c r="E21" s="116" t="s">
        <v>45</v>
      </c>
      <c r="F21" s="106" t="s">
        <v>45</v>
      </c>
      <c r="G21" s="118" t="s">
        <v>159</v>
      </c>
      <c r="H21" s="117" t="s">
        <v>159</v>
      </c>
      <c r="I21" s="95"/>
      <c r="J21" s="96" t="s">
        <v>177</v>
      </c>
      <c r="K21" s="96" t="s">
        <v>177</v>
      </c>
      <c r="L21" s="93" t="s">
        <v>184</v>
      </c>
      <c r="M21" s="93">
        <v>30</v>
      </c>
      <c r="N21" s="93" t="s">
        <v>179</v>
      </c>
      <c r="O21" s="97">
        <v>30</v>
      </c>
      <c r="P21" s="93" t="s">
        <v>180</v>
      </c>
      <c r="Q21" s="93" t="s">
        <v>181</v>
      </c>
      <c r="R21" s="106" t="s">
        <v>174</v>
      </c>
      <c r="S21" s="98">
        <v>960</v>
      </c>
      <c r="T21" s="99">
        <v>0</v>
      </c>
      <c r="U21" s="100" t="s">
        <v>158</v>
      </c>
      <c r="V21" s="98">
        <v>0</v>
      </c>
      <c r="W21" s="101">
        <f>ROUND(ROUND(T21,2)*ROUND(M21,3),2)</f>
        <v>0</v>
      </c>
      <c r="X21" s="101">
        <f>ROUND(W21*IF(UPPER(U21)="20%",20,1)*IF(UPPER(U21)="10%",10,1)*IF(UPPER(U21)="НДС не облагается",0,1)/100,2)</f>
        <v>0</v>
      </c>
      <c r="Y21" s="101">
        <f>ROUND(X21+W21,2)</f>
        <v>0</v>
      </c>
      <c r="Z21" s="102">
        <f>IF(T21&gt;IF(V21=0,T21,V21),1,0)</f>
        <v>0</v>
      </c>
      <c r="AA21" s="102">
        <f t="shared" si="0"/>
        <v>0</v>
      </c>
      <c r="AB21" s="102">
        <f t="shared" si="1"/>
        <v>0</v>
      </c>
      <c r="AC21" s="102">
        <f t="shared" si="2"/>
        <v>0</v>
      </c>
      <c r="AD21" s="103">
        <f t="shared" si="3"/>
        <v>1</v>
      </c>
      <c r="AE21" s="103">
        <f>IF(AND(E21="Да",OR(AND(F21 = "Да",ISBLANK(G21)),AND(F21 = "Да", G21 = "В соответствии с техническим заданием"),AND(F21 = "Нет",NOT(G21 = "В соответствии с техническим заданием")))),1,0)</f>
        <v>0</v>
      </c>
      <c r="AF21" s="104">
        <f>IF(AND(E21="Да",OR(AND(F21 = "Да",ISBLANK(H21)),AND(F21 = "Да", H21 = "В соответствии с техническим заданием"),AND(F21 = "Нет",NOT(H21 = "В соответствии с техническим заданием")))),1,0)</f>
        <v>0</v>
      </c>
      <c r="AG21" s="104">
        <f>IF(OR(AND(E21="Нет",F21="Нет"),AND(E21="Да",F21="Нет"),AND(E21="Да",F21="Да")),0,1)</f>
        <v>0</v>
      </c>
      <c r="AH21" s="104">
        <f>IF(AND(R21="Россия"),1,0)</f>
        <v>0</v>
      </c>
      <c r="AI21" s="104">
        <f>AA21*AH21</f>
        <v>0</v>
      </c>
    </row>
    <row r="22" spans="1:35" ht="50.1" customHeight="1" x14ac:dyDescent="0.25">
      <c r="A22" s="93" t="s">
        <v>203</v>
      </c>
      <c r="B22" s="93">
        <v>12</v>
      </c>
      <c r="C22" s="93">
        <v>61981</v>
      </c>
      <c r="D22" s="94" t="s">
        <v>204</v>
      </c>
      <c r="E22" s="116" t="s">
        <v>45</v>
      </c>
      <c r="F22" s="106" t="s">
        <v>45</v>
      </c>
      <c r="G22" s="118" t="s">
        <v>159</v>
      </c>
      <c r="H22" s="117" t="s">
        <v>159</v>
      </c>
      <c r="I22" s="95"/>
      <c r="J22" s="96" t="s">
        <v>177</v>
      </c>
      <c r="K22" s="96" t="s">
        <v>177</v>
      </c>
      <c r="L22" s="93" t="s">
        <v>184</v>
      </c>
      <c r="M22" s="93">
        <v>10</v>
      </c>
      <c r="N22" s="93" t="s">
        <v>179</v>
      </c>
      <c r="O22" s="97">
        <v>10</v>
      </c>
      <c r="P22" s="93" t="s">
        <v>180</v>
      </c>
      <c r="Q22" s="93" t="s">
        <v>181</v>
      </c>
      <c r="R22" s="106" t="s">
        <v>174</v>
      </c>
      <c r="S22" s="98">
        <v>410</v>
      </c>
      <c r="T22" s="99">
        <v>0</v>
      </c>
      <c r="U22" s="100" t="s">
        <v>158</v>
      </c>
      <c r="V22" s="98">
        <v>0</v>
      </c>
      <c r="W22" s="101">
        <f>ROUND(ROUND(T22,2)*ROUND(M22,3),2)</f>
        <v>0</v>
      </c>
      <c r="X22" s="101">
        <f>ROUND(W22*IF(UPPER(U22)="20%",20,1)*IF(UPPER(U22)="10%",10,1)*IF(UPPER(U22)="НДС не облагается",0,1)/100,2)</f>
        <v>0</v>
      </c>
      <c r="Y22" s="101">
        <f>ROUND(X22+W22,2)</f>
        <v>0</v>
      </c>
      <c r="Z22" s="102">
        <f>IF(T22&gt;IF(V22=0,T22,V22),1,0)</f>
        <v>0</v>
      </c>
      <c r="AA22" s="102">
        <f t="shared" si="0"/>
        <v>0</v>
      </c>
      <c r="AB22" s="102">
        <f t="shared" si="1"/>
        <v>0</v>
      </c>
      <c r="AC22" s="102">
        <f t="shared" si="2"/>
        <v>0</v>
      </c>
      <c r="AD22" s="103">
        <f t="shared" si="3"/>
        <v>1</v>
      </c>
      <c r="AE22" s="103">
        <f>IF(AND(E22="Да",OR(AND(F22 = "Да",ISBLANK(G22)),AND(F22 = "Да", G22 = "В соответствии с техническим заданием"),AND(F22 = "Нет",NOT(G22 = "В соответствии с техническим заданием")))),1,0)</f>
        <v>0</v>
      </c>
      <c r="AF22" s="104">
        <f>IF(AND(E22="Да",OR(AND(F22 = "Да",ISBLANK(H22)),AND(F22 = "Да", H22 = "В соответствии с техническим заданием"),AND(F22 = "Нет",NOT(H22 = "В соответствии с техническим заданием")))),1,0)</f>
        <v>0</v>
      </c>
      <c r="AG22" s="104">
        <f>IF(OR(AND(E22="Нет",F22="Нет"),AND(E22="Да",F22="Нет"),AND(E22="Да",F22="Да")),0,1)</f>
        <v>0</v>
      </c>
      <c r="AH22" s="104">
        <f>IF(AND(R22="Россия"),1,0)</f>
        <v>0</v>
      </c>
      <c r="AI22" s="104">
        <f>AA22*AH22</f>
        <v>0</v>
      </c>
    </row>
    <row r="23" spans="1:35" ht="50.1" customHeight="1" x14ac:dyDescent="0.25">
      <c r="A23" s="93" t="s">
        <v>205</v>
      </c>
      <c r="B23" s="93">
        <v>13</v>
      </c>
      <c r="C23" s="93">
        <v>57311</v>
      </c>
      <c r="D23" s="94" t="s">
        <v>206</v>
      </c>
      <c r="E23" s="116" t="s">
        <v>45</v>
      </c>
      <c r="F23" s="106" t="s">
        <v>45</v>
      </c>
      <c r="G23" s="118" t="s">
        <v>159</v>
      </c>
      <c r="H23" s="117" t="s">
        <v>159</v>
      </c>
      <c r="I23" s="95"/>
      <c r="J23" s="96" t="s">
        <v>177</v>
      </c>
      <c r="K23" s="96" t="s">
        <v>177</v>
      </c>
      <c r="L23" s="93" t="s">
        <v>184</v>
      </c>
      <c r="M23" s="93">
        <v>120</v>
      </c>
      <c r="N23" s="93" t="s">
        <v>179</v>
      </c>
      <c r="O23" s="97">
        <v>120</v>
      </c>
      <c r="P23" s="93" t="s">
        <v>180</v>
      </c>
      <c r="Q23" s="93" t="s">
        <v>181</v>
      </c>
      <c r="R23" s="106" t="s">
        <v>174</v>
      </c>
      <c r="S23" s="98">
        <v>5880</v>
      </c>
      <c r="T23" s="99">
        <v>0</v>
      </c>
      <c r="U23" s="100" t="s">
        <v>158</v>
      </c>
      <c r="V23" s="98">
        <v>0</v>
      </c>
      <c r="W23" s="101">
        <f>ROUND(ROUND(T23,2)*ROUND(M23,3),2)</f>
        <v>0</v>
      </c>
      <c r="X23" s="101">
        <f>ROUND(W23*IF(UPPER(U23)="20%",20,1)*IF(UPPER(U23)="10%",10,1)*IF(UPPER(U23)="НДС не облагается",0,1)/100,2)</f>
        <v>0</v>
      </c>
      <c r="Y23" s="101">
        <f>ROUND(X23+W23,2)</f>
        <v>0</v>
      </c>
      <c r="Z23" s="102">
        <f>IF(T23&gt;IF(V23=0,T23,V23),1,0)</f>
        <v>0</v>
      </c>
      <c r="AA23" s="102">
        <f t="shared" si="0"/>
        <v>0</v>
      </c>
      <c r="AB23" s="102">
        <f t="shared" si="1"/>
        <v>0</v>
      </c>
      <c r="AC23" s="102">
        <f t="shared" si="2"/>
        <v>0</v>
      </c>
      <c r="AD23" s="103">
        <f t="shared" si="3"/>
        <v>1</v>
      </c>
      <c r="AE23" s="103">
        <f>IF(AND(E23="Да",OR(AND(F23 = "Да",ISBLANK(G23)),AND(F23 = "Да", G23 = "В соответствии с техническим заданием"),AND(F23 = "Нет",NOT(G23 = "В соответствии с техническим заданием")))),1,0)</f>
        <v>0</v>
      </c>
      <c r="AF23" s="104">
        <f>IF(AND(E23="Да",OR(AND(F23 = "Да",ISBLANK(H23)),AND(F23 = "Да", H23 = "В соответствии с техническим заданием"),AND(F23 = "Нет",NOT(H23 = "В соответствии с техническим заданием")))),1,0)</f>
        <v>0</v>
      </c>
      <c r="AG23" s="104">
        <f>IF(OR(AND(E23="Нет",F23="Нет"),AND(E23="Да",F23="Нет"),AND(E23="Да",F23="Да")),0,1)</f>
        <v>0</v>
      </c>
      <c r="AH23" s="104">
        <f>IF(AND(R23="Россия"),1,0)</f>
        <v>0</v>
      </c>
      <c r="AI23" s="104">
        <f>AA23*AH23</f>
        <v>0</v>
      </c>
    </row>
    <row r="24" spans="1:35" ht="50.1" customHeight="1" x14ac:dyDescent="0.25">
      <c r="A24" s="93" t="s">
        <v>207</v>
      </c>
      <c r="B24" s="93">
        <v>14</v>
      </c>
      <c r="C24" s="93">
        <v>61514</v>
      </c>
      <c r="D24" s="94" t="s">
        <v>208</v>
      </c>
      <c r="E24" s="116" t="s">
        <v>45</v>
      </c>
      <c r="F24" s="106" t="s">
        <v>45</v>
      </c>
      <c r="G24" s="118" t="s">
        <v>159</v>
      </c>
      <c r="H24" s="117" t="s">
        <v>159</v>
      </c>
      <c r="I24" s="95"/>
      <c r="J24" s="96" t="s">
        <v>177</v>
      </c>
      <c r="K24" s="96" t="s">
        <v>177</v>
      </c>
      <c r="L24" s="93" t="s">
        <v>184</v>
      </c>
      <c r="M24" s="93">
        <v>2</v>
      </c>
      <c r="N24" s="93" t="s">
        <v>179</v>
      </c>
      <c r="O24" s="97">
        <v>2</v>
      </c>
      <c r="P24" s="93" t="s">
        <v>180</v>
      </c>
      <c r="Q24" s="93" t="s">
        <v>181</v>
      </c>
      <c r="R24" s="106" t="s">
        <v>174</v>
      </c>
      <c r="S24" s="98">
        <v>56</v>
      </c>
      <c r="T24" s="99">
        <v>0</v>
      </c>
      <c r="U24" s="100" t="s">
        <v>158</v>
      </c>
      <c r="V24" s="98">
        <v>0</v>
      </c>
      <c r="W24" s="101">
        <f>ROUND(ROUND(T24,2)*ROUND(M24,3),2)</f>
        <v>0</v>
      </c>
      <c r="X24" s="101">
        <f>ROUND(W24*IF(UPPER(U24)="20%",20,1)*IF(UPPER(U24)="10%",10,1)*IF(UPPER(U24)="НДС не облагается",0,1)/100,2)</f>
        <v>0</v>
      </c>
      <c r="Y24" s="101">
        <f>ROUND(X24+W24,2)</f>
        <v>0</v>
      </c>
      <c r="Z24" s="102">
        <f>IF(T24&gt;IF(V24=0,T24,V24),1,0)</f>
        <v>0</v>
      </c>
      <c r="AA24" s="102">
        <f t="shared" si="0"/>
        <v>0</v>
      </c>
      <c r="AB24" s="102">
        <f t="shared" si="1"/>
        <v>0</v>
      </c>
      <c r="AC24" s="102">
        <f t="shared" si="2"/>
        <v>0</v>
      </c>
      <c r="AD24" s="103">
        <f t="shared" si="3"/>
        <v>1</v>
      </c>
      <c r="AE24" s="103">
        <f>IF(AND(E24="Да",OR(AND(F24 = "Да",ISBLANK(G24)),AND(F24 = "Да", G24 = "В соответствии с техническим заданием"),AND(F24 = "Нет",NOT(G24 = "В соответствии с техническим заданием")))),1,0)</f>
        <v>0</v>
      </c>
      <c r="AF24" s="104">
        <f>IF(AND(E24="Да",OR(AND(F24 = "Да",ISBLANK(H24)),AND(F24 = "Да", H24 = "В соответствии с техническим заданием"),AND(F24 = "Нет",NOT(H24 = "В соответствии с техническим заданием")))),1,0)</f>
        <v>0</v>
      </c>
      <c r="AG24" s="104">
        <f>IF(OR(AND(E24="Нет",F24="Нет"),AND(E24="Да",F24="Нет"),AND(E24="Да",F24="Да")),0,1)</f>
        <v>0</v>
      </c>
      <c r="AH24" s="104">
        <f>IF(AND(R24="Россия"),1,0)</f>
        <v>0</v>
      </c>
      <c r="AI24" s="104">
        <f>AA24*AH24</f>
        <v>0</v>
      </c>
    </row>
    <row r="25" spans="1:35" ht="50.1" customHeight="1" x14ac:dyDescent="0.25">
      <c r="A25" s="93" t="s">
        <v>209</v>
      </c>
      <c r="B25" s="93">
        <v>15</v>
      </c>
      <c r="C25" s="93">
        <v>6</v>
      </c>
      <c r="D25" s="94" t="s">
        <v>210</v>
      </c>
      <c r="E25" s="116" t="s">
        <v>45</v>
      </c>
      <c r="F25" s="106" t="s">
        <v>45</v>
      </c>
      <c r="G25" s="118" t="s">
        <v>159</v>
      </c>
      <c r="H25" s="117" t="s">
        <v>159</v>
      </c>
      <c r="I25" s="95"/>
      <c r="J25" s="96" t="s">
        <v>177</v>
      </c>
      <c r="K25" s="96" t="s">
        <v>177</v>
      </c>
      <c r="L25" s="93" t="s">
        <v>184</v>
      </c>
      <c r="M25" s="93">
        <v>4</v>
      </c>
      <c r="N25" s="93" t="s">
        <v>179</v>
      </c>
      <c r="O25" s="97">
        <v>4</v>
      </c>
      <c r="P25" s="93" t="s">
        <v>180</v>
      </c>
      <c r="Q25" s="93" t="s">
        <v>181</v>
      </c>
      <c r="R25" s="106" t="s">
        <v>174</v>
      </c>
      <c r="S25" s="98">
        <v>132</v>
      </c>
      <c r="T25" s="99">
        <v>0</v>
      </c>
      <c r="U25" s="100" t="s">
        <v>158</v>
      </c>
      <c r="V25" s="98">
        <v>0</v>
      </c>
      <c r="W25" s="101">
        <f>ROUND(ROUND(T25,2)*ROUND(M25,3),2)</f>
        <v>0</v>
      </c>
      <c r="X25" s="101">
        <f>ROUND(W25*IF(UPPER(U25)="20%",20,1)*IF(UPPER(U25)="10%",10,1)*IF(UPPER(U25)="НДС не облагается",0,1)/100,2)</f>
        <v>0</v>
      </c>
      <c r="Y25" s="101">
        <f>ROUND(X25+W25,2)</f>
        <v>0</v>
      </c>
      <c r="Z25" s="102">
        <f>IF(T25&gt;IF(V25=0,T25,V25),1,0)</f>
        <v>0</v>
      </c>
      <c r="AA25" s="102">
        <f t="shared" si="0"/>
        <v>0</v>
      </c>
      <c r="AB25" s="102">
        <f t="shared" si="1"/>
        <v>0</v>
      </c>
      <c r="AC25" s="102">
        <f t="shared" si="2"/>
        <v>0</v>
      </c>
      <c r="AD25" s="103">
        <f t="shared" si="3"/>
        <v>1</v>
      </c>
      <c r="AE25" s="103">
        <f>IF(AND(E25="Да",OR(AND(F25 = "Да",ISBLANK(G25)),AND(F25 = "Да", G25 = "В соответствии с техническим заданием"),AND(F25 = "Нет",NOT(G25 = "В соответствии с техническим заданием")))),1,0)</f>
        <v>0</v>
      </c>
      <c r="AF25" s="104">
        <f>IF(AND(E25="Да",OR(AND(F25 = "Да",ISBLANK(H25)),AND(F25 = "Да", H25 = "В соответствии с техническим заданием"),AND(F25 = "Нет",NOT(H25 = "В соответствии с техническим заданием")))),1,0)</f>
        <v>0</v>
      </c>
      <c r="AG25" s="104">
        <f>IF(OR(AND(E25="Нет",F25="Нет"),AND(E25="Да",F25="Нет"),AND(E25="Да",F25="Да")),0,1)</f>
        <v>0</v>
      </c>
      <c r="AH25" s="104">
        <f>IF(AND(R25="Россия"),1,0)</f>
        <v>0</v>
      </c>
      <c r="AI25" s="104">
        <f>AA25*AH25</f>
        <v>0</v>
      </c>
    </row>
    <row r="26" spans="1:35" ht="50.1" customHeight="1" x14ac:dyDescent="0.25">
      <c r="A26" s="93" t="s">
        <v>211</v>
      </c>
      <c r="B26" s="93">
        <v>16</v>
      </c>
      <c r="C26" s="93">
        <v>52588</v>
      </c>
      <c r="D26" s="94" t="s">
        <v>212</v>
      </c>
      <c r="E26" s="116" t="s">
        <v>45</v>
      </c>
      <c r="F26" s="106" t="s">
        <v>45</v>
      </c>
      <c r="G26" s="118" t="s">
        <v>159</v>
      </c>
      <c r="H26" s="117" t="s">
        <v>159</v>
      </c>
      <c r="I26" s="95"/>
      <c r="J26" s="96" t="s">
        <v>177</v>
      </c>
      <c r="K26" s="96" t="s">
        <v>177</v>
      </c>
      <c r="L26" s="93" t="s">
        <v>184</v>
      </c>
      <c r="M26" s="93">
        <v>4</v>
      </c>
      <c r="N26" s="93" t="s">
        <v>179</v>
      </c>
      <c r="O26" s="97">
        <v>4</v>
      </c>
      <c r="P26" s="93" t="s">
        <v>180</v>
      </c>
      <c r="Q26" s="93" t="s">
        <v>181</v>
      </c>
      <c r="R26" s="106" t="s">
        <v>174</v>
      </c>
      <c r="S26" s="98">
        <v>9404</v>
      </c>
      <c r="T26" s="99">
        <v>0</v>
      </c>
      <c r="U26" s="100" t="s">
        <v>158</v>
      </c>
      <c r="V26" s="98">
        <v>0</v>
      </c>
      <c r="W26" s="101">
        <f>ROUND(ROUND(T26,2)*ROUND(M26,3),2)</f>
        <v>0</v>
      </c>
      <c r="X26" s="101">
        <f>ROUND(W26*IF(UPPER(U26)="20%",20,1)*IF(UPPER(U26)="10%",10,1)*IF(UPPER(U26)="НДС не облагается",0,1)/100,2)</f>
        <v>0</v>
      </c>
      <c r="Y26" s="101">
        <f>ROUND(X26+W26,2)</f>
        <v>0</v>
      </c>
      <c r="Z26" s="102">
        <f>IF(T26&gt;IF(V26=0,T26,V26),1,0)</f>
        <v>0</v>
      </c>
      <c r="AA26" s="102">
        <f t="shared" si="0"/>
        <v>0</v>
      </c>
      <c r="AB26" s="102">
        <f t="shared" si="1"/>
        <v>0</v>
      </c>
      <c r="AC26" s="102">
        <f t="shared" si="2"/>
        <v>0</v>
      </c>
      <c r="AD26" s="103">
        <f t="shared" si="3"/>
        <v>1</v>
      </c>
      <c r="AE26" s="103">
        <f>IF(AND(E26="Да",OR(AND(F26 = "Да",ISBLANK(G26)),AND(F26 = "Да", G26 = "В соответствии с техническим заданием"),AND(F26 = "Нет",NOT(G26 = "В соответствии с техническим заданием")))),1,0)</f>
        <v>0</v>
      </c>
      <c r="AF26" s="104">
        <f>IF(AND(E26="Да",OR(AND(F26 = "Да",ISBLANK(H26)),AND(F26 = "Да", H26 = "В соответствии с техническим заданием"),AND(F26 = "Нет",NOT(H26 = "В соответствии с техническим заданием")))),1,0)</f>
        <v>0</v>
      </c>
      <c r="AG26" s="104">
        <f>IF(OR(AND(E26="Нет",F26="Нет"),AND(E26="Да",F26="Нет"),AND(E26="Да",F26="Да")),0,1)</f>
        <v>0</v>
      </c>
      <c r="AH26" s="104">
        <f>IF(AND(R26="Россия"),1,0)</f>
        <v>0</v>
      </c>
      <c r="AI26" s="104">
        <f>AA26*AH26</f>
        <v>0</v>
      </c>
    </row>
    <row r="27" spans="1:35" ht="50.1" customHeight="1" x14ac:dyDescent="0.25">
      <c r="A27" s="93" t="s">
        <v>213</v>
      </c>
      <c r="B27" s="93">
        <v>17</v>
      </c>
      <c r="C27" s="93">
        <v>64507</v>
      </c>
      <c r="D27" s="94" t="s">
        <v>214</v>
      </c>
      <c r="E27" s="116" t="s">
        <v>45</v>
      </c>
      <c r="F27" s="106" t="s">
        <v>45</v>
      </c>
      <c r="G27" s="118" t="s">
        <v>159</v>
      </c>
      <c r="H27" s="117" t="s">
        <v>159</v>
      </c>
      <c r="I27" s="95"/>
      <c r="J27" s="96" t="s">
        <v>177</v>
      </c>
      <c r="K27" s="96" t="s">
        <v>177</v>
      </c>
      <c r="L27" s="93" t="s">
        <v>184</v>
      </c>
      <c r="M27" s="93">
        <v>10</v>
      </c>
      <c r="N27" s="93" t="s">
        <v>179</v>
      </c>
      <c r="O27" s="97">
        <v>10</v>
      </c>
      <c r="P27" s="93" t="s">
        <v>180</v>
      </c>
      <c r="Q27" s="93" t="s">
        <v>181</v>
      </c>
      <c r="R27" s="106" t="s">
        <v>174</v>
      </c>
      <c r="S27" s="98">
        <v>1300</v>
      </c>
      <c r="T27" s="99">
        <v>0</v>
      </c>
      <c r="U27" s="100" t="s">
        <v>158</v>
      </c>
      <c r="V27" s="98">
        <v>0</v>
      </c>
      <c r="W27" s="101">
        <f>ROUND(ROUND(T27,2)*ROUND(M27,3),2)</f>
        <v>0</v>
      </c>
      <c r="X27" s="101">
        <f>ROUND(W27*IF(UPPER(U27)="20%",20,1)*IF(UPPER(U27)="10%",10,1)*IF(UPPER(U27)="НДС не облагается",0,1)/100,2)</f>
        <v>0</v>
      </c>
      <c r="Y27" s="101">
        <f>ROUND(X27+W27,2)</f>
        <v>0</v>
      </c>
      <c r="Z27" s="102">
        <f>IF(T27&gt;IF(V27=0,T27,V27),1,0)</f>
        <v>0</v>
      </c>
      <c r="AA27" s="102">
        <f t="shared" si="0"/>
        <v>0</v>
      </c>
      <c r="AB27" s="102">
        <f t="shared" si="1"/>
        <v>0</v>
      </c>
      <c r="AC27" s="102">
        <f t="shared" si="2"/>
        <v>0</v>
      </c>
      <c r="AD27" s="103">
        <f t="shared" si="3"/>
        <v>1</v>
      </c>
      <c r="AE27" s="103">
        <f>IF(AND(E27="Да",OR(AND(F27 = "Да",ISBLANK(G27)),AND(F27 = "Да", G27 = "В соответствии с техническим заданием"),AND(F27 = "Нет",NOT(G27 = "В соответствии с техническим заданием")))),1,0)</f>
        <v>0</v>
      </c>
      <c r="AF27" s="104">
        <f>IF(AND(E27="Да",OR(AND(F27 = "Да",ISBLANK(H27)),AND(F27 = "Да", H27 = "В соответствии с техническим заданием"),AND(F27 = "Нет",NOT(H27 = "В соответствии с техническим заданием")))),1,0)</f>
        <v>0</v>
      </c>
      <c r="AG27" s="104">
        <f>IF(OR(AND(E27="Нет",F27="Нет"),AND(E27="Да",F27="Нет"),AND(E27="Да",F27="Да")),0,1)</f>
        <v>0</v>
      </c>
      <c r="AH27" s="104">
        <f>IF(AND(R27="Россия"),1,0)</f>
        <v>0</v>
      </c>
      <c r="AI27" s="104">
        <f>AA27*AH27</f>
        <v>0</v>
      </c>
    </row>
    <row r="28" spans="1:35" ht="50.1" customHeight="1" x14ac:dyDescent="0.25">
      <c r="A28" s="93" t="s">
        <v>215</v>
      </c>
      <c r="B28" s="93">
        <v>18</v>
      </c>
      <c r="C28" s="93">
        <v>58019</v>
      </c>
      <c r="D28" s="94" t="s">
        <v>216</v>
      </c>
      <c r="E28" s="116" t="s">
        <v>45</v>
      </c>
      <c r="F28" s="106" t="s">
        <v>45</v>
      </c>
      <c r="G28" s="118" t="s">
        <v>159</v>
      </c>
      <c r="H28" s="117" t="s">
        <v>159</v>
      </c>
      <c r="I28" s="95"/>
      <c r="J28" s="96" t="s">
        <v>177</v>
      </c>
      <c r="K28" s="96" t="s">
        <v>177</v>
      </c>
      <c r="L28" s="93" t="s">
        <v>184</v>
      </c>
      <c r="M28" s="93">
        <v>5</v>
      </c>
      <c r="N28" s="93" t="s">
        <v>179</v>
      </c>
      <c r="O28" s="97">
        <v>5</v>
      </c>
      <c r="P28" s="93" t="s">
        <v>180</v>
      </c>
      <c r="Q28" s="93" t="s">
        <v>181</v>
      </c>
      <c r="R28" s="106" t="s">
        <v>174</v>
      </c>
      <c r="S28" s="98">
        <v>1020</v>
      </c>
      <c r="T28" s="99">
        <v>0</v>
      </c>
      <c r="U28" s="100" t="s">
        <v>158</v>
      </c>
      <c r="V28" s="98">
        <v>0</v>
      </c>
      <c r="W28" s="101">
        <f>ROUND(ROUND(T28,2)*ROUND(M28,3),2)</f>
        <v>0</v>
      </c>
      <c r="X28" s="101">
        <f>ROUND(W28*IF(UPPER(U28)="20%",20,1)*IF(UPPER(U28)="10%",10,1)*IF(UPPER(U28)="НДС не облагается",0,1)/100,2)</f>
        <v>0</v>
      </c>
      <c r="Y28" s="101">
        <f>ROUND(X28+W28,2)</f>
        <v>0</v>
      </c>
      <c r="Z28" s="102">
        <f>IF(T28&gt;IF(V28=0,T28,V28),1,0)</f>
        <v>0</v>
      </c>
      <c r="AA28" s="102">
        <f t="shared" si="0"/>
        <v>0</v>
      </c>
      <c r="AB28" s="102">
        <f t="shared" si="1"/>
        <v>0</v>
      </c>
      <c r="AC28" s="102">
        <f t="shared" si="2"/>
        <v>0</v>
      </c>
      <c r="AD28" s="103">
        <f t="shared" si="3"/>
        <v>1</v>
      </c>
      <c r="AE28" s="103">
        <f>IF(AND(E28="Да",OR(AND(F28 = "Да",ISBLANK(G28)),AND(F28 = "Да", G28 = "В соответствии с техническим заданием"),AND(F28 = "Нет",NOT(G28 = "В соответствии с техническим заданием")))),1,0)</f>
        <v>0</v>
      </c>
      <c r="AF28" s="104">
        <f>IF(AND(E28="Да",OR(AND(F28 = "Да",ISBLANK(H28)),AND(F28 = "Да", H28 = "В соответствии с техническим заданием"),AND(F28 = "Нет",NOT(H28 = "В соответствии с техническим заданием")))),1,0)</f>
        <v>0</v>
      </c>
      <c r="AG28" s="104">
        <f>IF(OR(AND(E28="Нет",F28="Нет"),AND(E28="Да",F28="Нет"),AND(E28="Да",F28="Да")),0,1)</f>
        <v>0</v>
      </c>
      <c r="AH28" s="104">
        <f>IF(AND(R28="Россия"),1,0)</f>
        <v>0</v>
      </c>
      <c r="AI28" s="104">
        <f>AA28*AH28</f>
        <v>0</v>
      </c>
    </row>
    <row r="29" spans="1:35" ht="50.1" customHeight="1" x14ac:dyDescent="0.25">
      <c r="A29" s="93" t="s">
        <v>217</v>
      </c>
      <c r="B29" s="93">
        <v>19</v>
      </c>
      <c r="C29" s="93">
        <v>58147</v>
      </c>
      <c r="D29" s="94" t="s">
        <v>218</v>
      </c>
      <c r="E29" s="116" t="s">
        <v>45</v>
      </c>
      <c r="F29" s="106" t="s">
        <v>45</v>
      </c>
      <c r="G29" s="118" t="s">
        <v>159</v>
      </c>
      <c r="H29" s="117" t="s">
        <v>159</v>
      </c>
      <c r="I29" s="95"/>
      <c r="J29" s="96" t="s">
        <v>177</v>
      </c>
      <c r="K29" s="96" t="s">
        <v>177</v>
      </c>
      <c r="L29" s="93" t="s">
        <v>184</v>
      </c>
      <c r="M29" s="93">
        <v>20</v>
      </c>
      <c r="N29" s="93" t="s">
        <v>179</v>
      </c>
      <c r="O29" s="97">
        <v>20</v>
      </c>
      <c r="P29" s="93" t="s">
        <v>180</v>
      </c>
      <c r="Q29" s="93" t="s">
        <v>181</v>
      </c>
      <c r="R29" s="106" t="s">
        <v>174</v>
      </c>
      <c r="S29" s="98">
        <v>300</v>
      </c>
      <c r="T29" s="99">
        <v>0</v>
      </c>
      <c r="U29" s="100" t="s">
        <v>158</v>
      </c>
      <c r="V29" s="98">
        <v>0</v>
      </c>
      <c r="W29" s="101">
        <f>ROUND(ROUND(T29,2)*ROUND(M29,3),2)</f>
        <v>0</v>
      </c>
      <c r="X29" s="101">
        <f>ROUND(W29*IF(UPPER(U29)="20%",20,1)*IF(UPPER(U29)="10%",10,1)*IF(UPPER(U29)="НДС не облагается",0,1)/100,2)</f>
        <v>0</v>
      </c>
      <c r="Y29" s="101">
        <f>ROUND(X29+W29,2)</f>
        <v>0</v>
      </c>
      <c r="Z29" s="102">
        <f>IF(T29&gt;IF(V29=0,T29,V29),1,0)</f>
        <v>0</v>
      </c>
      <c r="AA29" s="102">
        <f t="shared" si="0"/>
        <v>0</v>
      </c>
      <c r="AB29" s="102">
        <f t="shared" si="1"/>
        <v>0</v>
      </c>
      <c r="AC29" s="102">
        <f t="shared" si="2"/>
        <v>0</v>
      </c>
      <c r="AD29" s="103">
        <f t="shared" si="3"/>
        <v>1</v>
      </c>
      <c r="AE29" s="103">
        <f>IF(AND(E29="Да",OR(AND(F29 = "Да",ISBLANK(G29)),AND(F29 = "Да", G29 = "В соответствии с техническим заданием"),AND(F29 = "Нет",NOT(G29 = "В соответствии с техническим заданием")))),1,0)</f>
        <v>0</v>
      </c>
      <c r="AF29" s="104">
        <f>IF(AND(E29="Да",OR(AND(F29 = "Да",ISBLANK(H29)),AND(F29 = "Да", H29 = "В соответствии с техническим заданием"),AND(F29 = "Нет",NOT(H29 = "В соответствии с техническим заданием")))),1,0)</f>
        <v>0</v>
      </c>
      <c r="AG29" s="104">
        <f>IF(OR(AND(E29="Нет",F29="Нет"),AND(E29="Да",F29="Нет"),AND(E29="Да",F29="Да")),0,1)</f>
        <v>0</v>
      </c>
      <c r="AH29" s="104">
        <f>IF(AND(R29="Россия"),1,0)</f>
        <v>0</v>
      </c>
      <c r="AI29" s="104">
        <f>AA29*AH29</f>
        <v>0</v>
      </c>
    </row>
    <row r="30" spans="1:35" ht="50.1" customHeight="1" x14ac:dyDescent="0.25">
      <c r="A30" s="93" t="s">
        <v>219</v>
      </c>
      <c r="B30" s="93">
        <v>20</v>
      </c>
      <c r="C30" s="93">
        <v>61989</v>
      </c>
      <c r="D30" s="94" t="s">
        <v>218</v>
      </c>
      <c r="E30" s="116" t="s">
        <v>45</v>
      </c>
      <c r="F30" s="106" t="s">
        <v>45</v>
      </c>
      <c r="G30" s="118" t="s">
        <v>159</v>
      </c>
      <c r="H30" s="117" t="s">
        <v>159</v>
      </c>
      <c r="I30" s="95"/>
      <c r="J30" s="96" t="s">
        <v>177</v>
      </c>
      <c r="K30" s="96" t="s">
        <v>177</v>
      </c>
      <c r="L30" s="93" t="s">
        <v>184</v>
      </c>
      <c r="M30" s="93">
        <v>80</v>
      </c>
      <c r="N30" s="93" t="s">
        <v>179</v>
      </c>
      <c r="O30" s="97">
        <v>80</v>
      </c>
      <c r="P30" s="93" t="s">
        <v>180</v>
      </c>
      <c r="Q30" s="93" t="s">
        <v>181</v>
      </c>
      <c r="R30" s="106" t="s">
        <v>174</v>
      </c>
      <c r="S30" s="98">
        <v>3280</v>
      </c>
      <c r="T30" s="99">
        <v>0</v>
      </c>
      <c r="U30" s="100" t="s">
        <v>158</v>
      </c>
      <c r="V30" s="98">
        <v>0</v>
      </c>
      <c r="W30" s="101">
        <f>ROUND(ROUND(T30,2)*ROUND(M30,3),2)</f>
        <v>0</v>
      </c>
      <c r="X30" s="101">
        <f>ROUND(W30*IF(UPPER(U30)="20%",20,1)*IF(UPPER(U30)="10%",10,1)*IF(UPPER(U30)="НДС не облагается",0,1)/100,2)</f>
        <v>0</v>
      </c>
      <c r="Y30" s="101">
        <f>ROUND(X30+W30,2)</f>
        <v>0</v>
      </c>
      <c r="Z30" s="102">
        <f>IF(T30&gt;IF(V30=0,T30,V30),1,0)</f>
        <v>0</v>
      </c>
      <c r="AA30" s="102">
        <f t="shared" si="0"/>
        <v>0</v>
      </c>
      <c r="AB30" s="102">
        <f t="shared" si="1"/>
        <v>0</v>
      </c>
      <c r="AC30" s="102">
        <f t="shared" si="2"/>
        <v>0</v>
      </c>
      <c r="AD30" s="103">
        <f t="shared" si="3"/>
        <v>1</v>
      </c>
      <c r="AE30" s="103">
        <f>IF(AND(E30="Да",OR(AND(F30 = "Да",ISBLANK(G30)),AND(F30 = "Да", G30 = "В соответствии с техническим заданием"),AND(F30 = "Нет",NOT(G30 = "В соответствии с техническим заданием")))),1,0)</f>
        <v>0</v>
      </c>
      <c r="AF30" s="104">
        <f>IF(AND(E30="Да",OR(AND(F30 = "Да",ISBLANK(H30)),AND(F30 = "Да", H30 = "В соответствии с техническим заданием"),AND(F30 = "Нет",NOT(H30 = "В соответствии с техническим заданием")))),1,0)</f>
        <v>0</v>
      </c>
      <c r="AG30" s="104">
        <f>IF(OR(AND(E30="Нет",F30="Нет"),AND(E30="Да",F30="Нет"),AND(E30="Да",F30="Да")),0,1)</f>
        <v>0</v>
      </c>
      <c r="AH30" s="104">
        <f>IF(AND(R30="Россия"),1,0)</f>
        <v>0</v>
      </c>
      <c r="AI30" s="104">
        <f>AA30*AH30</f>
        <v>0</v>
      </c>
    </row>
    <row r="31" spans="1:35" ht="50.1" customHeight="1" x14ac:dyDescent="0.25">
      <c r="A31" s="93" t="s">
        <v>220</v>
      </c>
      <c r="B31" s="93">
        <v>21</v>
      </c>
      <c r="C31" s="93">
        <v>58233</v>
      </c>
      <c r="D31" s="94" t="s">
        <v>221</v>
      </c>
      <c r="E31" s="116" t="s">
        <v>45</v>
      </c>
      <c r="F31" s="106" t="s">
        <v>45</v>
      </c>
      <c r="G31" s="118" t="s">
        <v>159</v>
      </c>
      <c r="H31" s="117" t="s">
        <v>159</v>
      </c>
      <c r="I31" s="95"/>
      <c r="J31" s="96" t="s">
        <v>177</v>
      </c>
      <c r="K31" s="96" t="s">
        <v>177</v>
      </c>
      <c r="L31" s="93" t="s">
        <v>184</v>
      </c>
      <c r="M31" s="93">
        <v>60</v>
      </c>
      <c r="N31" s="93" t="s">
        <v>179</v>
      </c>
      <c r="O31" s="97">
        <v>60</v>
      </c>
      <c r="P31" s="93" t="s">
        <v>180</v>
      </c>
      <c r="Q31" s="93" t="s">
        <v>181</v>
      </c>
      <c r="R31" s="106" t="s">
        <v>174</v>
      </c>
      <c r="S31" s="98">
        <v>420</v>
      </c>
      <c r="T31" s="99">
        <v>0</v>
      </c>
      <c r="U31" s="100" t="s">
        <v>158</v>
      </c>
      <c r="V31" s="98">
        <v>0</v>
      </c>
      <c r="W31" s="101">
        <f>ROUND(ROUND(T31,2)*ROUND(M31,3),2)</f>
        <v>0</v>
      </c>
      <c r="X31" s="101">
        <f>ROUND(W31*IF(UPPER(U31)="20%",20,1)*IF(UPPER(U31)="10%",10,1)*IF(UPPER(U31)="НДС не облагается",0,1)/100,2)</f>
        <v>0</v>
      </c>
      <c r="Y31" s="101">
        <f>ROUND(X31+W31,2)</f>
        <v>0</v>
      </c>
      <c r="Z31" s="102">
        <f>IF(T31&gt;IF(V31=0,T31,V31),1,0)</f>
        <v>0</v>
      </c>
      <c r="AA31" s="102">
        <f t="shared" si="0"/>
        <v>0</v>
      </c>
      <c r="AB31" s="102">
        <f t="shared" si="1"/>
        <v>0</v>
      </c>
      <c r="AC31" s="102">
        <f t="shared" si="2"/>
        <v>0</v>
      </c>
      <c r="AD31" s="103">
        <f t="shared" si="3"/>
        <v>1</v>
      </c>
      <c r="AE31" s="103">
        <f>IF(AND(E31="Да",OR(AND(F31 = "Да",ISBLANK(G31)),AND(F31 = "Да", G31 = "В соответствии с техническим заданием"),AND(F31 = "Нет",NOT(G31 = "В соответствии с техническим заданием")))),1,0)</f>
        <v>0</v>
      </c>
      <c r="AF31" s="104">
        <f>IF(AND(E31="Да",OR(AND(F31 = "Да",ISBLANK(H31)),AND(F31 = "Да", H31 = "В соответствии с техническим заданием"),AND(F31 = "Нет",NOT(H31 = "В соответствии с техническим заданием")))),1,0)</f>
        <v>0</v>
      </c>
      <c r="AG31" s="104">
        <f>IF(OR(AND(E31="Нет",F31="Нет"),AND(E31="Да",F31="Нет"),AND(E31="Да",F31="Да")),0,1)</f>
        <v>0</v>
      </c>
      <c r="AH31" s="104">
        <f>IF(AND(R31="Россия"),1,0)</f>
        <v>0</v>
      </c>
      <c r="AI31" s="104">
        <f>AA31*AH31</f>
        <v>0</v>
      </c>
    </row>
    <row r="32" spans="1:35" ht="50.1" customHeight="1" x14ac:dyDescent="0.25">
      <c r="A32" s="93" t="s">
        <v>222</v>
      </c>
      <c r="B32" s="93">
        <v>22</v>
      </c>
      <c r="C32" s="93">
        <v>56403</v>
      </c>
      <c r="D32" s="94" t="s">
        <v>221</v>
      </c>
      <c r="E32" s="116" t="s">
        <v>45</v>
      </c>
      <c r="F32" s="106" t="s">
        <v>45</v>
      </c>
      <c r="G32" s="118" t="s">
        <v>159</v>
      </c>
      <c r="H32" s="117" t="s">
        <v>159</v>
      </c>
      <c r="I32" s="95"/>
      <c r="J32" s="96" t="s">
        <v>177</v>
      </c>
      <c r="K32" s="96" t="s">
        <v>177</v>
      </c>
      <c r="L32" s="93" t="s">
        <v>184</v>
      </c>
      <c r="M32" s="93">
        <v>70</v>
      </c>
      <c r="N32" s="93" t="s">
        <v>179</v>
      </c>
      <c r="O32" s="97">
        <v>70</v>
      </c>
      <c r="P32" s="93" t="s">
        <v>180</v>
      </c>
      <c r="Q32" s="93" t="s">
        <v>181</v>
      </c>
      <c r="R32" s="106" t="s">
        <v>174</v>
      </c>
      <c r="S32" s="98">
        <v>770</v>
      </c>
      <c r="T32" s="99">
        <v>0</v>
      </c>
      <c r="U32" s="100" t="s">
        <v>158</v>
      </c>
      <c r="V32" s="98">
        <v>0</v>
      </c>
      <c r="W32" s="101">
        <f>ROUND(ROUND(T32,2)*ROUND(M32,3),2)</f>
        <v>0</v>
      </c>
      <c r="X32" s="101">
        <f>ROUND(W32*IF(UPPER(U32)="20%",20,1)*IF(UPPER(U32)="10%",10,1)*IF(UPPER(U32)="НДС не облагается",0,1)/100,2)</f>
        <v>0</v>
      </c>
      <c r="Y32" s="101">
        <f>ROUND(X32+W32,2)</f>
        <v>0</v>
      </c>
      <c r="Z32" s="102">
        <f>IF(T32&gt;IF(V32=0,T32,V32),1,0)</f>
        <v>0</v>
      </c>
      <c r="AA32" s="102">
        <f t="shared" si="0"/>
        <v>0</v>
      </c>
      <c r="AB32" s="102">
        <f t="shared" si="1"/>
        <v>0</v>
      </c>
      <c r="AC32" s="102">
        <f t="shared" si="2"/>
        <v>0</v>
      </c>
      <c r="AD32" s="103">
        <f t="shared" si="3"/>
        <v>1</v>
      </c>
      <c r="AE32" s="103">
        <f>IF(AND(E32="Да",OR(AND(F32 = "Да",ISBLANK(G32)),AND(F32 = "Да", G32 = "В соответствии с техническим заданием"),AND(F32 = "Нет",NOT(G32 = "В соответствии с техническим заданием")))),1,0)</f>
        <v>0</v>
      </c>
      <c r="AF32" s="104">
        <f>IF(AND(E32="Да",OR(AND(F32 = "Да",ISBLANK(H32)),AND(F32 = "Да", H32 = "В соответствии с техническим заданием"),AND(F32 = "Нет",NOT(H32 = "В соответствии с техническим заданием")))),1,0)</f>
        <v>0</v>
      </c>
      <c r="AG32" s="104">
        <f>IF(OR(AND(E32="Нет",F32="Нет"),AND(E32="Да",F32="Нет"),AND(E32="Да",F32="Да")),0,1)</f>
        <v>0</v>
      </c>
      <c r="AH32" s="104">
        <f>IF(AND(R32="Россия"),1,0)</f>
        <v>0</v>
      </c>
      <c r="AI32" s="104">
        <f>AA32*AH32</f>
        <v>0</v>
      </c>
    </row>
    <row r="33" spans="1:35" ht="50.1" customHeight="1" x14ac:dyDescent="0.25">
      <c r="A33" s="93" t="s">
        <v>223</v>
      </c>
      <c r="B33" s="93">
        <v>23</v>
      </c>
      <c r="C33" s="93">
        <v>58729</v>
      </c>
      <c r="D33" s="94" t="s">
        <v>221</v>
      </c>
      <c r="E33" s="116" t="s">
        <v>45</v>
      </c>
      <c r="F33" s="106" t="s">
        <v>45</v>
      </c>
      <c r="G33" s="118" t="s">
        <v>159</v>
      </c>
      <c r="H33" s="117" t="s">
        <v>159</v>
      </c>
      <c r="I33" s="95"/>
      <c r="J33" s="96" t="s">
        <v>177</v>
      </c>
      <c r="K33" s="96" t="s">
        <v>177</v>
      </c>
      <c r="L33" s="93" t="s">
        <v>184</v>
      </c>
      <c r="M33" s="93">
        <v>160</v>
      </c>
      <c r="N33" s="93" t="s">
        <v>179</v>
      </c>
      <c r="O33" s="97">
        <v>160</v>
      </c>
      <c r="P33" s="93" t="s">
        <v>180</v>
      </c>
      <c r="Q33" s="93" t="s">
        <v>181</v>
      </c>
      <c r="R33" s="106" t="s">
        <v>174</v>
      </c>
      <c r="S33" s="98">
        <v>2400</v>
      </c>
      <c r="T33" s="99">
        <v>0</v>
      </c>
      <c r="U33" s="100" t="s">
        <v>158</v>
      </c>
      <c r="V33" s="98">
        <v>0</v>
      </c>
      <c r="W33" s="101">
        <f>ROUND(ROUND(T33,2)*ROUND(M33,3),2)</f>
        <v>0</v>
      </c>
      <c r="X33" s="101">
        <f>ROUND(W33*IF(UPPER(U33)="20%",20,1)*IF(UPPER(U33)="10%",10,1)*IF(UPPER(U33)="НДС не облагается",0,1)/100,2)</f>
        <v>0</v>
      </c>
      <c r="Y33" s="101">
        <f>ROUND(X33+W33,2)</f>
        <v>0</v>
      </c>
      <c r="Z33" s="102">
        <f>IF(T33&gt;IF(V33=0,T33,V33),1,0)</f>
        <v>0</v>
      </c>
      <c r="AA33" s="102">
        <f t="shared" si="0"/>
        <v>0</v>
      </c>
      <c r="AB33" s="102">
        <f t="shared" si="1"/>
        <v>0</v>
      </c>
      <c r="AC33" s="102">
        <f t="shared" si="2"/>
        <v>0</v>
      </c>
      <c r="AD33" s="103">
        <f t="shared" si="3"/>
        <v>1</v>
      </c>
      <c r="AE33" s="103">
        <f>IF(AND(E33="Да",OR(AND(F33 = "Да",ISBLANK(G33)),AND(F33 = "Да", G33 = "В соответствии с техническим заданием"),AND(F33 = "Нет",NOT(G33 = "В соответствии с техническим заданием")))),1,0)</f>
        <v>0</v>
      </c>
      <c r="AF33" s="104">
        <f>IF(AND(E33="Да",OR(AND(F33 = "Да",ISBLANK(H33)),AND(F33 = "Да", H33 = "В соответствии с техническим заданием"),AND(F33 = "Нет",NOT(H33 = "В соответствии с техническим заданием")))),1,0)</f>
        <v>0</v>
      </c>
      <c r="AG33" s="104">
        <f>IF(OR(AND(E33="Нет",F33="Нет"),AND(E33="Да",F33="Нет"),AND(E33="Да",F33="Да")),0,1)</f>
        <v>0</v>
      </c>
      <c r="AH33" s="104">
        <f>IF(AND(R33="Россия"),1,0)</f>
        <v>0</v>
      </c>
      <c r="AI33" s="104">
        <f>AA33*AH33</f>
        <v>0</v>
      </c>
    </row>
    <row r="34" spans="1:35" ht="50.1" customHeight="1" x14ac:dyDescent="0.25">
      <c r="A34" s="93" t="s">
        <v>224</v>
      </c>
      <c r="B34" s="93">
        <v>24</v>
      </c>
      <c r="C34" s="93">
        <v>58799</v>
      </c>
      <c r="D34" s="94" t="s">
        <v>225</v>
      </c>
      <c r="E34" s="116" t="s">
        <v>45</v>
      </c>
      <c r="F34" s="106" t="s">
        <v>45</v>
      </c>
      <c r="G34" s="118" t="s">
        <v>159</v>
      </c>
      <c r="H34" s="117" t="s">
        <v>159</v>
      </c>
      <c r="I34" s="95"/>
      <c r="J34" s="96" t="s">
        <v>177</v>
      </c>
      <c r="K34" s="96" t="s">
        <v>177</v>
      </c>
      <c r="L34" s="93" t="s">
        <v>184</v>
      </c>
      <c r="M34" s="93">
        <v>40</v>
      </c>
      <c r="N34" s="93" t="s">
        <v>179</v>
      </c>
      <c r="O34" s="97">
        <v>40</v>
      </c>
      <c r="P34" s="93" t="s">
        <v>180</v>
      </c>
      <c r="Q34" s="93" t="s">
        <v>181</v>
      </c>
      <c r="R34" s="106" t="s">
        <v>174</v>
      </c>
      <c r="S34" s="98">
        <v>6520</v>
      </c>
      <c r="T34" s="99">
        <v>0</v>
      </c>
      <c r="U34" s="100" t="s">
        <v>158</v>
      </c>
      <c r="V34" s="98">
        <v>0</v>
      </c>
      <c r="W34" s="101">
        <f>ROUND(ROUND(T34,2)*ROUND(M34,3),2)</f>
        <v>0</v>
      </c>
      <c r="X34" s="101">
        <f>ROUND(W34*IF(UPPER(U34)="20%",20,1)*IF(UPPER(U34)="10%",10,1)*IF(UPPER(U34)="НДС не облагается",0,1)/100,2)</f>
        <v>0</v>
      </c>
      <c r="Y34" s="101">
        <f>ROUND(X34+W34,2)</f>
        <v>0</v>
      </c>
      <c r="Z34" s="102">
        <f>IF(T34&gt;IF(V34=0,T34,V34),1,0)</f>
        <v>0</v>
      </c>
      <c r="AA34" s="102">
        <f t="shared" si="0"/>
        <v>0</v>
      </c>
      <c r="AB34" s="102">
        <f t="shared" si="1"/>
        <v>0</v>
      </c>
      <c r="AC34" s="102">
        <f t="shared" si="2"/>
        <v>0</v>
      </c>
      <c r="AD34" s="103">
        <f t="shared" si="3"/>
        <v>1</v>
      </c>
      <c r="AE34" s="103">
        <f>IF(AND(E34="Да",OR(AND(F34 = "Да",ISBLANK(G34)),AND(F34 = "Да", G34 = "В соответствии с техническим заданием"),AND(F34 = "Нет",NOT(G34 = "В соответствии с техническим заданием")))),1,0)</f>
        <v>0</v>
      </c>
      <c r="AF34" s="104">
        <f>IF(AND(E34="Да",OR(AND(F34 = "Да",ISBLANK(H34)),AND(F34 = "Да", H34 = "В соответствии с техническим заданием"),AND(F34 = "Нет",NOT(H34 = "В соответствии с техническим заданием")))),1,0)</f>
        <v>0</v>
      </c>
      <c r="AG34" s="104">
        <f>IF(OR(AND(E34="Нет",F34="Нет"),AND(E34="Да",F34="Нет"),AND(E34="Да",F34="Да")),0,1)</f>
        <v>0</v>
      </c>
      <c r="AH34" s="104">
        <f>IF(AND(R34="Россия"),1,0)</f>
        <v>0</v>
      </c>
      <c r="AI34" s="104">
        <f>AA34*AH34</f>
        <v>0</v>
      </c>
    </row>
    <row r="35" spans="1:35" ht="50.1" customHeight="1" x14ac:dyDescent="0.25">
      <c r="A35" s="93" t="s">
        <v>226</v>
      </c>
      <c r="B35" s="93">
        <v>25</v>
      </c>
      <c r="C35" s="93">
        <v>62701</v>
      </c>
      <c r="D35" s="94" t="s">
        <v>227</v>
      </c>
      <c r="E35" s="116" t="s">
        <v>45</v>
      </c>
      <c r="F35" s="106" t="s">
        <v>45</v>
      </c>
      <c r="G35" s="118" t="s">
        <v>159</v>
      </c>
      <c r="H35" s="117" t="s">
        <v>159</v>
      </c>
      <c r="I35" s="95"/>
      <c r="J35" s="96" t="s">
        <v>177</v>
      </c>
      <c r="K35" s="96" t="s">
        <v>177</v>
      </c>
      <c r="L35" s="93" t="s">
        <v>184</v>
      </c>
      <c r="M35" s="93">
        <v>40</v>
      </c>
      <c r="N35" s="93" t="s">
        <v>179</v>
      </c>
      <c r="O35" s="97">
        <v>40</v>
      </c>
      <c r="P35" s="93" t="s">
        <v>180</v>
      </c>
      <c r="Q35" s="93" t="s">
        <v>181</v>
      </c>
      <c r="R35" s="106" t="s">
        <v>174</v>
      </c>
      <c r="S35" s="98">
        <v>8480</v>
      </c>
      <c r="T35" s="99">
        <v>0</v>
      </c>
      <c r="U35" s="100" t="s">
        <v>158</v>
      </c>
      <c r="V35" s="98">
        <v>0</v>
      </c>
      <c r="W35" s="101">
        <f>ROUND(ROUND(T35,2)*ROUND(M35,3),2)</f>
        <v>0</v>
      </c>
      <c r="X35" s="101">
        <f>ROUND(W35*IF(UPPER(U35)="20%",20,1)*IF(UPPER(U35)="10%",10,1)*IF(UPPER(U35)="НДС не облагается",0,1)/100,2)</f>
        <v>0</v>
      </c>
      <c r="Y35" s="101">
        <f>ROUND(X35+W35,2)</f>
        <v>0</v>
      </c>
      <c r="Z35" s="102">
        <f>IF(T35&gt;IF(V35=0,T35,V35),1,0)</f>
        <v>0</v>
      </c>
      <c r="AA35" s="102">
        <f t="shared" si="0"/>
        <v>0</v>
      </c>
      <c r="AB35" s="102">
        <f t="shared" si="1"/>
        <v>0</v>
      </c>
      <c r="AC35" s="102">
        <f t="shared" si="2"/>
        <v>0</v>
      </c>
      <c r="AD35" s="103">
        <f t="shared" si="3"/>
        <v>1</v>
      </c>
      <c r="AE35" s="103">
        <f>IF(AND(E35="Да",OR(AND(F35 = "Да",ISBLANK(G35)),AND(F35 = "Да", G35 = "В соответствии с техническим заданием"),AND(F35 = "Нет",NOT(G35 = "В соответствии с техническим заданием")))),1,0)</f>
        <v>0</v>
      </c>
      <c r="AF35" s="104">
        <f>IF(AND(E35="Да",OR(AND(F35 = "Да",ISBLANK(H35)),AND(F35 = "Да", H35 = "В соответствии с техническим заданием"),AND(F35 = "Нет",NOT(H35 = "В соответствии с техническим заданием")))),1,0)</f>
        <v>0</v>
      </c>
      <c r="AG35" s="104">
        <f>IF(OR(AND(E35="Нет",F35="Нет"),AND(E35="Да",F35="Нет"),AND(E35="Да",F35="Да")),0,1)</f>
        <v>0</v>
      </c>
      <c r="AH35" s="104">
        <f>IF(AND(R35="Россия"),1,0)</f>
        <v>0</v>
      </c>
      <c r="AI35" s="104">
        <f>AA35*AH35</f>
        <v>0</v>
      </c>
    </row>
    <row r="36" spans="1:35" ht="50.1" customHeight="1" x14ac:dyDescent="0.25">
      <c r="A36" s="93" t="s">
        <v>228</v>
      </c>
      <c r="B36" s="93">
        <v>26</v>
      </c>
      <c r="C36" s="93">
        <v>58725</v>
      </c>
      <c r="D36" s="94" t="s">
        <v>221</v>
      </c>
      <c r="E36" s="116" t="s">
        <v>45</v>
      </c>
      <c r="F36" s="106" t="s">
        <v>45</v>
      </c>
      <c r="G36" s="118" t="s">
        <v>159</v>
      </c>
      <c r="H36" s="117" t="s">
        <v>159</v>
      </c>
      <c r="I36" s="95"/>
      <c r="J36" s="96" t="s">
        <v>177</v>
      </c>
      <c r="K36" s="96" t="s">
        <v>177</v>
      </c>
      <c r="L36" s="93" t="s">
        <v>184</v>
      </c>
      <c r="M36" s="93">
        <v>60</v>
      </c>
      <c r="N36" s="93" t="s">
        <v>179</v>
      </c>
      <c r="O36" s="97">
        <v>60</v>
      </c>
      <c r="P36" s="93" t="s">
        <v>180</v>
      </c>
      <c r="Q36" s="93" t="s">
        <v>181</v>
      </c>
      <c r="R36" s="106" t="s">
        <v>174</v>
      </c>
      <c r="S36" s="98">
        <v>1080</v>
      </c>
      <c r="T36" s="99">
        <v>0</v>
      </c>
      <c r="U36" s="100" t="s">
        <v>158</v>
      </c>
      <c r="V36" s="98">
        <v>0</v>
      </c>
      <c r="W36" s="101">
        <f>ROUND(ROUND(T36,2)*ROUND(M36,3),2)</f>
        <v>0</v>
      </c>
      <c r="X36" s="101">
        <f>ROUND(W36*IF(UPPER(U36)="20%",20,1)*IF(UPPER(U36)="10%",10,1)*IF(UPPER(U36)="НДС не облагается",0,1)/100,2)</f>
        <v>0</v>
      </c>
      <c r="Y36" s="101">
        <f>ROUND(X36+W36,2)</f>
        <v>0</v>
      </c>
      <c r="Z36" s="102">
        <f>IF(T36&gt;IF(V36=0,T36,V36),1,0)</f>
        <v>0</v>
      </c>
      <c r="AA36" s="102">
        <f t="shared" si="0"/>
        <v>0</v>
      </c>
      <c r="AB36" s="102">
        <f t="shared" si="1"/>
        <v>0</v>
      </c>
      <c r="AC36" s="102">
        <f t="shared" si="2"/>
        <v>0</v>
      </c>
      <c r="AD36" s="103">
        <f t="shared" si="3"/>
        <v>1</v>
      </c>
      <c r="AE36" s="103">
        <f>IF(AND(E36="Да",OR(AND(F36 = "Да",ISBLANK(G36)),AND(F36 = "Да", G36 = "В соответствии с техническим заданием"),AND(F36 = "Нет",NOT(G36 = "В соответствии с техническим заданием")))),1,0)</f>
        <v>0</v>
      </c>
      <c r="AF36" s="104">
        <f>IF(AND(E36="Да",OR(AND(F36 = "Да",ISBLANK(H36)),AND(F36 = "Да", H36 = "В соответствии с техническим заданием"),AND(F36 = "Нет",NOT(H36 = "В соответствии с техническим заданием")))),1,0)</f>
        <v>0</v>
      </c>
      <c r="AG36" s="104">
        <f>IF(OR(AND(E36="Нет",F36="Нет"),AND(E36="Да",F36="Нет"),AND(E36="Да",F36="Да")),0,1)</f>
        <v>0</v>
      </c>
      <c r="AH36" s="104">
        <f>IF(AND(R36="Россия"),1,0)</f>
        <v>0</v>
      </c>
      <c r="AI36" s="104">
        <f>AA36*AH36</f>
        <v>0</v>
      </c>
    </row>
    <row r="37" spans="1:35" ht="50.1" customHeight="1" x14ac:dyDescent="0.25">
      <c r="A37" s="93" t="s">
        <v>229</v>
      </c>
      <c r="B37" s="93">
        <v>27</v>
      </c>
      <c r="C37" s="93">
        <v>58731</v>
      </c>
      <c r="D37" s="94" t="s">
        <v>221</v>
      </c>
      <c r="E37" s="116" t="s">
        <v>45</v>
      </c>
      <c r="F37" s="106" t="s">
        <v>45</v>
      </c>
      <c r="G37" s="118" t="s">
        <v>159</v>
      </c>
      <c r="H37" s="117" t="s">
        <v>159</v>
      </c>
      <c r="I37" s="95"/>
      <c r="J37" s="96" t="s">
        <v>177</v>
      </c>
      <c r="K37" s="96" t="s">
        <v>177</v>
      </c>
      <c r="L37" s="93" t="s">
        <v>184</v>
      </c>
      <c r="M37" s="93">
        <v>65</v>
      </c>
      <c r="N37" s="93" t="s">
        <v>179</v>
      </c>
      <c r="O37" s="97">
        <v>65</v>
      </c>
      <c r="P37" s="93" t="s">
        <v>180</v>
      </c>
      <c r="Q37" s="93" t="s">
        <v>181</v>
      </c>
      <c r="R37" s="106" t="s">
        <v>174</v>
      </c>
      <c r="S37" s="98">
        <v>520</v>
      </c>
      <c r="T37" s="99">
        <v>0</v>
      </c>
      <c r="U37" s="100" t="s">
        <v>158</v>
      </c>
      <c r="V37" s="98">
        <v>0</v>
      </c>
      <c r="W37" s="101">
        <f>ROUND(ROUND(T37,2)*ROUND(M37,3),2)</f>
        <v>0</v>
      </c>
      <c r="X37" s="101">
        <f>ROUND(W37*IF(UPPER(U37)="20%",20,1)*IF(UPPER(U37)="10%",10,1)*IF(UPPER(U37)="НДС не облагается",0,1)/100,2)</f>
        <v>0</v>
      </c>
      <c r="Y37" s="101">
        <f>ROUND(X37+W37,2)</f>
        <v>0</v>
      </c>
      <c r="Z37" s="102">
        <f>IF(T37&gt;IF(V37=0,T37,V37),1,0)</f>
        <v>0</v>
      </c>
      <c r="AA37" s="102">
        <f t="shared" si="0"/>
        <v>0</v>
      </c>
      <c r="AB37" s="102">
        <f t="shared" si="1"/>
        <v>0</v>
      </c>
      <c r="AC37" s="102">
        <f t="shared" si="2"/>
        <v>0</v>
      </c>
      <c r="AD37" s="103">
        <f t="shared" si="3"/>
        <v>1</v>
      </c>
      <c r="AE37" s="103">
        <f>IF(AND(E37="Да",OR(AND(F37 = "Да",ISBLANK(G37)),AND(F37 = "Да", G37 = "В соответствии с техническим заданием"),AND(F37 = "Нет",NOT(G37 = "В соответствии с техническим заданием")))),1,0)</f>
        <v>0</v>
      </c>
      <c r="AF37" s="104">
        <f>IF(AND(E37="Да",OR(AND(F37 = "Да",ISBLANK(H37)),AND(F37 = "Да", H37 = "В соответствии с техническим заданием"),AND(F37 = "Нет",NOT(H37 = "В соответствии с техническим заданием")))),1,0)</f>
        <v>0</v>
      </c>
      <c r="AG37" s="104">
        <f>IF(OR(AND(E37="Нет",F37="Нет"),AND(E37="Да",F37="Нет"),AND(E37="Да",F37="Да")),0,1)</f>
        <v>0</v>
      </c>
      <c r="AH37" s="104">
        <f>IF(AND(R37="Россия"),1,0)</f>
        <v>0</v>
      </c>
      <c r="AI37" s="104">
        <f>AA37*AH37</f>
        <v>0</v>
      </c>
    </row>
    <row r="38" spans="1:35" ht="50.1" customHeight="1" x14ac:dyDescent="0.25">
      <c r="A38" s="93" t="s">
        <v>230</v>
      </c>
      <c r="B38" s="93">
        <v>28</v>
      </c>
      <c r="C38" s="93">
        <v>57581</v>
      </c>
      <c r="D38" s="94" t="s">
        <v>221</v>
      </c>
      <c r="E38" s="116" t="s">
        <v>45</v>
      </c>
      <c r="F38" s="106" t="s">
        <v>45</v>
      </c>
      <c r="G38" s="118" t="s">
        <v>159</v>
      </c>
      <c r="H38" s="117" t="s">
        <v>159</v>
      </c>
      <c r="I38" s="95"/>
      <c r="J38" s="96" t="s">
        <v>177</v>
      </c>
      <c r="K38" s="96" t="s">
        <v>177</v>
      </c>
      <c r="L38" s="93" t="s">
        <v>184</v>
      </c>
      <c r="M38" s="93">
        <v>60</v>
      </c>
      <c r="N38" s="93" t="s">
        <v>179</v>
      </c>
      <c r="O38" s="97">
        <v>60</v>
      </c>
      <c r="P38" s="93" t="s">
        <v>180</v>
      </c>
      <c r="Q38" s="93" t="s">
        <v>181</v>
      </c>
      <c r="R38" s="106" t="s">
        <v>174</v>
      </c>
      <c r="S38" s="98">
        <v>1380</v>
      </c>
      <c r="T38" s="99">
        <v>0</v>
      </c>
      <c r="U38" s="100" t="s">
        <v>158</v>
      </c>
      <c r="V38" s="98">
        <v>0</v>
      </c>
      <c r="W38" s="101">
        <f>ROUND(ROUND(T38,2)*ROUND(M38,3),2)</f>
        <v>0</v>
      </c>
      <c r="X38" s="101">
        <f>ROUND(W38*IF(UPPER(U38)="20%",20,1)*IF(UPPER(U38)="10%",10,1)*IF(UPPER(U38)="НДС не облагается",0,1)/100,2)</f>
        <v>0</v>
      </c>
      <c r="Y38" s="101">
        <f>ROUND(X38+W38,2)</f>
        <v>0</v>
      </c>
      <c r="Z38" s="102">
        <f>IF(T38&gt;IF(V38=0,T38,V38),1,0)</f>
        <v>0</v>
      </c>
      <c r="AA38" s="102">
        <f t="shared" si="0"/>
        <v>0</v>
      </c>
      <c r="AB38" s="102">
        <f t="shared" si="1"/>
        <v>0</v>
      </c>
      <c r="AC38" s="102">
        <f t="shared" si="2"/>
        <v>0</v>
      </c>
      <c r="AD38" s="103">
        <f t="shared" si="3"/>
        <v>1</v>
      </c>
      <c r="AE38" s="103">
        <f>IF(AND(E38="Да",OR(AND(F38 = "Да",ISBLANK(G38)),AND(F38 = "Да", G38 = "В соответствии с техническим заданием"),AND(F38 = "Нет",NOT(G38 = "В соответствии с техническим заданием")))),1,0)</f>
        <v>0</v>
      </c>
      <c r="AF38" s="104">
        <f>IF(AND(E38="Да",OR(AND(F38 = "Да",ISBLANK(H38)),AND(F38 = "Да", H38 = "В соответствии с техническим заданием"),AND(F38 = "Нет",NOT(H38 = "В соответствии с техническим заданием")))),1,0)</f>
        <v>0</v>
      </c>
      <c r="AG38" s="104">
        <f>IF(OR(AND(E38="Нет",F38="Нет"),AND(E38="Да",F38="Нет"),AND(E38="Да",F38="Да")),0,1)</f>
        <v>0</v>
      </c>
      <c r="AH38" s="104">
        <f>IF(AND(R38="Россия"),1,0)</f>
        <v>0</v>
      </c>
      <c r="AI38" s="104">
        <f>AA38*AH38</f>
        <v>0</v>
      </c>
    </row>
    <row r="39" spans="1:35" ht="50.1" customHeight="1" x14ac:dyDescent="0.25">
      <c r="A39" s="93" t="s">
        <v>231</v>
      </c>
      <c r="B39" s="93">
        <v>29</v>
      </c>
      <c r="C39" s="93">
        <v>56829</v>
      </c>
      <c r="D39" s="94" t="s">
        <v>232</v>
      </c>
      <c r="E39" s="116" t="s">
        <v>45</v>
      </c>
      <c r="F39" s="106" t="s">
        <v>45</v>
      </c>
      <c r="G39" s="118" t="s">
        <v>159</v>
      </c>
      <c r="H39" s="117" t="s">
        <v>159</v>
      </c>
      <c r="I39" s="95"/>
      <c r="J39" s="96" t="s">
        <v>177</v>
      </c>
      <c r="K39" s="96" t="s">
        <v>177</v>
      </c>
      <c r="L39" s="93" t="s">
        <v>184</v>
      </c>
      <c r="M39" s="93">
        <v>13</v>
      </c>
      <c r="N39" s="93" t="s">
        <v>179</v>
      </c>
      <c r="O39" s="97">
        <v>13</v>
      </c>
      <c r="P39" s="93" t="s">
        <v>180</v>
      </c>
      <c r="Q39" s="93" t="s">
        <v>181</v>
      </c>
      <c r="R39" s="106" t="s">
        <v>174</v>
      </c>
      <c r="S39" s="98">
        <v>6006</v>
      </c>
      <c r="T39" s="99">
        <v>0</v>
      </c>
      <c r="U39" s="100" t="s">
        <v>158</v>
      </c>
      <c r="V39" s="98">
        <v>0</v>
      </c>
      <c r="W39" s="101">
        <f>ROUND(ROUND(T39,2)*ROUND(M39,3),2)</f>
        <v>0</v>
      </c>
      <c r="X39" s="101">
        <f>ROUND(W39*IF(UPPER(U39)="20%",20,1)*IF(UPPER(U39)="10%",10,1)*IF(UPPER(U39)="НДС не облагается",0,1)/100,2)</f>
        <v>0</v>
      </c>
      <c r="Y39" s="101">
        <f>ROUND(X39+W39,2)</f>
        <v>0</v>
      </c>
      <c r="Z39" s="102">
        <f>IF(T39&gt;IF(V39=0,T39,V39),1,0)</f>
        <v>0</v>
      </c>
      <c r="AA39" s="102">
        <f t="shared" si="0"/>
        <v>0</v>
      </c>
      <c r="AB39" s="102">
        <f t="shared" si="1"/>
        <v>0</v>
      </c>
      <c r="AC39" s="102">
        <f t="shared" si="2"/>
        <v>0</v>
      </c>
      <c r="AD39" s="103">
        <f t="shared" si="3"/>
        <v>1</v>
      </c>
      <c r="AE39" s="103">
        <f>IF(AND(E39="Да",OR(AND(F39 = "Да",ISBLANK(G39)),AND(F39 = "Да", G39 = "В соответствии с техническим заданием"),AND(F39 = "Нет",NOT(G39 = "В соответствии с техническим заданием")))),1,0)</f>
        <v>0</v>
      </c>
      <c r="AF39" s="104">
        <f>IF(AND(E39="Да",OR(AND(F39 = "Да",ISBLANK(H39)),AND(F39 = "Да", H39 = "В соответствии с техническим заданием"),AND(F39 = "Нет",NOT(H39 = "В соответствии с техническим заданием")))),1,0)</f>
        <v>0</v>
      </c>
      <c r="AG39" s="104">
        <f>IF(OR(AND(E39="Нет",F39="Нет"),AND(E39="Да",F39="Нет"),AND(E39="Да",F39="Да")),0,1)</f>
        <v>0</v>
      </c>
      <c r="AH39" s="104">
        <f>IF(AND(R39="Россия"),1,0)</f>
        <v>0</v>
      </c>
      <c r="AI39" s="104">
        <f>AA39*AH39</f>
        <v>0</v>
      </c>
    </row>
    <row r="40" spans="1:35" ht="50.1" customHeight="1" x14ac:dyDescent="0.25">
      <c r="A40" s="93" t="s">
        <v>233</v>
      </c>
      <c r="B40" s="93">
        <v>30</v>
      </c>
      <c r="C40" s="93">
        <v>56515</v>
      </c>
      <c r="D40" s="94" t="s">
        <v>234</v>
      </c>
      <c r="E40" s="116" t="s">
        <v>45</v>
      </c>
      <c r="F40" s="106" t="s">
        <v>45</v>
      </c>
      <c r="G40" s="118" t="s">
        <v>159</v>
      </c>
      <c r="H40" s="117" t="s">
        <v>159</v>
      </c>
      <c r="I40" s="95"/>
      <c r="J40" s="96" t="s">
        <v>177</v>
      </c>
      <c r="K40" s="96" t="s">
        <v>177</v>
      </c>
      <c r="L40" s="93" t="s">
        <v>184</v>
      </c>
      <c r="M40" s="93">
        <v>2</v>
      </c>
      <c r="N40" s="93" t="s">
        <v>179</v>
      </c>
      <c r="O40" s="97">
        <v>2</v>
      </c>
      <c r="P40" s="93" t="s">
        <v>180</v>
      </c>
      <c r="Q40" s="93" t="s">
        <v>181</v>
      </c>
      <c r="R40" s="106" t="s">
        <v>174</v>
      </c>
      <c r="S40" s="98">
        <v>658</v>
      </c>
      <c r="T40" s="99">
        <v>0</v>
      </c>
      <c r="U40" s="100" t="s">
        <v>158</v>
      </c>
      <c r="V40" s="98">
        <v>0</v>
      </c>
      <c r="W40" s="101">
        <f>ROUND(ROUND(T40,2)*ROUND(M40,3),2)</f>
        <v>0</v>
      </c>
      <c r="X40" s="101">
        <f>ROUND(W40*IF(UPPER(U40)="20%",20,1)*IF(UPPER(U40)="10%",10,1)*IF(UPPER(U40)="НДС не облагается",0,1)/100,2)</f>
        <v>0</v>
      </c>
      <c r="Y40" s="101">
        <f>ROUND(X40+W40,2)</f>
        <v>0</v>
      </c>
      <c r="Z40" s="102">
        <f>IF(T40&gt;IF(V40=0,T40,V40),1,0)</f>
        <v>0</v>
      </c>
      <c r="AA40" s="102">
        <f t="shared" si="0"/>
        <v>0</v>
      </c>
      <c r="AB40" s="102">
        <f t="shared" si="1"/>
        <v>0</v>
      </c>
      <c r="AC40" s="102">
        <f t="shared" si="2"/>
        <v>0</v>
      </c>
      <c r="AD40" s="103">
        <f t="shared" si="3"/>
        <v>1</v>
      </c>
      <c r="AE40" s="103">
        <f>IF(AND(E40="Да",OR(AND(F40 = "Да",ISBLANK(G40)),AND(F40 = "Да", G40 = "В соответствии с техническим заданием"),AND(F40 = "Нет",NOT(G40 = "В соответствии с техническим заданием")))),1,0)</f>
        <v>0</v>
      </c>
      <c r="AF40" s="104">
        <f>IF(AND(E40="Да",OR(AND(F40 = "Да",ISBLANK(H40)),AND(F40 = "Да", H40 = "В соответствии с техническим заданием"),AND(F40 = "Нет",NOT(H40 = "В соответствии с техническим заданием")))),1,0)</f>
        <v>0</v>
      </c>
      <c r="AG40" s="104">
        <f>IF(OR(AND(E40="Нет",F40="Нет"),AND(E40="Да",F40="Нет"),AND(E40="Да",F40="Да")),0,1)</f>
        <v>0</v>
      </c>
      <c r="AH40" s="104">
        <f>IF(AND(R40="Россия"),1,0)</f>
        <v>0</v>
      </c>
      <c r="AI40" s="104">
        <f>AA40*AH40</f>
        <v>0</v>
      </c>
    </row>
    <row r="41" spans="1:35" ht="50.1" customHeight="1" x14ac:dyDescent="0.25">
      <c r="A41" s="93" t="s">
        <v>235</v>
      </c>
      <c r="B41" s="93">
        <v>31</v>
      </c>
      <c r="C41" s="93">
        <v>56517</v>
      </c>
      <c r="D41" s="94" t="s">
        <v>236</v>
      </c>
      <c r="E41" s="116" t="s">
        <v>45</v>
      </c>
      <c r="F41" s="106" t="s">
        <v>45</v>
      </c>
      <c r="G41" s="118" t="s">
        <v>159</v>
      </c>
      <c r="H41" s="117" t="s">
        <v>159</v>
      </c>
      <c r="I41" s="95"/>
      <c r="J41" s="96" t="s">
        <v>177</v>
      </c>
      <c r="K41" s="96" t="s">
        <v>177</v>
      </c>
      <c r="L41" s="93" t="s">
        <v>184</v>
      </c>
      <c r="M41" s="93">
        <v>2</v>
      </c>
      <c r="N41" s="93" t="s">
        <v>179</v>
      </c>
      <c r="O41" s="97">
        <v>2</v>
      </c>
      <c r="P41" s="93" t="s">
        <v>180</v>
      </c>
      <c r="Q41" s="93" t="s">
        <v>181</v>
      </c>
      <c r="R41" s="106" t="s">
        <v>174</v>
      </c>
      <c r="S41" s="98">
        <v>666</v>
      </c>
      <c r="T41" s="99">
        <v>0</v>
      </c>
      <c r="U41" s="100" t="s">
        <v>158</v>
      </c>
      <c r="V41" s="98">
        <v>0</v>
      </c>
      <c r="W41" s="101">
        <f>ROUND(ROUND(T41,2)*ROUND(M41,3),2)</f>
        <v>0</v>
      </c>
      <c r="X41" s="101">
        <f>ROUND(W41*IF(UPPER(U41)="20%",20,1)*IF(UPPER(U41)="10%",10,1)*IF(UPPER(U41)="НДС не облагается",0,1)/100,2)</f>
        <v>0</v>
      </c>
      <c r="Y41" s="101">
        <f>ROUND(X41+W41,2)</f>
        <v>0</v>
      </c>
      <c r="Z41" s="102">
        <f>IF(T41&gt;IF(V41=0,T41,V41),1,0)</f>
        <v>0</v>
      </c>
      <c r="AA41" s="102">
        <f t="shared" si="0"/>
        <v>0</v>
      </c>
      <c r="AB41" s="102">
        <f t="shared" si="1"/>
        <v>0</v>
      </c>
      <c r="AC41" s="102">
        <f t="shared" si="2"/>
        <v>0</v>
      </c>
      <c r="AD41" s="103">
        <f t="shared" si="3"/>
        <v>1</v>
      </c>
      <c r="AE41" s="103">
        <f>IF(AND(E41="Да",OR(AND(F41 = "Да",ISBLANK(G41)),AND(F41 = "Да", G41 = "В соответствии с техническим заданием"),AND(F41 = "Нет",NOT(G41 = "В соответствии с техническим заданием")))),1,0)</f>
        <v>0</v>
      </c>
      <c r="AF41" s="104">
        <f>IF(AND(E41="Да",OR(AND(F41 = "Да",ISBLANK(H41)),AND(F41 = "Да", H41 = "В соответствии с техническим заданием"),AND(F41 = "Нет",NOT(H41 = "В соответствии с техническим заданием")))),1,0)</f>
        <v>0</v>
      </c>
      <c r="AG41" s="104">
        <f>IF(OR(AND(E41="Нет",F41="Нет"),AND(E41="Да",F41="Нет"),AND(E41="Да",F41="Да")),0,1)</f>
        <v>0</v>
      </c>
      <c r="AH41" s="104">
        <f>IF(AND(R41="Россия"),1,0)</f>
        <v>0</v>
      </c>
      <c r="AI41" s="104">
        <f>AA41*AH41</f>
        <v>0</v>
      </c>
    </row>
    <row r="42" spans="1:35" ht="50.1" customHeight="1" x14ac:dyDescent="0.25">
      <c r="A42" s="93" t="s">
        <v>237</v>
      </c>
      <c r="B42" s="93">
        <v>32</v>
      </c>
      <c r="C42" s="93">
        <v>62075</v>
      </c>
      <c r="D42" s="94" t="s">
        <v>238</v>
      </c>
      <c r="E42" s="116" t="s">
        <v>45</v>
      </c>
      <c r="F42" s="106" t="s">
        <v>45</v>
      </c>
      <c r="G42" s="118" t="s">
        <v>159</v>
      </c>
      <c r="H42" s="117" t="s">
        <v>159</v>
      </c>
      <c r="I42" s="95"/>
      <c r="J42" s="96" t="s">
        <v>177</v>
      </c>
      <c r="K42" s="96" t="s">
        <v>177</v>
      </c>
      <c r="L42" s="93" t="s">
        <v>184</v>
      </c>
      <c r="M42" s="93">
        <v>2</v>
      </c>
      <c r="N42" s="93" t="s">
        <v>179</v>
      </c>
      <c r="O42" s="97">
        <v>2</v>
      </c>
      <c r="P42" s="93" t="s">
        <v>180</v>
      </c>
      <c r="Q42" s="93" t="s">
        <v>181</v>
      </c>
      <c r="R42" s="106" t="s">
        <v>174</v>
      </c>
      <c r="S42" s="98">
        <v>722</v>
      </c>
      <c r="T42" s="99">
        <v>0</v>
      </c>
      <c r="U42" s="100" t="s">
        <v>158</v>
      </c>
      <c r="V42" s="98">
        <v>0</v>
      </c>
      <c r="W42" s="101">
        <f>ROUND(ROUND(T42,2)*ROUND(M42,3),2)</f>
        <v>0</v>
      </c>
      <c r="X42" s="101">
        <f>ROUND(W42*IF(UPPER(U42)="20%",20,1)*IF(UPPER(U42)="10%",10,1)*IF(UPPER(U42)="НДС не облагается",0,1)/100,2)</f>
        <v>0</v>
      </c>
      <c r="Y42" s="101">
        <f>ROUND(X42+W42,2)</f>
        <v>0</v>
      </c>
      <c r="Z42" s="102">
        <f>IF(T42&gt;IF(V42=0,T42,V42),1,0)</f>
        <v>0</v>
      </c>
      <c r="AA42" s="102">
        <f t="shared" si="0"/>
        <v>0</v>
      </c>
      <c r="AB42" s="102">
        <f t="shared" si="1"/>
        <v>0</v>
      </c>
      <c r="AC42" s="102">
        <f t="shared" si="2"/>
        <v>0</v>
      </c>
      <c r="AD42" s="103">
        <f t="shared" si="3"/>
        <v>1</v>
      </c>
      <c r="AE42" s="103">
        <f>IF(AND(E42="Да",OR(AND(F42 = "Да",ISBLANK(G42)),AND(F42 = "Да", G42 = "В соответствии с техническим заданием"),AND(F42 = "Нет",NOT(G42 = "В соответствии с техническим заданием")))),1,0)</f>
        <v>0</v>
      </c>
      <c r="AF42" s="104">
        <f>IF(AND(E42="Да",OR(AND(F42 = "Да",ISBLANK(H42)),AND(F42 = "Да", H42 = "В соответствии с техническим заданием"),AND(F42 = "Нет",NOT(H42 = "В соответствии с техническим заданием")))),1,0)</f>
        <v>0</v>
      </c>
      <c r="AG42" s="104">
        <f>IF(OR(AND(E42="Нет",F42="Нет"),AND(E42="Да",F42="Нет"),AND(E42="Да",F42="Да")),0,1)</f>
        <v>0</v>
      </c>
      <c r="AH42" s="104">
        <f>IF(AND(R42="Россия"),1,0)</f>
        <v>0</v>
      </c>
      <c r="AI42" s="104">
        <f>AA42*AH42</f>
        <v>0</v>
      </c>
    </row>
    <row r="43" spans="1:35" ht="50.1" customHeight="1" x14ac:dyDescent="0.25">
      <c r="A43" s="93" t="s">
        <v>239</v>
      </c>
      <c r="B43" s="93">
        <v>33</v>
      </c>
      <c r="C43" s="93">
        <v>57955</v>
      </c>
      <c r="D43" s="94" t="s">
        <v>240</v>
      </c>
      <c r="E43" s="116" t="s">
        <v>45</v>
      </c>
      <c r="F43" s="106" t="s">
        <v>45</v>
      </c>
      <c r="G43" s="118" t="s">
        <v>159</v>
      </c>
      <c r="H43" s="117" t="s">
        <v>159</v>
      </c>
      <c r="I43" s="95"/>
      <c r="J43" s="96" t="s">
        <v>177</v>
      </c>
      <c r="K43" s="96" t="s">
        <v>177</v>
      </c>
      <c r="L43" s="93" t="s">
        <v>184</v>
      </c>
      <c r="M43" s="93">
        <v>19</v>
      </c>
      <c r="N43" s="93" t="s">
        <v>179</v>
      </c>
      <c r="O43" s="97">
        <v>19</v>
      </c>
      <c r="P43" s="93" t="s">
        <v>180</v>
      </c>
      <c r="Q43" s="93" t="s">
        <v>181</v>
      </c>
      <c r="R43" s="106" t="s">
        <v>174</v>
      </c>
      <c r="S43" s="98">
        <v>760</v>
      </c>
      <c r="T43" s="99">
        <v>0</v>
      </c>
      <c r="U43" s="100" t="s">
        <v>158</v>
      </c>
      <c r="V43" s="98">
        <v>0</v>
      </c>
      <c r="W43" s="101">
        <f>ROUND(ROUND(T43,2)*ROUND(M43,3),2)</f>
        <v>0</v>
      </c>
      <c r="X43" s="101">
        <f>ROUND(W43*IF(UPPER(U43)="20%",20,1)*IF(UPPER(U43)="10%",10,1)*IF(UPPER(U43)="НДС не облагается",0,1)/100,2)</f>
        <v>0</v>
      </c>
      <c r="Y43" s="101">
        <f>ROUND(X43+W43,2)</f>
        <v>0</v>
      </c>
      <c r="Z43" s="102">
        <f>IF(T43&gt;IF(V43=0,T43,V43),1,0)</f>
        <v>0</v>
      </c>
      <c r="AA43" s="102">
        <f t="shared" si="0"/>
        <v>0</v>
      </c>
      <c r="AB43" s="102">
        <f t="shared" si="1"/>
        <v>0</v>
      </c>
      <c r="AC43" s="102">
        <f t="shared" si="2"/>
        <v>0</v>
      </c>
      <c r="AD43" s="103">
        <f t="shared" si="3"/>
        <v>1</v>
      </c>
      <c r="AE43" s="103">
        <f>IF(AND(E43="Да",OR(AND(F43 = "Да",ISBLANK(G43)),AND(F43 = "Да", G43 = "В соответствии с техническим заданием"),AND(F43 = "Нет",NOT(G43 = "В соответствии с техническим заданием")))),1,0)</f>
        <v>0</v>
      </c>
      <c r="AF43" s="104">
        <f>IF(AND(E43="Да",OR(AND(F43 = "Да",ISBLANK(H43)),AND(F43 = "Да", H43 = "В соответствии с техническим заданием"),AND(F43 = "Нет",NOT(H43 = "В соответствии с техническим заданием")))),1,0)</f>
        <v>0</v>
      </c>
      <c r="AG43" s="104">
        <f>IF(OR(AND(E43="Нет",F43="Нет"),AND(E43="Да",F43="Нет"),AND(E43="Да",F43="Да")),0,1)</f>
        <v>0</v>
      </c>
      <c r="AH43" s="104">
        <f>IF(AND(R43="Россия"),1,0)</f>
        <v>0</v>
      </c>
      <c r="AI43" s="104">
        <f>AA43*AH43</f>
        <v>0</v>
      </c>
    </row>
    <row r="44" spans="1:35" ht="50.1" customHeight="1" x14ac:dyDescent="0.25">
      <c r="A44" s="93" t="s">
        <v>241</v>
      </c>
      <c r="B44" s="93">
        <v>34</v>
      </c>
      <c r="C44" s="93">
        <v>73</v>
      </c>
      <c r="D44" s="94" t="s">
        <v>242</v>
      </c>
      <c r="E44" s="116" t="s">
        <v>45</v>
      </c>
      <c r="F44" s="106" t="s">
        <v>45</v>
      </c>
      <c r="G44" s="118" t="s">
        <v>159</v>
      </c>
      <c r="H44" s="117" t="s">
        <v>159</v>
      </c>
      <c r="I44" s="95"/>
      <c r="J44" s="96" t="s">
        <v>177</v>
      </c>
      <c r="K44" s="96" t="s">
        <v>177</v>
      </c>
      <c r="L44" s="93" t="s">
        <v>184</v>
      </c>
      <c r="M44" s="93">
        <v>19</v>
      </c>
      <c r="N44" s="93" t="s">
        <v>179</v>
      </c>
      <c r="O44" s="97">
        <v>19</v>
      </c>
      <c r="P44" s="93" t="s">
        <v>180</v>
      </c>
      <c r="Q44" s="93" t="s">
        <v>181</v>
      </c>
      <c r="R44" s="106" t="s">
        <v>174</v>
      </c>
      <c r="S44" s="98">
        <v>1007</v>
      </c>
      <c r="T44" s="99">
        <v>0</v>
      </c>
      <c r="U44" s="100" t="s">
        <v>158</v>
      </c>
      <c r="V44" s="98">
        <v>0</v>
      </c>
      <c r="W44" s="101">
        <f>ROUND(ROUND(T44,2)*ROUND(M44,3),2)</f>
        <v>0</v>
      </c>
      <c r="X44" s="101">
        <f>ROUND(W44*IF(UPPER(U44)="20%",20,1)*IF(UPPER(U44)="10%",10,1)*IF(UPPER(U44)="НДС не облагается",0,1)/100,2)</f>
        <v>0</v>
      </c>
      <c r="Y44" s="101">
        <f>ROUND(X44+W44,2)</f>
        <v>0</v>
      </c>
      <c r="Z44" s="102">
        <f>IF(T44&gt;IF(V44=0,T44,V44),1,0)</f>
        <v>0</v>
      </c>
      <c r="AA44" s="102">
        <f t="shared" si="0"/>
        <v>0</v>
      </c>
      <c r="AB44" s="102">
        <f t="shared" si="1"/>
        <v>0</v>
      </c>
      <c r="AC44" s="102">
        <f t="shared" si="2"/>
        <v>0</v>
      </c>
      <c r="AD44" s="103">
        <f t="shared" si="3"/>
        <v>1</v>
      </c>
      <c r="AE44" s="103">
        <f>IF(AND(E44="Да",OR(AND(F44 = "Да",ISBLANK(G44)),AND(F44 = "Да", G44 = "В соответствии с техническим заданием"),AND(F44 = "Нет",NOT(G44 = "В соответствии с техническим заданием")))),1,0)</f>
        <v>0</v>
      </c>
      <c r="AF44" s="104">
        <f>IF(AND(E44="Да",OR(AND(F44 = "Да",ISBLANK(H44)),AND(F44 = "Да", H44 = "В соответствии с техническим заданием"),AND(F44 = "Нет",NOT(H44 = "В соответствии с техническим заданием")))),1,0)</f>
        <v>0</v>
      </c>
      <c r="AG44" s="104">
        <f>IF(OR(AND(E44="Нет",F44="Нет"),AND(E44="Да",F44="Нет"),AND(E44="Да",F44="Да")),0,1)</f>
        <v>0</v>
      </c>
      <c r="AH44" s="104">
        <f>IF(AND(R44="Россия"),1,0)</f>
        <v>0</v>
      </c>
      <c r="AI44" s="104">
        <f>AA44*AH44</f>
        <v>0</v>
      </c>
    </row>
    <row r="45" spans="1:35" ht="50.1" customHeight="1" x14ac:dyDescent="0.25">
      <c r="A45" s="93" t="s">
        <v>243</v>
      </c>
      <c r="B45" s="93">
        <v>35</v>
      </c>
      <c r="C45" s="93">
        <v>56111</v>
      </c>
      <c r="D45" s="94" t="s">
        <v>244</v>
      </c>
      <c r="E45" s="116" t="s">
        <v>45</v>
      </c>
      <c r="F45" s="106" t="s">
        <v>45</v>
      </c>
      <c r="G45" s="118" t="s">
        <v>159</v>
      </c>
      <c r="H45" s="117" t="s">
        <v>159</v>
      </c>
      <c r="I45" s="95"/>
      <c r="J45" s="96" t="s">
        <v>177</v>
      </c>
      <c r="K45" s="96" t="s">
        <v>177</v>
      </c>
      <c r="L45" s="93" t="s">
        <v>184</v>
      </c>
      <c r="M45" s="93">
        <v>6</v>
      </c>
      <c r="N45" s="93" t="s">
        <v>179</v>
      </c>
      <c r="O45" s="97">
        <v>6</v>
      </c>
      <c r="P45" s="93" t="s">
        <v>180</v>
      </c>
      <c r="Q45" s="93" t="s">
        <v>181</v>
      </c>
      <c r="R45" s="106" t="s">
        <v>174</v>
      </c>
      <c r="S45" s="98">
        <v>930</v>
      </c>
      <c r="T45" s="99">
        <v>0</v>
      </c>
      <c r="U45" s="100" t="s">
        <v>158</v>
      </c>
      <c r="V45" s="98">
        <v>0</v>
      </c>
      <c r="W45" s="101">
        <f>ROUND(ROUND(T45,2)*ROUND(M45,3),2)</f>
        <v>0</v>
      </c>
      <c r="X45" s="101">
        <f>ROUND(W45*IF(UPPER(U45)="20%",20,1)*IF(UPPER(U45)="10%",10,1)*IF(UPPER(U45)="НДС не облагается",0,1)/100,2)</f>
        <v>0</v>
      </c>
      <c r="Y45" s="101">
        <f>ROUND(X45+W45,2)</f>
        <v>0</v>
      </c>
      <c r="Z45" s="102">
        <f>IF(T45&gt;IF(V45=0,T45,V45),1,0)</f>
        <v>0</v>
      </c>
      <c r="AA45" s="102">
        <f t="shared" si="0"/>
        <v>0</v>
      </c>
      <c r="AB45" s="102">
        <f t="shared" si="1"/>
        <v>0</v>
      </c>
      <c r="AC45" s="102">
        <f t="shared" si="2"/>
        <v>0</v>
      </c>
      <c r="AD45" s="103">
        <f t="shared" si="3"/>
        <v>1</v>
      </c>
      <c r="AE45" s="103">
        <f>IF(AND(E45="Да",OR(AND(F45 = "Да",ISBLANK(G45)),AND(F45 = "Да", G45 = "В соответствии с техническим заданием"),AND(F45 = "Нет",NOT(G45 = "В соответствии с техническим заданием")))),1,0)</f>
        <v>0</v>
      </c>
      <c r="AF45" s="104">
        <f>IF(AND(E45="Да",OR(AND(F45 = "Да",ISBLANK(H45)),AND(F45 = "Да", H45 = "В соответствии с техническим заданием"),AND(F45 = "Нет",NOT(H45 = "В соответствии с техническим заданием")))),1,0)</f>
        <v>0</v>
      </c>
      <c r="AG45" s="104">
        <f>IF(OR(AND(E45="Нет",F45="Нет"),AND(E45="Да",F45="Нет"),AND(E45="Да",F45="Да")),0,1)</f>
        <v>0</v>
      </c>
      <c r="AH45" s="104">
        <f>IF(AND(R45="Россия"),1,0)</f>
        <v>0</v>
      </c>
      <c r="AI45" s="104">
        <f>AA45*AH45</f>
        <v>0</v>
      </c>
    </row>
    <row r="46" spans="1:35" ht="50.1" customHeight="1" x14ac:dyDescent="0.25">
      <c r="A46" s="93" t="s">
        <v>245</v>
      </c>
      <c r="B46" s="93">
        <v>36</v>
      </c>
      <c r="C46" s="93">
        <v>75</v>
      </c>
      <c r="D46" s="94" t="s">
        <v>246</v>
      </c>
      <c r="E46" s="116" t="s">
        <v>45</v>
      </c>
      <c r="F46" s="106" t="s">
        <v>45</v>
      </c>
      <c r="G46" s="118" t="s">
        <v>159</v>
      </c>
      <c r="H46" s="117" t="s">
        <v>159</v>
      </c>
      <c r="I46" s="95"/>
      <c r="J46" s="96" t="s">
        <v>177</v>
      </c>
      <c r="K46" s="96" t="s">
        <v>177</v>
      </c>
      <c r="L46" s="93" t="s">
        <v>184</v>
      </c>
      <c r="M46" s="93">
        <v>6</v>
      </c>
      <c r="N46" s="93" t="s">
        <v>179</v>
      </c>
      <c r="O46" s="97">
        <v>6</v>
      </c>
      <c r="P46" s="93" t="s">
        <v>180</v>
      </c>
      <c r="Q46" s="93" t="s">
        <v>181</v>
      </c>
      <c r="R46" s="106" t="s">
        <v>174</v>
      </c>
      <c r="S46" s="98">
        <v>612</v>
      </c>
      <c r="T46" s="99">
        <v>0</v>
      </c>
      <c r="U46" s="100" t="s">
        <v>158</v>
      </c>
      <c r="V46" s="98">
        <v>0</v>
      </c>
      <c r="W46" s="101">
        <f>ROUND(ROUND(T46,2)*ROUND(M46,3),2)</f>
        <v>0</v>
      </c>
      <c r="X46" s="101">
        <f>ROUND(W46*IF(UPPER(U46)="20%",20,1)*IF(UPPER(U46)="10%",10,1)*IF(UPPER(U46)="НДС не облагается",0,1)/100,2)</f>
        <v>0</v>
      </c>
      <c r="Y46" s="101">
        <f>ROUND(X46+W46,2)</f>
        <v>0</v>
      </c>
      <c r="Z46" s="102">
        <f>IF(T46&gt;IF(V46=0,T46,V46),1,0)</f>
        <v>0</v>
      </c>
      <c r="AA46" s="102">
        <f t="shared" si="0"/>
        <v>0</v>
      </c>
      <c r="AB46" s="102">
        <f t="shared" si="1"/>
        <v>0</v>
      </c>
      <c r="AC46" s="102">
        <f t="shared" si="2"/>
        <v>0</v>
      </c>
      <c r="AD46" s="103">
        <f t="shared" si="3"/>
        <v>1</v>
      </c>
      <c r="AE46" s="103">
        <f>IF(AND(E46="Да",OR(AND(F46 = "Да",ISBLANK(G46)),AND(F46 = "Да", G46 = "В соответствии с техническим заданием"),AND(F46 = "Нет",NOT(G46 = "В соответствии с техническим заданием")))),1,0)</f>
        <v>0</v>
      </c>
      <c r="AF46" s="104">
        <f>IF(AND(E46="Да",OR(AND(F46 = "Да",ISBLANK(H46)),AND(F46 = "Да", H46 = "В соответствии с техническим заданием"),AND(F46 = "Нет",NOT(H46 = "В соответствии с техническим заданием")))),1,0)</f>
        <v>0</v>
      </c>
      <c r="AG46" s="104">
        <f>IF(OR(AND(E46="Нет",F46="Нет"),AND(E46="Да",F46="Нет"),AND(E46="Да",F46="Да")),0,1)</f>
        <v>0</v>
      </c>
      <c r="AH46" s="104">
        <f>IF(AND(R46="Россия"),1,0)</f>
        <v>0</v>
      </c>
      <c r="AI46" s="104">
        <f>AA46*AH46</f>
        <v>0</v>
      </c>
    </row>
    <row r="47" spans="1:35" ht="50.1" customHeight="1" x14ac:dyDescent="0.25">
      <c r="A47" s="93" t="s">
        <v>247</v>
      </c>
      <c r="B47" s="93">
        <v>37</v>
      </c>
      <c r="C47" s="93">
        <v>55821</v>
      </c>
      <c r="D47" s="94" t="s">
        <v>248</v>
      </c>
      <c r="E47" s="116" t="s">
        <v>45</v>
      </c>
      <c r="F47" s="106" t="s">
        <v>45</v>
      </c>
      <c r="G47" s="118" t="s">
        <v>159</v>
      </c>
      <c r="H47" s="117" t="s">
        <v>159</v>
      </c>
      <c r="I47" s="95"/>
      <c r="J47" s="96" t="s">
        <v>177</v>
      </c>
      <c r="K47" s="96" t="s">
        <v>177</v>
      </c>
      <c r="L47" s="93" t="s">
        <v>184</v>
      </c>
      <c r="M47" s="93">
        <v>6</v>
      </c>
      <c r="N47" s="93" t="s">
        <v>179</v>
      </c>
      <c r="O47" s="97">
        <v>6</v>
      </c>
      <c r="P47" s="93" t="s">
        <v>180</v>
      </c>
      <c r="Q47" s="93" t="s">
        <v>181</v>
      </c>
      <c r="R47" s="106" t="s">
        <v>174</v>
      </c>
      <c r="S47" s="98">
        <v>1164</v>
      </c>
      <c r="T47" s="99">
        <v>0</v>
      </c>
      <c r="U47" s="100" t="s">
        <v>158</v>
      </c>
      <c r="V47" s="98">
        <v>0</v>
      </c>
      <c r="W47" s="101">
        <f>ROUND(ROUND(T47,2)*ROUND(M47,3),2)</f>
        <v>0</v>
      </c>
      <c r="X47" s="101">
        <f>ROUND(W47*IF(UPPER(U47)="20%",20,1)*IF(UPPER(U47)="10%",10,1)*IF(UPPER(U47)="НДС не облагается",0,1)/100,2)</f>
        <v>0</v>
      </c>
      <c r="Y47" s="101">
        <f>ROUND(X47+W47,2)</f>
        <v>0</v>
      </c>
      <c r="Z47" s="102">
        <f>IF(T47&gt;IF(V47=0,T47,V47),1,0)</f>
        <v>0</v>
      </c>
      <c r="AA47" s="102">
        <f t="shared" si="0"/>
        <v>0</v>
      </c>
      <c r="AB47" s="102">
        <f t="shared" si="1"/>
        <v>0</v>
      </c>
      <c r="AC47" s="102">
        <f t="shared" si="2"/>
        <v>0</v>
      </c>
      <c r="AD47" s="103">
        <f t="shared" si="3"/>
        <v>1</v>
      </c>
      <c r="AE47" s="103">
        <f>IF(AND(E47="Да",OR(AND(F47 = "Да",ISBLANK(G47)),AND(F47 = "Да", G47 = "В соответствии с техническим заданием"),AND(F47 = "Нет",NOT(G47 = "В соответствии с техническим заданием")))),1,0)</f>
        <v>0</v>
      </c>
      <c r="AF47" s="104">
        <f>IF(AND(E47="Да",OR(AND(F47 = "Да",ISBLANK(H47)),AND(F47 = "Да", H47 = "В соответствии с техническим заданием"),AND(F47 = "Нет",NOT(H47 = "В соответствии с техническим заданием")))),1,0)</f>
        <v>0</v>
      </c>
      <c r="AG47" s="104">
        <f>IF(OR(AND(E47="Нет",F47="Нет"),AND(E47="Да",F47="Нет"),AND(E47="Да",F47="Да")),0,1)</f>
        <v>0</v>
      </c>
      <c r="AH47" s="104">
        <f>IF(AND(R47="Россия"),1,0)</f>
        <v>0</v>
      </c>
      <c r="AI47" s="104">
        <f>AA47*AH47</f>
        <v>0</v>
      </c>
    </row>
    <row r="48" spans="1:35" ht="50.1" customHeight="1" x14ac:dyDescent="0.25">
      <c r="A48" s="93" t="s">
        <v>249</v>
      </c>
      <c r="B48" s="93">
        <v>38</v>
      </c>
      <c r="C48" s="93">
        <v>76</v>
      </c>
      <c r="D48" s="94" t="s">
        <v>250</v>
      </c>
      <c r="E48" s="116" t="s">
        <v>45</v>
      </c>
      <c r="F48" s="106" t="s">
        <v>45</v>
      </c>
      <c r="G48" s="118" t="s">
        <v>159</v>
      </c>
      <c r="H48" s="117" t="s">
        <v>159</v>
      </c>
      <c r="I48" s="95"/>
      <c r="J48" s="96" t="s">
        <v>177</v>
      </c>
      <c r="K48" s="96" t="s">
        <v>177</v>
      </c>
      <c r="L48" s="93" t="s">
        <v>184</v>
      </c>
      <c r="M48" s="93">
        <v>6</v>
      </c>
      <c r="N48" s="93" t="s">
        <v>179</v>
      </c>
      <c r="O48" s="97">
        <v>6</v>
      </c>
      <c r="P48" s="93" t="s">
        <v>180</v>
      </c>
      <c r="Q48" s="93" t="s">
        <v>181</v>
      </c>
      <c r="R48" s="106" t="s">
        <v>174</v>
      </c>
      <c r="S48" s="98">
        <v>564</v>
      </c>
      <c r="T48" s="99">
        <v>0</v>
      </c>
      <c r="U48" s="100" t="s">
        <v>158</v>
      </c>
      <c r="V48" s="98">
        <v>0</v>
      </c>
      <c r="W48" s="101">
        <f>ROUND(ROUND(T48,2)*ROUND(M48,3),2)</f>
        <v>0</v>
      </c>
      <c r="X48" s="101">
        <f>ROUND(W48*IF(UPPER(U48)="20%",20,1)*IF(UPPER(U48)="10%",10,1)*IF(UPPER(U48)="НДС не облагается",0,1)/100,2)</f>
        <v>0</v>
      </c>
      <c r="Y48" s="101">
        <f>ROUND(X48+W48,2)</f>
        <v>0</v>
      </c>
      <c r="Z48" s="102">
        <f>IF(T48&gt;IF(V48=0,T48,V48),1,0)</f>
        <v>0</v>
      </c>
      <c r="AA48" s="102">
        <f t="shared" si="0"/>
        <v>0</v>
      </c>
      <c r="AB48" s="102">
        <f t="shared" si="1"/>
        <v>0</v>
      </c>
      <c r="AC48" s="102">
        <f t="shared" si="2"/>
        <v>0</v>
      </c>
      <c r="AD48" s="103">
        <f t="shared" si="3"/>
        <v>1</v>
      </c>
      <c r="AE48" s="103">
        <f>IF(AND(E48="Да",OR(AND(F48 = "Да",ISBLANK(G48)),AND(F48 = "Да", G48 = "В соответствии с техническим заданием"),AND(F48 = "Нет",NOT(G48 = "В соответствии с техническим заданием")))),1,0)</f>
        <v>0</v>
      </c>
      <c r="AF48" s="104">
        <f>IF(AND(E48="Да",OR(AND(F48 = "Да",ISBLANK(H48)),AND(F48 = "Да", H48 = "В соответствии с техническим заданием"),AND(F48 = "Нет",NOT(H48 = "В соответствии с техническим заданием")))),1,0)</f>
        <v>0</v>
      </c>
      <c r="AG48" s="104">
        <f>IF(OR(AND(E48="Нет",F48="Нет"),AND(E48="Да",F48="Нет"),AND(E48="Да",F48="Да")),0,1)</f>
        <v>0</v>
      </c>
      <c r="AH48" s="104">
        <f>IF(AND(R48="Россия"),1,0)</f>
        <v>0</v>
      </c>
      <c r="AI48" s="104">
        <f>AA48*AH48</f>
        <v>0</v>
      </c>
    </row>
    <row r="49" spans="1:35" ht="50.1" customHeight="1" x14ac:dyDescent="0.25">
      <c r="A49" s="93" t="s">
        <v>251</v>
      </c>
      <c r="B49" s="93">
        <v>39</v>
      </c>
      <c r="C49" s="93">
        <v>55823</v>
      </c>
      <c r="D49" s="94" t="s">
        <v>252</v>
      </c>
      <c r="E49" s="116" t="s">
        <v>45</v>
      </c>
      <c r="F49" s="106" t="s">
        <v>45</v>
      </c>
      <c r="G49" s="118" t="s">
        <v>159</v>
      </c>
      <c r="H49" s="117" t="s">
        <v>159</v>
      </c>
      <c r="I49" s="95"/>
      <c r="J49" s="96" t="s">
        <v>177</v>
      </c>
      <c r="K49" s="96" t="s">
        <v>177</v>
      </c>
      <c r="L49" s="93" t="s">
        <v>184</v>
      </c>
      <c r="M49" s="93">
        <v>6</v>
      </c>
      <c r="N49" s="93" t="s">
        <v>179</v>
      </c>
      <c r="O49" s="97">
        <v>6</v>
      </c>
      <c r="P49" s="93" t="s">
        <v>180</v>
      </c>
      <c r="Q49" s="93" t="s">
        <v>181</v>
      </c>
      <c r="R49" s="106" t="s">
        <v>174</v>
      </c>
      <c r="S49" s="98">
        <v>1578</v>
      </c>
      <c r="T49" s="99">
        <v>0</v>
      </c>
      <c r="U49" s="100" t="s">
        <v>158</v>
      </c>
      <c r="V49" s="98">
        <v>0</v>
      </c>
      <c r="W49" s="101">
        <f>ROUND(ROUND(T49,2)*ROUND(M49,3),2)</f>
        <v>0</v>
      </c>
      <c r="X49" s="101">
        <f>ROUND(W49*IF(UPPER(U49)="20%",20,1)*IF(UPPER(U49)="10%",10,1)*IF(UPPER(U49)="НДС не облагается",0,1)/100,2)</f>
        <v>0</v>
      </c>
      <c r="Y49" s="101">
        <f>ROUND(X49+W49,2)</f>
        <v>0</v>
      </c>
      <c r="Z49" s="102">
        <f>IF(T49&gt;IF(V49=0,T49,V49),1,0)</f>
        <v>0</v>
      </c>
      <c r="AA49" s="102">
        <f t="shared" si="0"/>
        <v>0</v>
      </c>
      <c r="AB49" s="102">
        <f t="shared" si="1"/>
        <v>0</v>
      </c>
      <c r="AC49" s="102">
        <f t="shared" si="2"/>
        <v>0</v>
      </c>
      <c r="AD49" s="103">
        <f t="shared" si="3"/>
        <v>1</v>
      </c>
      <c r="AE49" s="103">
        <f>IF(AND(E49="Да",OR(AND(F49 = "Да",ISBLANK(G49)),AND(F49 = "Да", G49 = "В соответствии с техническим заданием"),AND(F49 = "Нет",NOT(G49 = "В соответствии с техническим заданием")))),1,0)</f>
        <v>0</v>
      </c>
      <c r="AF49" s="104">
        <f>IF(AND(E49="Да",OR(AND(F49 = "Да",ISBLANK(H49)),AND(F49 = "Да", H49 = "В соответствии с техническим заданием"),AND(F49 = "Нет",NOT(H49 = "В соответствии с техническим заданием")))),1,0)</f>
        <v>0</v>
      </c>
      <c r="AG49" s="104">
        <f>IF(OR(AND(E49="Нет",F49="Нет"),AND(E49="Да",F49="Нет"),AND(E49="Да",F49="Да")),0,1)</f>
        <v>0</v>
      </c>
      <c r="AH49" s="104">
        <f>IF(AND(R49="Россия"),1,0)</f>
        <v>0</v>
      </c>
      <c r="AI49" s="104">
        <f>AA49*AH49</f>
        <v>0</v>
      </c>
    </row>
    <row r="50" spans="1:35" ht="50.1" customHeight="1" x14ac:dyDescent="0.25">
      <c r="A50" s="93" t="s">
        <v>253</v>
      </c>
      <c r="B50" s="93">
        <v>40</v>
      </c>
      <c r="C50" s="93">
        <v>56729</v>
      </c>
      <c r="D50" s="94" t="s">
        <v>254</v>
      </c>
      <c r="E50" s="116" t="s">
        <v>45</v>
      </c>
      <c r="F50" s="106" t="s">
        <v>45</v>
      </c>
      <c r="G50" s="118" t="s">
        <v>159</v>
      </c>
      <c r="H50" s="117" t="s">
        <v>159</v>
      </c>
      <c r="I50" s="95"/>
      <c r="J50" s="96" t="s">
        <v>177</v>
      </c>
      <c r="K50" s="96" t="s">
        <v>177</v>
      </c>
      <c r="L50" s="93" t="s">
        <v>184</v>
      </c>
      <c r="M50" s="93">
        <v>6</v>
      </c>
      <c r="N50" s="93" t="s">
        <v>179</v>
      </c>
      <c r="O50" s="97">
        <v>6</v>
      </c>
      <c r="P50" s="93" t="s">
        <v>180</v>
      </c>
      <c r="Q50" s="93" t="s">
        <v>181</v>
      </c>
      <c r="R50" s="106" t="s">
        <v>174</v>
      </c>
      <c r="S50" s="98">
        <v>1098</v>
      </c>
      <c r="T50" s="99">
        <v>0</v>
      </c>
      <c r="U50" s="100" t="s">
        <v>158</v>
      </c>
      <c r="V50" s="98">
        <v>0</v>
      </c>
      <c r="W50" s="101">
        <f>ROUND(ROUND(T50,2)*ROUND(M50,3),2)</f>
        <v>0</v>
      </c>
      <c r="X50" s="101">
        <f>ROUND(W50*IF(UPPER(U50)="20%",20,1)*IF(UPPER(U50)="10%",10,1)*IF(UPPER(U50)="НДС не облагается",0,1)/100,2)</f>
        <v>0</v>
      </c>
      <c r="Y50" s="101">
        <f>ROUND(X50+W50,2)</f>
        <v>0</v>
      </c>
      <c r="Z50" s="102">
        <f>IF(T50&gt;IF(V50=0,T50,V50),1,0)</f>
        <v>0</v>
      </c>
      <c r="AA50" s="102">
        <f t="shared" si="0"/>
        <v>0</v>
      </c>
      <c r="AB50" s="102">
        <f t="shared" si="1"/>
        <v>0</v>
      </c>
      <c r="AC50" s="102">
        <f t="shared" si="2"/>
        <v>0</v>
      </c>
      <c r="AD50" s="103">
        <f t="shared" si="3"/>
        <v>1</v>
      </c>
      <c r="AE50" s="103">
        <f>IF(AND(E50="Да",OR(AND(F50 = "Да",ISBLANK(G50)),AND(F50 = "Да", G50 = "В соответствии с техническим заданием"),AND(F50 = "Нет",NOT(G50 = "В соответствии с техническим заданием")))),1,0)</f>
        <v>0</v>
      </c>
      <c r="AF50" s="104">
        <f>IF(AND(E50="Да",OR(AND(F50 = "Да",ISBLANK(H50)),AND(F50 = "Да", H50 = "В соответствии с техническим заданием"),AND(F50 = "Нет",NOT(H50 = "В соответствии с техническим заданием")))),1,0)</f>
        <v>0</v>
      </c>
      <c r="AG50" s="104">
        <f>IF(OR(AND(E50="Нет",F50="Нет"),AND(E50="Да",F50="Нет"),AND(E50="Да",F50="Да")),0,1)</f>
        <v>0</v>
      </c>
      <c r="AH50" s="104">
        <f>IF(AND(R50="Россия"),1,0)</f>
        <v>0</v>
      </c>
      <c r="AI50" s="104">
        <f>AA50*AH50</f>
        <v>0</v>
      </c>
    </row>
    <row r="51" spans="1:35" ht="50.1" customHeight="1" x14ac:dyDescent="0.25">
      <c r="A51" s="93" t="s">
        <v>255</v>
      </c>
      <c r="B51" s="93">
        <v>41</v>
      </c>
      <c r="C51" s="93">
        <v>56119</v>
      </c>
      <c r="D51" s="94" t="s">
        <v>256</v>
      </c>
      <c r="E51" s="116" t="s">
        <v>45</v>
      </c>
      <c r="F51" s="106" t="s">
        <v>45</v>
      </c>
      <c r="G51" s="118" t="s">
        <v>159</v>
      </c>
      <c r="H51" s="117" t="s">
        <v>159</v>
      </c>
      <c r="I51" s="95"/>
      <c r="J51" s="96" t="s">
        <v>177</v>
      </c>
      <c r="K51" s="96" t="s">
        <v>177</v>
      </c>
      <c r="L51" s="93" t="s">
        <v>184</v>
      </c>
      <c r="M51" s="93">
        <v>6</v>
      </c>
      <c r="N51" s="93" t="s">
        <v>179</v>
      </c>
      <c r="O51" s="97">
        <v>6</v>
      </c>
      <c r="P51" s="93" t="s">
        <v>180</v>
      </c>
      <c r="Q51" s="93" t="s">
        <v>181</v>
      </c>
      <c r="R51" s="106" t="s">
        <v>174</v>
      </c>
      <c r="S51" s="98">
        <v>1632</v>
      </c>
      <c r="T51" s="99">
        <v>0</v>
      </c>
      <c r="U51" s="100" t="s">
        <v>158</v>
      </c>
      <c r="V51" s="98">
        <v>0</v>
      </c>
      <c r="W51" s="101">
        <f>ROUND(ROUND(T51,2)*ROUND(M51,3),2)</f>
        <v>0</v>
      </c>
      <c r="X51" s="101">
        <f>ROUND(W51*IF(UPPER(U51)="20%",20,1)*IF(UPPER(U51)="10%",10,1)*IF(UPPER(U51)="НДС не облагается",0,1)/100,2)</f>
        <v>0</v>
      </c>
      <c r="Y51" s="101">
        <f>ROUND(X51+W51,2)</f>
        <v>0</v>
      </c>
      <c r="Z51" s="102">
        <f>IF(T51&gt;IF(V51=0,T51,V51),1,0)</f>
        <v>0</v>
      </c>
      <c r="AA51" s="102">
        <f t="shared" si="0"/>
        <v>0</v>
      </c>
      <c r="AB51" s="102">
        <f t="shared" si="1"/>
        <v>0</v>
      </c>
      <c r="AC51" s="102">
        <f t="shared" si="2"/>
        <v>0</v>
      </c>
      <c r="AD51" s="103">
        <f t="shared" si="3"/>
        <v>1</v>
      </c>
      <c r="AE51" s="103">
        <f>IF(AND(E51="Да",OR(AND(F51 = "Да",ISBLANK(G51)),AND(F51 = "Да", G51 = "В соответствии с техническим заданием"),AND(F51 = "Нет",NOT(G51 = "В соответствии с техническим заданием")))),1,0)</f>
        <v>0</v>
      </c>
      <c r="AF51" s="104">
        <f>IF(AND(E51="Да",OR(AND(F51 = "Да",ISBLANK(H51)),AND(F51 = "Да", H51 = "В соответствии с техническим заданием"),AND(F51 = "Нет",NOT(H51 = "В соответствии с техническим заданием")))),1,0)</f>
        <v>0</v>
      </c>
      <c r="AG51" s="104">
        <f>IF(OR(AND(E51="Нет",F51="Нет"),AND(E51="Да",F51="Нет"),AND(E51="Да",F51="Да")),0,1)</f>
        <v>0</v>
      </c>
      <c r="AH51" s="104">
        <f>IF(AND(R51="Россия"),1,0)</f>
        <v>0</v>
      </c>
      <c r="AI51" s="104">
        <f>AA51*AH51</f>
        <v>0</v>
      </c>
    </row>
    <row r="52" spans="1:35" ht="50.1" customHeight="1" x14ac:dyDescent="0.25">
      <c r="A52" s="93" t="s">
        <v>257</v>
      </c>
      <c r="B52" s="93">
        <v>42</v>
      </c>
      <c r="C52" s="93">
        <v>78</v>
      </c>
      <c r="D52" s="94" t="s">
        <v>258</v>
      </c>
      <c r="E52" s="116" t="s">
        <v>45</v>
      </c>
      <c r="F52" s="106" t="s">
        <v>45</v>
      </c>
      <c r="G52" s="118" t="s">
        <v>159</v>
      </c>
      <c r="H52" s="117" t="s">
        <v>159</v>
      </c>
      <c r="I52" s="95"/>
      <c r="J52" s="96" t="s">
        <v>177</v>
      </c>
      <c r="K52" s="96" t="s">
        <v>177</v>
      </c>
      <c r="L52" s="93" t="s">
        <v>184</v>
      </c>
      <c r="M52" s="93">
        <v>6</v>
      </c>
      <c r="N52" s="93" t="s">
        <v>179</v>
      </c>
      <c r="O52" s="97">
        <v>6</v>
      </c>
      <c r="P52" s="93" t="s">
        <v>180</v>
      </c>
      <c r="Q52" s="93" t="s">
        <v>181</v>
      </c>
      <c r="R52" s="106" t="s">
        <v>174</v>
      </c>
      <c r="S52" s="98">
        <v>1320</v>
      </c>
      <c r="T52" s="99">
        <v>0</v>
      </c>
      <c r="U52" s="100" t="s">
        <v>158</v>
      </c>
      <c r="V52" s="98">
        <v>0</v>
      </c>
      <c r="W52" s="101">
        <f>ROUND(ROUND(T52,2)*ROUND(M52,3),2)</f>
        <v>0</v>
      </c>
      <c r="X52" s="101">
        <f>ROUND(W52*IF(UPPER(U52)="20%",20,1)*IF(UPPER(U52)="10%",10,1)*IF(UPPER(U52)="НДС не облагается",0,1)/100,2)</f>
        <v>0</v>
      </c>
      <c r="Y52" s="101">
        <f>ROUND(X52+W52,2)</f>
        <v>0</v>
      </c>
      <c r="Z52" s="102">
        <f>IF(T52&gt;IF(V52=0,T52,V52),1,0)</f>
        <v>0</v>
      </c>
      <c r="AA52" s="102">
        <f t="shared" si="0"/>
        <v>0</v>
      </c>
      <c r="AB52" s="102">
        <f t="shared" si="1"/>
        <v>0</v>
      </c>
      <c r="AC52" s="102">
        <f t="shared" si="2"/>
        <v>0</v>
      </c>
      <c r="AD52" s="103">
        <f t="shared" si="3"/>
        <v>1</v>
      </c>
      <c r="AE52" s="103">
        <f>IF(AND(E52="Да",OR(AND(F52 = "Да",ISBLANK(G52)),AND(F52 = "Да", G52 = "В соответствии с техническим заданием"),AND(F52 = "Нет",NOT(G52 = "В соответствии с техническим заданием")))),1,0)</f>
        <v>0</v>
      </c>
      <c r="AF52" s="104">
        <f>IF(AND(E52="Да",OR(AND(F52 = "Да",ISBLANK(H52)),AND(F52 = "Да", H52 = "В соответствии с техническим заданием"),AND(F52 = "Нет",NOT(H52 = "В соответствии с техническим заданием")))),1,0)</f>
        <v>0</v>
      </c>
      <c r="AG52" s="104">
        <f>IF(OR(AND(E52="Нет",F52="Нет"),AND(E52="Да",F52="Нет"),AND(E52="Да",F52="Да")),0,1)</f>
        <v>0</v>
      </c>
      <c r="AH52" s="104">
        <f>IF(AND(R52="Россия"),1,0)</f>
        <v>0</v>
      </c>
      <c r="AI52" s="104">
        <f>AA52*AH52</f>
        <v>0</v>
      </c>
    </row>
    <row r="53" spans="1:35" ht="50.1" customHeight="1" x14ac:dyDescent="0.25">
      <c r="A53" s="93" t="s">
        <v>259</v>
      </c>
      <c r="B53" s="93">
        <v>43</v>
      </c>
      <c r="C53" s="93">
        <v>56115</v>
      </c>
      <c r="D53" s="94" t="s">
        <v>260</v>
      </c>
      <c r="E53" s="116" t="s">
        <v>45</v>
      </c>
      <c r="F53" s="106" t="s">
        <v>45</v>
      </c>
      <c r="G53" s="118" t="s">
        <v>159</v>
      </c>
      <c r="H53" s="117" t="s">
        <v>159</v>
      </c>
      <c r="I53" s="95"/>
      <c r="J53" s="96" t="s">
        <v>177</v>
      </c>
      <c r="K53" s="96" t="s">
        <v>177</v>
      </c>
      <c r="L53" s="93" t="s">
        <v>184</v>
      </c>
      <c r="M53" s="93">
        <v>6</v>
      </c>
      <c r="N53" s="93" t="s">
        <v>179</v>
      </c>
      <c r="O53" s="97">
        <v>6</v>
      </c>
      <c r="P53" s="93" t="s">
        <v>180</v>
      </c>
      <c r="Q53" s="93" t="s">
        <v>181</v>
      </c>
      <c r="R53" s="106" t="s">
        <v>174</v>
      </c>
      <c r="S53" s="98">
        <v>7374</v>
      </c>
      <c r="T53" s="99">
        <v>0</v>
      </c>
      <c r="U53" s="100" t="s">
        <v>158</v>
      </c>
      <c r="V53" s="98">
        <v>0</v>
      </c>
      <c r="W53" s="101">
        <f>ROUND(ROUND(T53,2)*ROUND(M53,3),2)</f>
        <v>0</v>
      </c>
      <c r="X53" s="101">
        <f>ROUND(W53*IF(UPPER(U53)="20%",20,1)*IF(UPPER(U53)="10%",10,1)*IF(UPPER(U53)="НДС не облагается",0,1)/100,2)</f>
        <v>0</v>
      </c>
      <c r="Y53" s="101">
        <f>ROUND(X53+W53,2)</f>
        <v>0</v>
      </c>
      <c r="Z53" s="102">
        <f>IF(T53&gt;IF(V53=0,T53,V53),1,0)</f>
        <v>0</v>
      </c>
      <c r="AA53" s="102">
        <f t="shared" si="0"/>
        <v>0</v>
      </c>
      <c r="AB53" s="102">
        <f t="shared" si="1"/>
        <v>0</v>
      </c>
      <c r="AC53" s="102">
        <f t="shared" si="2"/>
        <v>0</v>
      </c>
      <c r="AD53" s="103">
        <f t="shared" si="3"/>
        <v>1</v>
      </c>
      <c r="AE53" s="103">
        <f>IF(AND(E53="Да",OR(AND(F53 = "Да",ISBLANK(G53)),AND(F53 = "Да", G53 = "В соответствии с техническим заданием"),AND(F53 = "Нет",NOT(G53 = "В соответствии с техническим заданием")))),1,0)</f>
        <v>0</v>
      </c>
      <c r="AF53" s="104">
        <f>IF(AND(E53="Да",OR(AND(F53 = "Да",ISBLANK(H53)),AND(F53 = "Да", H53 = "В соответствии с техническим заданием"),AND(F53 = "Нет",NOT(H53 = "В соответствии с техническим заданием")))),1,0)</f>
        <v>0</v>
      </c>
      <c r="AG53" s="104">
        <f>IF(OR(AND(E53="Нет",F53="Нет"),AND(E53="Да",F53="Нет"),AND(E53="Да",F53="Да")),0,1)</f>
        <v>0</v>
      </c>
      <c r="AH53" s="104">
        <f>IF(AND(R53="Россия"),1,0)</f>
        <v>0</v>
      </c>
      <c r="AI53" s="104">
        <f>AA53*AH53</f>
        <v>0</v>
      </c>
    </row>
    <row r="54" spans="1:35" ht="50.1" customHeight="1" x14ac:dyDescent="0.25">
      <c r="A54" s="93" t="s">
        <v>261</v>
      </c>
      <c r="B54" s="93">
        <v>44</v>
      </c>
      <c r="C54" s="93">
        <v>56103</v>
      </c>
      <c r="D54" s="94" t="s">
        <v>262</v>
      </c>
      <c r="E54" s="116" t="s">
        <v>45</v>
      </c>
      <c r="F54" s="106" t="s">
        <v>45</v>
      </c>
      <c r="G54" s="118" t="s">
        <v>159</v>
      </c>
      <c r="H54" s="117" t="s">
        <v>159</v>
      </c>
      <c r="I54" s="95"/>
      <c r="J54" s="96" t="s">
        <v>177</v>
      </c>
      <c r="K54" s="96" t="s">
        <v>177</v>
      </c>
      <c r="L54" s="93" t="s">
        <v>184</v>
      </c>
      <c r="M54" s="93">
        <v>6</v>
      </c>
      <c r="N54" s="93" t="s">
        <v>179</v>
      </c>
      <c r="O54" s="97">
        <v>6</v>
      </c>
      <c r="P54" s="93" t="s">
        <v>180</v>
      </c>
      <c r="Q54" s="93" t="s">
        <v>181</v>
      </c>
      <c r="R54" s="106" t="s">
        <v>174</v>
      </c>
      <c r="S54" s="98">
        <v>1770</v>
      </c>
      <c r="T54" s="99">
        <v>0</v>
      </c>
      <c r="U54" s="100" t="s">
        <v>158</v>
      </c>
      <c r="V54" s="98">
        <v>0</v>
      </c>
      <c r="W54" s="101">
        <f>ROUND(ROUND(T54,2)*ROUND(M54,3),2)</f>
        <v>0</v>
      </c>
      <c r="X54" s="101">
        <f>ROUND(W54*IF(UPPER(U54)="20%",20,1)*IF(UPPER(U54)="10%",10,1)*IF(UPPER(U54)="НДС не облагается",0,1)/100,2)</f>
        <v>0</v>
      </c>
      <c r="Y54" s="101">
        <f>ROUND(X54+W54,2)</f>
        <v>0</v>
      </c>
      <c r="Z54" s="102">
        <f>IF(T54&gt;IF(V54=0,T54,V54),1,0)</f>
        <v>0</v>
      </c>
      <c r="AA54" s="102">
        <f t="shared" si="0"/>
        <v>0</v>
      </c>
      <c r="AB54" s="102">
        <f t="shared" si="1"/>
        <v>0</v>
      </c>
      <c r="AC54" s="102">
        <f t="shared" si="2"/>
        <v>0</v>
      </c>
      <c r="AD54" s="103">
        <f t="shared" si="3"/>
        <v>1</v>
      </c>
      <c r="AE54" s="103">
        <f>IF(AND(E54="Да",OR(AND(F54 = "Да",ISBLANK(G54)),AND(F54 = "Да", G54 = "В соответствии с техническим заданием"),AND(F54 = "Нет",NOT(G54 = "В соответствии с техническим заданием")))),1,0)</f>
        <v>0</v>
      </c>
      <c r="AF54" s="104">
        <f>IF(AND(E54="Да",OR(AND(F54 = "Да",ISBLANK(H54)),AND(F54 = "Да", H54 = "В соответствии с техническим заданием"),AND(F54 = "Нет",NOT(H54 = "В соответствии с техническим заданием")))),1,0)</f>
        <v>0</v>
      </c>
      <c r="AG54" s="104">
        <f>IF(OR(AND(E54="Нет",F54="Нет"),AND(E54="Да",F54="Нет"),AND(E54="Да",F54="Да")),0,1)</f>
        <v>0</v>
      </c>
      <c r="AH54" s="104">
        <f>IF(AND(R54="Россия"),1,0)</f>
        <v>0</v>
      </c>
      <c r="AI54" s="104">
        <f>AA54*AH54</f>
        <v>0</v>
      </c>
    </row>
    <row r="55" spans="1:35" ht="50.1" customHeight="1" x14ac:dyDescent="0.25">
      <c r="A55" s="93" t="s">
        <v>263</v>
      </c>
      <c r="B55" s="93">
        <v>45</v>
      </c>
      <c r="C55" s="93">
        <v>56117</v>
      </c>
      <c r="D55" s="94" t="s">
        <v>264</v>
      </c>
      <c r="E55" s="116" t="s">
        <v>45</v>
      </c>
      <c r="F55" s="106" t="s">
        <v>45</v>
      </c>
      <c r="G55" s="118" t="s">
        <v>159</v>
      </c>
      <c r="H55" s="117" t="s">
        <v>159</v>
      </c>
      <c r="I55" s="95"/>
      <c r="J55" s="96" t="s">
        <v>177</v>
      </c>
      <c r="K55" s="96" t="s">
        <v>177</v>
      </c>
      <c r="L55" s="93" t="s">
        <v>184</v>
      </c>
      <c r="M55" s="93">
        <v>6</v>
      </c>
      <c r="N55" s="93" t="s">
        <v>179</v>
      </c>
      <c r="O55" s="97">
        <v>6</v>
      </c>
      <c r="P55" s="93" t="s">
        <v>180</v>
      </c>
      <c r="Q55" s="93" t="s">
        <v>181</v>
      </c>
      <c r="R55" s="106" t="s">
        <v>174</v>
      </c>
      <c r="S55" s="98">
        <v>7266</v>
      </c>
      <c r="T55" s="99">
        <v>0</v>
      </c>
      <c r="U55" s="100" t="s">
        <v>158</v>
      </c>
      <c r="V55" s="98">
        <v>0</v>
      </c>
      <c r="W55" s="101">
        <f>ROUND(ROUND(T55,2)*ROUND(M55,3),2)</f>
        <v>0</v>
      </c>
      <c r="X55" s="101">
        <f>ROUND(W55*IF(UPPER(U55)="20%",20,1)*IF(UPPER(U55)="10%",10,1)*IF(UPPER(U55)="НДС не облагается",0,1)/100,2)</f>
        <v>0</v>
      </c>
      <c r="Y55" s="101">
        <f>ROUND(X55+W55,2)</f>
        <v>0</v>
      </c>
      <c r="Z55" s="102">
        <f>IF(T55&gt;IF(V55=0,T55,V55),1,0)</f>
        <v>0</v>
      </c>
      <c r="AA55" s="102">
        <f t="shared" si="0"/>
        <v>0</v>
      </c>
      <c r="AB55" s="102">
        <f t="shared" si="1"/>
        <v>0</v>
      </c>
      <c r="AC55" s="102">
        <f t="shared" si="2"/>
        <v>0</v>
      </c>
      <c r="AD55" s="103">
        <f t="shared" si="3"/>
        <v>1</v>
      </c>
      <c r="AE55" s="103">
        <f>IF(AND(E55="Да",OR(AND(F55 = "Да",ISBLANK(G55)),AND(F55 = "Да", G55 = "В соответствии с техническим заданием"),AND(F55 = "Нет",NOT(G55 = "В соответствии с техническим заданием")))),1,0)</f>
        <v>0</v>
      </c>
      <c r="AF55" s="104">
        <f>IF(AND(E55="Да",OR(AND(F55 = "Да",ISBLANK(H55)),AND(F55 = "Да", H55 = "В соответствии с техническим заданием"),AND(F55 = "Нет",NOT(H55 = "В соответствии с техническим заданием")))),1,0)</f>
        <v>0</v>
      </c>
      <c r="AG55" s="104">
        <f>IF(OR(AND(E55="Нет",F55="Нет"),AND(E55="Да",F55="Нет"),AND(E55="Да",F55="Да")),0,1)</f>
        <v>0</v>
      </c>
      <c r="AH55" s="104">
        <f>IF(AND(R55="Россия"),1,0)</f>
        <v>0</v>
      </c>
      <c r="AI55" s="104">
        <f>AA55*AH55</f>
        <v>0</v>
      </c>
    </row>
    <row r="56" spans="1:35" ht="50.1" customHeight="1" x14ac:dyDescent="0.25">
      <c r="A56" s="93" t="s">
        <v>265</v>
      </c>
      <c r="B56" s="93">
        <v>46</v>
      </c>
      <c r="C56" s="93">
        <v>56105</v>
      </c>
      <c r="D56" s="94" t="s">
        <v>266</v>
      </c>
      <c r="E56" s="116" t="s">
        <v>45</v>
      </c>
      <c r="F56" s="106" t="s">
        <v>45</v>
      </c>
      <c r="G56" s="118" t="s">
        <v>159</v>
      </c>
      <c r="H56" s="117" t="s">
        <v>159</v>
      </c>
      <c r="I56" s="95"/>
      <c r="J56" s="96" t="s">
        <v>177</v>
      </c>
      <c r="K56" s="96" t="s">
        <v>177</v>
      </c>
      <c r="L56" s="93" t="s">
        <v>184</v>
      </c>
      <c r="M56" s="93">
        <v>6</v>
      </c>
      <c r="N56" s="93" t="s">
        <v>179</v>
      </c>
      <c r="O56" s="97">
        <v>6</v>
      </c>
      <c r="P56" s="93" t="s">
        <v>180</v>
      </c>
      <c r="Q56" s="93" t="s">
        <v>181</v>
      </c>
      <c r="R56" s="106" t="s">
        <v>174</v>
      </c>
      <c r="S56" s="98">
        <v>3060</v>
      </c>
      <c r="T56" s="99">
        <v>0</v>
      </c>
      <c r="U56" s="100" t="s">
        <v>158</v>
      </c>
      <c r="V56" s="98">
        <v>0</v>
      </c>
      <c r="W56" s="101">
        <f>ROUND(ROUND(T56,2)*ROUND(M56,3),2)</f>
        <v>0</v>
      </c>
      <c r="X56" s="101">
        <f>ROUND(W56*IF(UPPER(U56)="20%",20,1)*IF(UPPER(U56)="10%",10,1)*IF(UPPER(U56)="НДС не облагается",0,1)/100,2)</f>
        <v>0</v>
      </c>
      <c r="Y56" s="101">
        <f>ROUND(X56+W56,2)</f>
        <v>0</v>
      </c>
      <c r="Z56" s="102">
        <f>IF(T56&gt;IF(V56=0,T56,V56),1,0)</f>
        <v>0</v>
      </c>
      <c r="AA56" s="102">
        <f t="shared" si="0"/>
        <v>0</v>
      </c>
      <c r="AB56" s="102">
        <f t="shared" si="1"/>
        <v>0</v>
      </c>
      <c r="AC56" s="102">
        <f t="shared" si="2"/>
        <v>0</v>
      </c>
      <c r="AD56" s="103">
        <f t="shared" si="3"/>
        <v>1</v>
      </c>
      <c r="AE56" s="103">
        <f>IF(AND(E56="Да",OR(AND(F56 = "Да",ISBLANK(G56)),AND(F56 = "Да", G56 = "В соответствии с техническим заданием"),AND(F56 = "Нет",NOT(G56 = "В соответствии с техническим заданием")))),1,0)</f>
        <v>0</v>
      </c>
      <c r="AF56" s="104">
        <f>IF(AND(E56="Да",OR(AND(F56 = "Да",ISBLANK(H56)),AND(F56 = "Да", H56 = "В соответствии с техническим заданием"),AND(F56 = "Нет",NOT(H56 = "В соответствии с техническим заданием")))),1,0)</f>
        <v>0</v>
      </c>
      <c r="AG56" s="104">
        <f>IF(OR(AND(E56="Нет",F56="Нет"),AND(E56="Да",F56="Нет"),AND(E56="Да",F56="Да")),0,1)</f>
        <v>0</v>
      </c>
      <c r="AH56" s="104">
        <f>IF(AND(R56="Россия"),1,0)</f>
        <v>0</v>
      </c>
      <c r="AI56" s="104">
        <f>AA56*AH56</f>
        <v>0</v>
      </c>
    </row>
    <row r="57" spans="1:35" ht="50.1" customHeight="1" x14ac:dyDescent="0.25">
      <c r="A57" s="93" t="s">
        <v>267</v>
      </c>
      <c r="B57" s="93">
        <v>47</v>
      </c>
      <c r="C57" s="93">
        <v>58903</v>
      </c>
      <c r="D57" s="94" t="s">
        <v>268</v>
      </c>
      <c r="E57" s="116" t="s">
        <v>45</v>
      </c>
      <c r="F57" s="106" t="s">
        <v>45</v>
      </c>
      <c r="G57" s="118" t="s">
        <v>159</v>
      </c>
      <c r="H57" s="117" t="s">
        <v>159</v>
      </c>
      <c r="I57" s="95"/>
      <c r="J57" s="96" t="s">
        <v>177</v>
      </c>
      <c r="K57" s="96" t="s">
        <v>177</v>
      </c>
      <c r="L57" s="93" t="s">
        <v>184</v>
      </c>
      <c r="M57" s="93">
        <v>6</v>
      </c>
      <c r="N57" s="93" t="s">
        <v>179</v>
      </c>
      <c r="O57" s="97">
        <v>6</v>
      </c>
      <c r="P57" s="93" t="s">
        <v>180</v>
      </c>
      <c r="Q57" s="93" t="s">
        <v>181</v>
      </c>
      <c r="R57" s="106" t="s">
        <v>174</v>
      </c>
      <c r="S57" s="98">
        <v>9408</v>
      </c>
      <c r="T57" s="99">
        <v>0</v>
      </c>
      <c r="U57" s="100" t="s">
        <v>158</v>
      </c>
      <c r="V57" s="98">
        <v>0</v>
      </c>
      <c r="W57" s="101">
        <f>ROUND(ROUND(T57,2)*ROUND(M57,3),2)</f>
        <v>0</v>
      </c>
      <c r="X57" s="101">
        <f>ROUND(W57*IF(UPPER(U57)="20%",20,1)*IF(UPPER(U57)="10%",10,1)*IF(UPPER(U57)="НДС не облагается",0,1)/100,2)</f>
        <v>0</v>
      </c>
      <c r="Y57" s="101">
        <f>ROUND(X57+W57,2)</f>
        <v>0</v>
      </c>
      <c r="Z57" s="102">
        <f>IF(T57&gt;IF(V57=0,T57,V57),1,0)</f>
        <v>0</v>
      </c>
      <c r="AA57" s="102">
        <f t="shared" si="0"/>
        <v>0</v>
      </c>
      <c r="AB57" s="102">
        <f t="shared" si="1"/>
        <v>0</v>
      </c>
      <c r="AC57" s="102">
        <f t="shared" si="2"/>
        <v>0</v>
      </c>
      <c r="AD57" s="103">
        <f t="shared" si="3"/>
        <v>1</v>
      </c>
      <c r="AE57" s="103">
        <f>IF(AND(E57="Да",OR(AND(F57 = "Да",ISBLANK(G57)),AND(F57 = "Да", G57 = "В соответствии с техническим заданием"),AND(F57 = "Нет",NOT(G57 = "В соответствии с техническим заданием")))),1,0)</f>
        <v>0</v>
      </c>
      <c r="AF57" s="104">
        <f>IF(AND(E57="Да",OR(AND(F57 = "Да",ISBLANK(H57)),AND(F57 = "Да", H57 = "В соответствии с техническим заданием"),AND(F57 = "Нет",NOT(H57 = "В соответствии с техническим заданием")))),1,0)</f>
        <v>0</v>
      </c>
      <c r="AG57" s="104">
        <f>IF(OR(AND(E57="Нет",F57="Нет"),AND(E57="Да",F57="Нет"),AND(E57="Да",F57="Да")),0,1)</f>
        <v>0</v>
      </c>
      <c r="AH57" s="104">
        <f>IF(AND(R57="Россия"),1,0)</f>
        <v>0</v>
      </c>
      <c r="AI57" s="104">
        <f>AA57*AH57</f>
        <v>0</v>
      </c>
    </row>
    <row r="58" spans="1:35" ht="50.1" customHeight="1" x14ac:dyDescent="0.25">
      <c r="A58" s="93" t="s">
        <v>269</v>
      </c>
      <c r="B58" s="93">
        <v>48</v>
      </c>
      <c r="C58" s="93">
        <v>160</v>
      </c>
      <c r="D58" s="94" t="s">
        <v>270</v>
      </c>
      <c r="E58" s="116" t="s">
        <v>45</v>
      </c>
      <c r="F58" s="106" t="s">
        <v>45</v>
      </c>
      <c r="G58" s="118" t="s">
        <v>159</v>
      </c>
      <c r="H58" s="117" t="s">
        <v>159</v>
      </c>
      <c r="I58" s="95"/>
      <c r="J58" s="96" t="s">
        <v>177</v>
      </c>
      <c r="K58" s="96" t="s">
        <v>177</v>
      </c>
      <c r="L58" s="93" t="s">
        <v>184</v>
      </c>
      <c r="M58" s="93">
        <v>6</v>
      </c>
      <c r="N58" s="93" t="s">
        <v>179</v>
      </c>
      <c r="O58" s="97">
        <v>6</v>
      </c>
      <c r="P58" s="93" t="s">
        <v>180</v>
      </c>
      <c r="Q58" s="93" t="s">
        <v>181</v>
      </c>
      <c r="R58" s="106" t="s">
        <v>174</v>
      </c>
      <c r="S58" s="98">
        <v>9426</v>
      </c>
      <c r="T58" s="99">
        <v>0</v>
      </c>
      <c r="U58" s="100" t="s">
        <v>158</v>
      </c>
      <c r="V58" s="98">
        <v>0</v>
      </c>
      <c r="W58" s="101">
        <f>ROUND(ROUND(T58,2)*ROUND(M58,3),2)</f>
        <v>0</v>
      </c>
      <c r="X58" s="101">
        <f>ROUND(W58*IF(UPPER(U58)="20%",20,1)*IF(UPPER(U58)="10%",10,1)*IF(UPPER(U58)="НДС не облагается",0,1)/100,2)</f>
        <v>0</v>
      </c>
      <c r="Y58" s="101">
        <f>ROUND(X58+W58,2)</f>
        <v>0</v>
      </c>
      <c r="Z58" s="102">
        <f>IF(T58&gt;IF(V58=0,T58,V58),1,0)</f>
        <v>0</v>
      </c>
      <c r="AA58" s="102">
        <f t="shared" si="0"/>
        <v>0</v>
      </c>
      <c r="AB58" s="102">
        <f t="shared" si="1"/>
        <v>0</v>
      </c>
      <c r="AC58" s="102">
        <f t="shared" si="2"/>
        <v>0</v>
      </c>
      <c r="AD58" s="103">
        <f t="shared" si="3"/>
        <v>1</v>
      </c>
      <c r="AE58" s="103">
        <f>IF(AND(E58="Да",OR(AND(F58 = "Да",ISBLANK(G58)),AND(F58 = "Да", G58 = "В соответствии с техническим заданием"),AND(F58 = "Нет",NOT(G58 = "В соответствии с техническим заданием")))),1,0)</f>
        <v>0</v>
      </c>
      <c r="AF58" s="104">
        <f>IF(AND(E58="Да",OR(AND(F58 = "Да",ISBLANK(H58)),AND(F58 = "Да", H58 = "В соответствии с техническим заданием"),AND(F58 = "Нет",NOT(H58 = "В соответствии с техническим заданием")))),1,0)</f>
        <v>0</v>
      </c>
      <c r="AG58" s="104">
        <f>IF(OR(AND(E58="Нет",F58="Нет"),AND(E58="Да",F58="Нет"),AND(E58="Да",F58="Да")),0,1)</f>
        <v>0</v>
      </c>
      <c r="AH58" s="104">
        <f>IF(AND(R58="Россия"),1,0)</f>
        <v>0</v>
      </c>
      <c r="AI58" s="104">
        <f>AA58*AH58</f>
        <v>0</v>
      </c>
    </row>
    <row r="59" spans="1:35" ht="50.1" customHeight="1" x14ac:dyDescent="0.25">
      <c r="A59" s="93" t="s">
        <v>271</v>
      </c>
      <c r="B59" s="93">
        <v>49</v>
      </c>
      <c r="C59" s="93">
        <v>56505</v>
      </c>
      <c r="D59" s="94" t="s">
        <v>272</v>
      </c>
      <c r="E59" s="116" t="s">
        <v>45</v>
      </c>
      <c r="F59" s="106" t="s">
        <v>45</v>
      </c>
      <c r="G59" s="118" t="s">
        <v>159</v>
      </c>
      <c r="H59" s="117" t="s">
        <v>159</v>
      </c>
      <c r="I59" s="95"/>
      <c r="J59" s="96" t="s">
        <v>177</v>
      </c>
      <c r="K59" s="96" t="s">
        <v>177</v>
      </c>
      <c r="L59" s="93" t="s">
        <v>184</v>
      </c>
      <c r="M59" s="93">
        <v>2</v>
      </c>
      <c r="N59" s="93" t="s">
        <v>179</v>
      </c>
      <c r="O59" s="97">
        <v>2</v>
      </c>
      <c r="P59" s="93" t="s">
        <v>180</v>
      </c>
      <c r="Q59" s="93" t="s">
        <v>181</v>
      </c>
      <c r="R59" s="106" t="s">
        <v>174</v>
      </c>
      <c r="S59" s="98">
        <v>788</v>
      </c>
      <c r="T59" s="99">
        <v>0</v>
      </c>
      <c r="U59" s="100" t="s">
        <v>158</v>
      </c>
      <c r="V59" s="98">
        <v>0</v>
      </c>
      <c r="W59" s="101">
        <f>ROUND(ROUND(T59,2)*ROUND(M59,3),2)</f>
        <v>0</v>
      </c>
      <c r="X59" s="101">
        <f>ROUND(W59*IF(UPPER(U59)="20%",20,1)*IF(UPPER(U59)="10%",10,1)*IF(UPPER(U59)="НДС не облагается",0,1)/100,2)</f>
        <v>0</v>
      </c>
      <c r="Y59" s="101">
        <f>ROUND(X59+W59,2)</f>
        <v>0</v>
      </c>
      <c r="Z59" s="102">
        <f>IF(T59&gt;IF(V59=0,T59,V59),1,0)</f>
        <v>0</v>
      </c>
      <c r="AA59" s="102">
        <f t="shared" si="0"/>
        <v>0</v>
      </c>
      <c r="AB59" s="102">
        <f t="shared" si="1"/>
        <v>0</v>
      </c>
      <c r="AC59" s="102">
        <f t="shared" si="2"/>
        <v>0</v>
      </c>
      <c r="AD59" s="103">
        <f t="shared" si="3"/>
        <v>1</v>
      </c>
      <c r="AE59" s="103">
        <f>IF(AND(E59="Да",OR(AND(F59 = "Да",ISBLANK(G59)),AND(F59 = "Да", G59 = "В соответствии с техническим заданием"),AND(F59 = "Нет",NOT(G59 = "В соответствии с техническим заданием")))),1,0)</f>
        <v>0</v>
      </c>
      <c r="AF59" s="104">
        <f>IF(AND(E59="Да",OR(AND(F59 = "Да",ISBLANK(H59)),AND(F59 = "Да", H59 = "В соответствии с техническим заданием"),AND(F59 = "Нет",NOT(H59 = "В соответствии с техническим заданием")))),1,0)</f>
        <v>0</v>
      </c>
      <c r="AG59" s="104">
        <f>IF(OR(AND(E59="Нет",F59="Нет"),AND(E59="Да",F59="Нет"),AND(E59="Да",F59="Да")),0,1)</f>
        <v>0</v>
      </c>
      <c r="AH59" s="104">
        <f>IF(AND(R59="Россия"),1,0)</f>
        <v>0</v>
      </c>
      <c r="AI59" s="104">
        <f>AA59*AH59</f>
        <v>0</v>
      </c>
    </row>
    <row r="60" spans="1:35" ht="50.1" customHeight="1" x14ac:dyDescent="0.25">
      <c r="A60" s="93" t="s">
        <v>273</v>
      </c>
      <c r="B60" s="93">
        <v>50</v>
      </c>
      <c r="C60" s="93">
        <v>56799</v>
      </c>
      <c r="D60" s="94" t="s">
        <v>274</v>
      </c>
      <c r="E60" s="116" t="s">
        <v>45</v>
      </c>
      <c r="F60" s="106" t="s">
        <v>45</v>
      </c>
      <c r="G60" s="118" t="s">
        <v>159</v>
      </c>
      <c r="H60" s="117" t="s">
        <v>159</v>
      </c>
      <c r="I60" s="95"/>
      <c r="J60" s="96" t="s">
        <v>177</v>
      </c>
      <c r="K60" s="96" t="s">
        <v>177</v>
      </c>
      <c r="L60" s="93" t="s">
        <v>184</v>
      </c>
      <c r="M60" s="93">
        <v>2</v>
      </c>
      <c r="N60" s="93" t="s">
        <v>179</v>
      </c>
      <c r="O60" s="97">
        <v>2</v>
      </c>
      <c r="P60" s="93" t="s">
        <v>180</v>
      </c>
      <c r="Q60" s="93" t="s">
        <v>181</v>
      </c>
      <c r="R60" s="106" t="s">
        <v>174</v>
      </c>
      <c r="S60" s="98">
        <v>2428</v>
      </c>
      <c r="T60" s="99">
        <v>0</v>
      </c>
      <c r="U60" s="100" t="s">
        <v>158</v>
      </c>
      <c r="V60" s="98">
        <v>0</v>
      </c>
      <c r="W60" s="101">
        <f>ROUND(ROUND(T60,2)*ROUND(M60,3),2)</f>
        <v>0</v>
      </c>
      <c r="X60" s="101">
        <f>ROUND(W60*IF(UPPER(U60)="20%",20,1)*IF(UPPER(U60)="10%",10,1)*IF(UPPER(U60)="НДС не облагается",0,1)/100,2)</f>
        <v>0</v>
      </c>
      <c r="Y60" s="101">
        <f>ROUND(X60+W60,2)</f>
        <v>0</v>
      </c>
      <c r="Z60" s="102">
        <f>IF(T60&gt;IF(V60=0,T60,V60),1,0)</f>
        <v>0</v>
      </c>
      <c r="AA60" s="102">
        <f t="shared" si="0"/>
        <v>0</v>
      </c>
      <c r="AB60" s="102">
        <f t="shared" si="1"/>
        <v>0</v>
      </c>
      <c r="AC60" s="102">
        <f t="shared" si="2"/>
        <v>0</v>
      </c>
      <c r="AD60" s="103">
        <f t="shared" si="3"/>
        <v>1</v>
      </c>
      <c r="AE60" s="103">
        <f>IF(AND(E60="Да",OR(AND(F60 = "Да",ISBLANK(G60)),AND(F60 = "Да", G60 = "В соответствии с техническим заданием"),AND(F60 = "Нет",NOT(G60 = "В соответствии с техническим заданием")))),1,0)</f>
        <v>0</v>
      </c>
      <c r="AF60" s="104">
        <f>IF(AND(E60="Да",OR(AND(F60 = "Да",ISBLANK(H60)),AND(F60 = "Да", H60 = "В соответствии с техническим заданием"),AND(F60 = "Нет",NOT(H60 = "В соответствии с техническим заданием")))),1,0)</f>
        <v>0</v>
      </c>
      <c r="AG60" s="104">
        <f>IF(OR(AND(E60="Нет",F60="Нет"),AND(E60="Да",F60="Нет"),AND(E60="Да",F60="Да")),0,1)</f>
        <v>0</v>
      </c>
      <c r="AH60" s="104">
        <f>IF(AND(R60="Россия"),1,0)</f>
        <v>0</v>
      </c>
      <c r="AI60" s="104">
        <f>AA60*AH60</f>
        <v>0</v>
      </c>
    </row>
    <row r="61" spans="1:35" ht="50.1" customHeight="1" x14ac:dyDescent="0.25">
      <c r="A61" s="93" t="s">
        <v>275</v>
      </c>
      <c r="B61" s="93">
        <v>51</v>
      </c>
      <c r="C61" s="93">
        <v>60171</v>
      </c>
      <c r="D61" s="94" t="s">
        <v>276</v>
      </c>
      <c r="E61" s="116" t="s">
        <v>45</v>
      </c>
      <c r="F61" s="106" t="s">
        <v>45</v>
      </c>
      <c r="G61" s="118" t="s">
        <v>159</v>
      </c>
      <c r="H61" s="117" t="s">
        <v>159</v>
      </c>
      <c r="I61" s="95"/>
      <c r="J61" s="96" t="s">
        <v>177</v>
      </c>
      <c r="K61" s="96" t="s">
        <v>177</v>
      </c>
      <c r="L61" s="93" t="s">
        <v>184</v>
      </c>
      <c r="M61" s="93">
        <v>2</v>
      </c>
      <c r="N61" s="93" t="s">
        <v>179</v>
      </c>
      <c r="O61" s="97">
        <v>2</v>
      </c>
      <c r="P61" s="93" t="s">
        <v>180</v>
      </c>
      <c r="Q61" s="93" t="s">
        <v>181</v>
      </c>
      <c r="R61" s="106" t="s">
        <v>174</v>
      </c>
      <c r="S61" s="98">
        <v>2868</v>
      </c>
      <c r="T61" s="99">
        <v>0</v>
      </c>
      <c r="U61" s="100" t="s">
        <v>158</v>
      </c>
      <c r="V61" s="98">
        <v>0</v>
      </c>
      <c r="W61" s="101">
        <f>ROUND(ROUND(T61,2)*ROUND(M61,3),2)</f>
        <v>0</v>
      </c>
      <c r="X61" s="101">
        <f>ROUND(W61*IF(UPPER(U61)="20%",20,1)*IF(UPPER(U61)="10%",10,1)*IF(UPPER(U61)="НДС не облагается",0,1)/100,2)</f>
        <v>0</v>
      </c>
      <c r="Y61" s="101">
        <f>ROUND(X61+W61,2)</f>
        <v>0</v>
      </c>
      <c r="Z61" s="102">
        <f>IF(T61&gt;IF(V61=0,T61,V61),1,0)</f>
        <v>0</v>
      </c>
      <c r="AA61" s="102">
        <f t="shared" si="0"/>
        <v>0</v>
      </c>
      <c r="AB61" s="102">
        <f t="shared" si="1"/>
        <v>0</v>
      </c>
      <c r="AC61" s="102">
        <f t="shared" si="2"/>
        <v>0</v>
      </c>
      <c r="AD61" s="103">
        <f t="shared" si="3"/>
        <v>1</v>
      </c>
      <c r="AE61" s="103">
        <f>IF(AND(E61="Да",OR(AND(F61 = "Да",ISBLANK(G61)),AND(F61 = "Да", G61 = "В соответствии с техническим заданием"),AND(F61 = "Нет",NOT(G61 = "В соответствии с техническим заданием")))),1,0)</f>
        <v>0</v>
      </c>
      <c r="AF61" s="104">
        <f>IF(AND(E61="Да",OR(AND(F61 = "Да",ISBLANK(H61)),AND(F61 = "Да", H61 = "В соответствии с техническим заданием"),AND(F61 = "Нет",NOT(H61 = "В соответствии с техническим заданием")))),1,0)</f>
        <v>0</v>
      </c>
      <c r="AG61" s="104">
        <f>IF(OR(AND(E61="Нет",F61="Нет"),AND(E61="Да",F61="Нет"),AND(E61="Да",F61="Да")),0,1)</f>
        <v>0</v>
      </c>
      <c r="AH61" s="104">
        <f>IF(AND(R61="Россия"),1,0)</f>
        <v>0</v>
      </c>
      <c r="AI61" s="104">
        <f>AA61*AH61</f>
        <v>0</v>
      </c>
    </row>
    <row r="62" spans="1:35" ht="50.1" customHeight="1" x14ac:dyDescent="0.25">
      <c r="A62" s="93" t="s">
        <v>277</v>
      </c>
      <c r="B62" s="93">
        <v>52</v>
      </c>
      <c r="C62" s="93">
        <v>60172</v>
      </c>
      <c r="D62" s="94" t="s">
        <v>278</v>
      </c>
      <c r="E62" s="116" t="s">
        <v>45</v>
      </c>
      <c r="F62" s="106" t="s">
        <v>45</v>
      </c>
      <c r="G62" s="118" t="s">
        <v>159</v>
      </c>
      <c r="H62" s="117" t="s">
        <v>159</v>
      </c>
      <c r="I62" s="95"/>
      <c r="J62" s="96" t="s">
        <v>177</v>
      </c>
      <c r="K62" s="96" t="s">
        <v>177</v>
      </c>
      <c r="L62" s="93" t="s">
        <v>184</v>
      </c>
      <c r="M62" s="93">
        <v>2</v>
      </c>
      <c r="N62" s="93" t="s">
        <v>179</v>
      </c>
      <c r="O62" s="97">
        <v>2</v>
      </c>
      <c r="P62" s="93" t="s">
        <v>180</v>
      </c>
      <c r="Q62" s="93" t="s">
        <v>181</v>
      </c>
      <c r="R62" s="106" t="s">
        <v>174</v>
      </c>
      <c r="S62" s="98">
        <v>3496</v>
      </c>
      <c r="T62" s="99">
        <v>0</v>
      </c>
      <c r="U62" s="100" t="s">
        <v>158</v>
      </c>
      <c r="V62" s="98">
        <v>0</v>
      </c>
      <c r="W62" s="101">
        <f>ROUND(ROUND(T62,2)*ROUND(M62,3),2)</f>
        <v>0</v>
      </c>
      <c r="X62" s="101">
        <f>ROUND(W62*IF(UPPER(U62)="20%",20,1)*IF(UPPER(U62)="10%",10,1)*IF(UPPER(U62)="НДС не облагается",0,1)/100,2)</f>
        <v>0</v>
      </c>
      <c r="Y62" s="101">
        <f>ROUND(X62+W62,2)</f>
        <v>0</v>
      </c>
      <c r="Z62" s="102">
        <f>IF(T62&gt;IF(V62=0,T62,V62),1,0)</f>
        <v>0</v>
      </c>
      <c r="AA62" s="102">
        <f t="shared" si="0"/>
        <v>0</v>
      </c>
      <c r="AB62" s="102">
        <f t="shared" si="1"/>
        <v>0</v>
      </c>
      <c r="AC62" s="102">
        <f t="shared" si="2"/>
        <v>0</v>
      </c>
      <c r="AD62" s="103">
        <f t="shared" si="3"/>
        <v>1</v>
      </c>
      <c r="AE62" s="103">
        <f>IF(AND(E62="Да",OR(AND(F62 = "Да",ISBLANK(G62)),AND(F62 = "Да", G62 = "В соответствии с техническим заданием"),AND(F62 = "Нет",NOT(G62 = "В соответствии с техническим заданием")))),1,0)</f>
        <v>0</v>
      </c>
      <c r="AF62" s="104">
        <f>IF(AND(E62="Да",OR(AND(F62 = "Да",ISBLANK(H62)),AND(F62 = "Да", H62 = "В соответствии с техническим заданием"),AND(F62 = "Нет",NOT(H62 = "В соответствии с техническим заданием")))),1,0)</f>
        <v>0</v>
      </c>
      <c r="AG62" s="104">
        <f>IF(OR(AND(E62="Нет",F62="Нет"),AND(E62="Да",F62="Нет"),AND(E62="Да",F62="Да")),0,1)</f>
        <v>0</v>
      </c>
      <c r="AH62" s="104">
        <f>IF(AND(R62="Россия"),1,0)</f>
        <v>0</v>
      </c>
      <c r="AI62" s="104">
        <f>AA62*AH62</f>
        <v>0</v>
      </c>
    </row>
    <row r="63" spans="1:35" ht="50.1" customHeight="1" x14ac:dyDescent="0.25">
      <c r="A63" s="93" t="s">
        <v>279</v>
      </c>
      <c r="B63" s="93">
        <v>53</v>
      </c>
      <c r="C63" s="93">
        <v>92</v>
      </c>
      <c r="D63" s="94" t="s">
        <v>280</v>
      </c>
      <c r="E63" s="116" t="s">
        <v>45</v>
      </c>
      <c r="F63" s="106" t="s">
        <v>45</v>
      </c>
      <c r="G63" s="118" t="s">
        <v>159</v>
      </c>
      <c r="H63" s="117" t="s">
        <v>159</v>
      </c>
      <c r="I63" s="95"/>
      <c r="J63" s="96" t="s">
        <v>177</v>
      </c>
      <c r="K63" s="96" t="s">
        <v>177</v>
      </c>
      <c r="L63" s="93" t="s">
        <v>184</v>
      </c>
      <c r="M63" s="93">
        <v>2</v>
      </c>
      <c r="N63" s="93" t="s">
        <v>179</v>
      </c>
      <c r="O63" s="97">
        <v>2</v>
      </c>
      <c r="P63" s="93" t="s">
        <v>180</v>
      </c>
      <c r="Q63" s="93" t="s">
        <v>181</v>
      </c>
      <c r="R63" s="106" t="s">
        <v>174</v>
      </c>
      <c r="S63" s="98">
        <v>606</v>
      </c>
      <c r="T63" s="99">
        <v>0</v>
      </c>
      <c r="U63" s="100" t="s">
        <v>158</v>
      </c>
      <c r="V63" s="98">
        <v>0</v>
      </c>
      <c r="W63" s="101">
        <f>ROUND(ROUND(T63,2)*ROUND(M63,3),2)</f>
        <v>0</v>
      </c>
      <c r="X63" s="101">
        <f>ROUND(W63*IF(UPPER(U63)="20%",20,1)*IF(UPPER(U63)="10%",10,1)*IF(UPPER(U63)="НДС не облагается",0,1)/100,2)</f>
        <v>0</v>
      </c>
      <c r="Y63" s="101">
        <f>ROUND(X63+W63,2)</f>
        <v>0</v>
      </c>
      <c r="Z63" s="102">
        <f>IF(T63&gt;IF(V63=0,T63,V63),1,0)</f>
        <v>0</v>
      </c>
      <c r="AA63" s="102">
        <f t="shared" si="0"/>
        <v>0</v>
      </c>
      <c r="AB63" s="102">
        <f t="shared" si="1"/>
        <v>0</v>
      </c>
      <c r="AC63" s="102">
        <f t="shared" si="2"/>
        <v>0</v>
      </c>
      <c r="AD63" s="103">
        <f t="shared" si="3"/>
        <v>1</v>
      </c>
      <c r="AE63" s="103">
        <f>IF(AND(E63="Да",OR(AND(F63 = "Да",ISBLANK(G63)),AND(F63 = "Да", G63 = "В соответствии с техническим заданием"),AND(F63 = "Нет",NOT(G63 = "В соответствии с техническим заданием")))),1,0)</f>
        <v>0</v>
      </c>
      <c r="AF63" s="104">
        <f>IF(AND(E63="Да",OR(AND(F63 = "Да",ISBLANK(H63)),AND(F63 = "Да", H63 = "В соответствии с техническим заданием"),AND(F63 = "Нет",NOT(H63 = "В соответствии с техническим заданием")))),1,0)</f>
        <v>0</v>
      </c>
      <c r="AG63" s="104">
        <f>IF(OR(AND(E63="Нет",F63="Нет"),AND(E63="Да",F63="Нет"),AND(E63="Да",F63="Да")),0,1)</f>
        <v>0</v>
      </c>
      <c r="AH63" s="104">
        <f>IF(AND(R63="Россия"),1,0)</f>
        <v>0</v>
      </c>
      <c r="AI63" s="104">
        <f>AA63*AH63</f>
        <v>0</v>
      </c>
    </row>
    <row r="64" spans="1:35" ht="50.1" customHeight="1" x14ac:dyDescent="0.25">
      <c r="A64" s="93" t="s">
        <v>281</v>
      </c>
      <c r="B64" s="93">
        <v>54</v>
      </c>
      <c r="C64" s="93">
        <v>56487</v>
      </c>
      <c r="D64" s="94" t="s">
        <v>282</v>
      </c>
      <c r="E64" s="116" t="s">
        <v>45</v>
      </c>
      <c r="F64" s="106" t="s">
        <v>45</v>
      </c>
      <c r="G64" s="118" t="s">
        <v>159</v>
      </c>
      <c r="H64" s="117" t="s">
        <v>159</v>
      </c>
      <c r="I64" s="95"/>
      <c r="J64" s="96" t="s">
        <v>177</v>
      </c>
      <c r="K64" s="96" t="s">
        <v>177</v>
      </c>
      <c r="L64" s="93" t="s">
        <v>184</v>
      </c>
      <c r="M64" s="93">
        <v>2</v>
      </c>
      <c r="N64" s="93" t="s">
        <v>179</v>
      </c>
      <c r="O64" s="97">
        <v>2</v>
      </c>
      <c r="P64" s="93" t="s">
        <v>180</v>
      </c>
      <c r="Q64" s="93" t="s">
        <v>181</v>
      </c>
      <c r="R64" s="106" t="s">
        <v>174</v>
      </c>
      <c r="S64" s="98">
        <v>690</v>
      </c>
      <c r="T64" s="99">
        <v>0</v>
      </c>
      <c r="U64" s="100" t="s">
        <v>158</v>
      </c>
      <c r="V64" s="98">
        <v>0</v>
      </c>
      <c r="W64" s="101">
        <f>ROUND(ROUND(T64,2)*ROUND(M64,3),2)</f>
        <v>0</v>
      </c>
      <c r="X64" s="101">
        <f>ROUND(W64*IF(UPPER(U64)="20%",20,1)*IF(UPPER(U64)="10%",10,1)*IF(UPPER(U64)="НДС не облагается",0,1)/100,2)</f>
        <v>0</v>
      </c>
      <c r="Y64" s="101">
        <f>ROUND(X64+W64,2)</f>
        <v>0</v>
      </c>
      <c r="Z64" s="102">
        <f>IF(T64&gt;IF(V64=0,T64,V64),1,0)</f>
        <v>0</v>
      </c>
      <c r="AA64" s="102">
        <f t="shared" si="0"/>
        <v>0</v>
      </c>
      <c r="AB64" s="102">
        <f t="shared" si="1"/>
        <v>0</v>
      </c>
      <c r="AC64" s="102">
        <f t="shared" si="2"/>
        <v>0</v>
      </c>
      <c r="AD64" s="103">
        <f t="shared" si="3"/>
        <v>1</v>
      </c>
      <c r="AE64" s="103">
        <f>IF(AND(E64="Да",OR(AND(F64 = "Да",ISBLANK(G64)),AND(F64 = "Да", G64 = "В соответствии с техническим заданием"),AND(F64 = "Нет",NOT(G64 = "В соответствии с техническим заданием")))),1,0)</f>
        <v>0</v>
      </c>
      <c r="AF64" s="104">
        <f>IF(AND(E64="Да",OR(AND(F64 = "Да",ISBLANK(H64)),AND(F64 = "Да", H64 = "В соответствии с техническим заданием"),AND(F64 = "Нет",NOT(H64 = "В соответствии с техническим заданием")))),1,0)</f>
        <v>0</v>
      </c>
      <c r="AG64" s="104">
        <f>IF(OR(AND(E64="Нет",F64="Нет"),AND(E64="Да",F64="Нет"),AND(E64="Да",F64="Да")),0,1)</f>
        <v>0</v>
      </c>
      <c r="AH64" s="104">
        <f>IF(AND(R64="Россия"),1,0)</f>
        <v>0</v>
      </c>
      <c r="AI64" s="104">
        <f>AA64*AH64</f>
        <v>0</v>
      </c>
    </row>
    <row r="65" spans="1:35" ht="50.1" customHeight="1" x14ac:dyDescent="0.25">
      <c r="A65" s="93" t="s">
        <v>283</v>
      </c>
      <c r="B65" s="93">
        <v>55</v>
      </c>
      <c r="C65" s="93">
        <v>56255</v>
      </c>
      <c r="D65" s="94" t="s">
        <v>284</v>
      </c>
      <c r="E65" s="116" t="s">
        <v>45</v>
      </c>
      <c r="F65" s="106" t="s">
        <v>45</v>
      </c>
      <c r="G65" s="118" t="s">
        <v>159</v>
      </c>
      <c r="H65" s="117" t="s">
        <v>159</v>
      </c>
      <c r="I65" s="95"/>
      <c r="J65" s="96" t="s">
        <v>177</v>
      </c>
      <c r="K65" s="96" t="s">
        <v>177</v>
      </c>
      <c r="L65" s="93" t="s">
        <v>184</v>
      </c>
      <c r="M65" s="93">
        <v>31</v>
      </c>
      <c r="N65" s="93" t="s">
        <v>179</v>
      </c>
      <c r="O65" s="97">
        <v>31</v>
      </c>
      <c r="P65" s="93" t="s">
        <v>180</v>
      </c>
      <c r="Q65" s="93" t="s">
        <v>181</v>
      </c>
      <c r="R65" s="106" t="s">
        <v>174</v>
      </c>
      <c r="S65" s="98">
        <v>18228</v>
      </c>
      <c r="T65" s="99">
        <v>0</v>
      </c>
      <c r="U65" s="100" t="s">
        <v>158</v>
      </c>
      <c r="V65" s="98">
        <v>0</v>
      </c>
      <c r="W65" s="101">
        <f>ROUND(ROUND(T65,2)*ROUND(M65,3),2)</f>
        <v>0</v>
      </c>
      <c r="X65" s="101">
        <f>ROUND(W65*IF(UPPER(U65)="20%",20,1)*IF(UPPER(U65)="10%",10,1)*IF(UPPER(U65)="НДС не облагается",0,1)/100,2)</f>
        <v>0</v>
      </c>
      <c r="Y65" s="101">
        <f>ROUND(X65+W65,2)</f>
        <v>0</v>
      </c>
      <c r="Z65" s="102">
        <f>IF(T65&gt;IF(V65=0,T65,V65),1,0)</f>
        <v>0</v>
      </c>
      <c r="AA65" s="102">
        <f t="shared" si="0"/>
        <v>0</v>
      </c>
      <c r="AB65" s="102">
        <f t="shared" si="1"/>
        <v>0</v>
      </c>
      <c r="AC65" s="102">
        <f t="shared" si="2"/>
        <v>0</v>
      </c>
      <c r="AD65" s="103">
        <f t="shared" si="3"/>
        <v>1</v>
      </c>
      <c r="AE65" s="103">
        <f>IF(AND(E65="Да",OR(AND(F65 = "Да",ISBLANK(G65)),AND(F65 = "Да", G65 = "В соответствии с техническим заданием"),AND(F65 = "Нет",NOT(G65 = "В соответствии с техническим заданием")))),1,0)</f>
        <v>0</v>
      </c>
      <c r="AF65" s="104">
        <f>IF(AND(E65="Да",OR(AND(F65 = "Да",ISBLANK(H65)),AND(F65 = "Да", H65 = "В соответствии с техническим заданием"),AND(F65 = "Нет",NOT(H65 = "В соответствии с техническим заданием")))),1,0)</f>
        <v>0</v>
      </c>
      <c r="AG65" s="104">
        <f>IF(OR(AND(E65="Нет",F65="Нет"),AND(E65="Да",F65="Нет"),AND(E65="Да",F65="Да")),0,1)</f>
        <v>0</v>
      </c>
      <c r="AH65" s="104">
        <f>IF(AND(R65="Россия"),1,0)</f>
        <v>0</v>
      </c>
      <c r="AI65" s="104">
        <f>AA65*AH65</f>
        <v>0</v>
      </c>
    </row>
    <row r="66" spans="1:35" ht="50.1" customHeight="1" x14ac:dyDescent="0.25">
      <c r="A66" s="93" t="s">
        <v>285</v>
      </c>
      <c r="B66" s="93">
        <v>56</v>
      </c>
      <c r="C66" s="93">
        <v>141</v>
      </c>
      <c r="D66" s="94" t="s">
        <v>286</v>
      </c>
      <c r="E66" s="116" t="s">
        <v>45</v>
      </c>
      <c r="F66" s="106" t="s">
        <v>45</v>
      </c>
      <c r="G66" s="118" t="s">
        <v>159</v>
      </c>
      <c r="H66" s="117" t="s">
        <v>159</v>
      </c>
      <c r="I66" s="95"/>
      <c r="J66" s="96" t="s">
        <v>177</v>
      </c>
      <c r="K66" s="96" t="s">
        <v>177</v>
      </c>
      <c r="L66" s="93" t="s">
        <v>184</v>
      </c>
      <c r="M66" s="93">
        <v>20</v>
      </c>
      <c r="N66" s="93" t="s">
        <v>179</v>
      </c>
      <c r="O66" s="97">
        <v>20</v>
      </c>
      <c r="P66" s="93" t="s">
        <v>180</v>
      </c>
      <c r="Q66" s="93" t="s">
        <v>181</v>
      </c>
      <c r="R66" s="106" t="s">
        <v>174</v>
      </c>
      <c r="S66" s="98">
        <v>7140</v>
      </c>
      <c r="T66" s="99">
        <v>0</v>
      </c>
      <c r="U66" s="100" t="s">
        <v>158</v>
      </c>
      <c r="V66" s="98">
        <v>0</v>
      </c>
      <c r="W66" s="101">
        <f>ROUND(ROUND(T66,2)*ROUND(M66,3),2)</f>
        <v>0</v>
      </c>
      <c r="X66" s="101">
        <f>ROUND(W66*IF(UPPER(U66)="20%",20,1)*IF(UPPER(U66)="10%",10,1)*IF(UPPER(U66)="НДС не облагается",0,1)/100,2)</f>
        <v>0</v>
      </c>
      <c r="Y66" s="101">
        <f>ROUND(X66+W66,2)</f>
        <v>0</v>
      </c>
      <c r="Z66" s="102">
        <f>IF(T66&gt;IF(V66=0,T66,V66),1,0)</f>
        <v>0</v>
      </c>
      <c r="AA66" s="102">
        <f t="shared" si="0"/>
        <v>0</v>
      </c>
      <c r="AB66" s="102">
        <f t="shared" si="1"/>
        <v>0</v>
      </c>
      <c r="AC66" s="102">
        <f t="shared" si="2"/>
        <v>0</v>
      </c>
      <c r="AD66" s="103">
        <f t="shared" si="3"/>
        <v>1</v>
      </c>
      <c r="AE66" s="103">
        <f>IF(AND(E66="Да",OR(AND(F66 = "Да",ISBLANK(G66)),AND(F66 = "Да", G66 = "В соответствии с техническим заданием"),AND(F66 = "Нет",NOT(G66 = "В соответствии с техническим заданием")))),1,0)</f>
        <v>0</v>
      </c>
      <c r="AF66" s="104">
        <f>IF(AND(E66="Да",OR(AND(F66 = "Да",ISBLANK(H66)),AND(F66 = "Да", H66 = "В соответствии с техническим заданием"),AND(F66 = "Нет",NOT(H66 = "В соответствии с техническим заданием")))),1,0)</f>
        <v>0</v>
      </c>
      <c r="AG66" s="104">
        <f>IF(OR(AND(E66="Нет",F66="Нет"),AND(E66="Да",F66="Нет"),AND(E66="Да",F66="Да")),0,1)</f>
        <v>0</v>
      </c>
      <c r="AH66" s="104">
        <f>IF(AND(R66="Россия"),1,0)</f>
        <v>0</v>
      </c>
      <c r="AI66" s="104">
        <f>AA66*AH66</f>
        <v>0</v>
      </c>
    </row>
    <row r="67" spans="1:35" ht="50.1" customHeight="1" x14ac:dyDescent="0.25">
      <c r="A67" s="93" t="s">
        <v>287</v>
      </c>
      <c r="B67" s="93">
        <v>57</v>
      </c>
      <c r="C67" s="93">
        <v>58339</v>
      </c>
      <c r="D67" s="94" t="s">
        <v>288</v>
      </c>
      <c r="E67" s="116" t="s">
        <v>45</v>
      </c>
      <c r="F67" s="106" t="s">
        <v>45</v>
      </c>
      <c r="G67" s="118" t="s">
        <v>159</v>
      </c>
      <c r="H67" s="117" t="s">
        <v>159</v>
      </c>
      <c r="I67" s="95"/>
      <c r="J67" s="96" t="s">
        <v>177</v>
      </c>
      <c r="K67" s="96" t="s">
        <v>177</v>
      </c>
      <c r="L67" s="93" t="s">
        <v>184</v>
      </c>
      <c r="M67" s="93">
        <v>2</v>
      </c>
      <c r="N67" s="93" t="s">
        <v>179</v>
      </c>
      <c r="O67" s="97">
        <v>5</v>
      </c>
      <c r="P67" s="93" t="s">
        <v>180</v>
      </c>
      <c r="Q67" s="93" t="s">
        <v>181</v>
      </c>
      <c r="R67" s="106" t="s">
        <v>174</v>
      </c>
      <c r="S67" s="98">
        <v>1922</v>
      </c>
      <c r="T67" s="99">
        <v>0</v>
      </c>
      <c r="U67" s="100" t="s">
        <v>158</v>
      </c>
      <c r="V67" s="98">
        <v>0</v>
      </c>
      <c r="W67" s="101">
        <f>ROUND(ROUND(T67,2)*ROUND(M67,3),2)</f>
        <v>0</v>
      </c>
      <c r="X67" s="101">
        <f>ROUND(W67*IF(UPPER(U67)="20%",20,1)*IF(UPPER(U67)="10%",10,1)*IF(UPPER(U67)="НДС не облагается",0,1)/100,2)</f>
        <v>0</v>
      </c>
      <c r="Y67" s="101">
        <f>ROUND(X67+W67,2)</f>
        <v>0</v>
      </c>
      <c r="Z67" s="102">
        <f>IF(T67&gt;IF(V67=0,T67,V67),1,0)</f>
        <v>0</v>
      </c>
      <c r="AA67" s="102">
        <f t="shared" si="0"/>
        <v>0</v>
      </c>
      <c r="AB67" s="102">
        <f t="shared" si="1"/>
        <v>0</v>
      </c>
      <c r="AC67" s="102">
        <f t="shared" si="2"/>
        <v>0</v>
      </c>
      <c r="AD67" s="103">
        <f t="shared" si="3"/>
        <v>1</v>
      </c>
      <c r="AE67" s="103">
        <f>IF(AND(E67="Да",OR(AND(F67 = "Да",ISBLANK(G67)),AND(F67 = "Да", G67 = "В соответствии с техническим заданием"),AND(F67 = "Нет",NOT(G67 = "В соответствии с техническим заданием")))),1,0)</f>
        <v>0</v>
      </c>
      <c r="AF67" s="104">
        <f>IF(AND(E67="Да",OR(AND(F67 = "Да",ISBLANK(H67)),AND(F67 = "Да", H67 = "В соответствии с техническим заданием"),AND(F67 = "Нет",NOT(H67 = "В соответствии с техническим заданием")))),1,0)</f>
        <v>0</v>
      </c>
      <c r="AG67" s="104">
        <f>IF(OR(AND(E67="Нет",F67="Нет"),AND(E67="Да",F67="Нет"),AND(E67="Да",F67="Да")),0,1)</f>
        <v>0</v>
      </c>
      <c r="AH67" s="104">
        <f>IF(AND(R67="Россия"),1,0)</f>
        <v>0</v>
      </c>
      <c r="AI67" s="104">
        <f>AA67*AH67</f>
        <v>0</v>
      </c>
    </row>
    <row r="68" spans="1:35" ht="50.1" customHeight="1" x14ac:dyDescent="0.25">
      <c r="A68" s="93" t="s">
        <v>289</v>
      </c>
      <c r="B68" s="93">
        <v>58</v>
      </c>
      <c r="C68" s="93">
        <v>58339</v>
      </c>
      <c r="D68" s="94" t="s">
        <v>288</v>
      </c>
      <c r="E68" s="116" t="s">
        <v>45</v>
      </c>
      <c r="F68" s="106" t="s">
        <v>45</v>
      </c>
      <c r="G68" s="118" t="s">
        <v>159</v>
      </c>
      <c r="H68" s="117" t="s">
        <v>159</v>
      </c>
      <c r="I68" s="95"/>
      <c r="J68" s="96" t="s">
        <v>177</v>
      </c>
      <c r="K68" s="96" t="s">
        <v>177</v>
      </c>
      <c r="L68" s="93" t="s">
        <v>184</v>
      </c>
      <c r="M68" s="93">
        <v>3</v>
      </c>
      <c r="N68" s="93" t="s">
        <v>179</v>
      </c>
      <c r="O68" s="97">
        <v>5</v>
      </c>
      <c r="P68" s="93" t="s">
        <v>180</v>
      </c>
      <c r="Q68" s="93" t="s">
        <v>181</v>
      </c>
      <c r="R68" s="106" t="s">
        <v>174</v>
      </c>
      <c r="S68" s="98">
        <v>2754</v>
      </c>
      <c r="T68" s="99">
        <v>0</v>
      </c>
      <c r="U68" s="100" t="s">
        <v>158</v>
      </c>
      <c r="V68" s="98">
        <v>0</v>
      </c>
      <c r="W68" s="101">
        <f>ROUND(ROUND(T68,2)*ROUND(M68,3),2)</f>
        <v>0</v>
      </c>
      <c r="X68" s="101">
        <f>ROUND(W68*IF(UPPER(U68)="20%",20,1)*IF(UPPER(U68)="10%",10,1)*IF(UPPER(U68)="НДС не облагается",0,1)/100,2)</f>
        <v>0</v>
      </c>
      <c r="Y68" s="101">
        <f>ROUND(X68+W68,2)</f>
        <v>0</v>
      </c>
      <c r="Z68" s="102">
        <f>IF(T68&gt;IF(V68=0,T68,V68),1,0)</f>
        <v>0</v>
      </c>
      <c r="AA68" s="102">
        <f t="shared" si="0"/>
        <v>0</v>
      </c>
      <c r="AB68" s="102">
        <f t="shared" si="1"/>
        <v>0</v>
      </c>
      <c r="AC68" s="102">
        <f t="shared" si="2"/>
        <v>0</v>
      </c>
      <c r="AD68" s="103">
        <f t="shared" si="3"/>
        <v>1</v>
      </c>
      <c r="AE68" s="103">
        <f>IF(AND(E68="Да",OR(AND(F68 = "Да",ISBLANK(G68)),AND(F68 = "Да", G68 = "В соответствии с техническим заданием"),AND(F68 = "Нет",NOT(G68 = "В соответствии с техническим заданием")))),1,0)</f>
        <v>0</v>
      </c>
      <c r="AF68" s="104">
        <f>IF(AND(E68="Да",OR(AND(F68 = "Да",ISBLANK(H68)),AND(F68 = "Да", H68 = "В соответствии с техническим заданием"),AND(F68 = "Нет",NOT(H68 = "В соответствии с техническим заданием")))),1,0)</f>
        <v>0</v>
      </c>
      <c r="AG68" s="104">
        <f>IF(OR(AND(E68="Нет",F68="Нет"),AND(E68="Да",F68="Нет"),AND(E68="Да",F68="Да")),0,1)</f>
        <v>0</v>
      </c>
      <c r="AH68" s="104">
        <f>IF(AND(R68="Россия"),1,0)</f>
        <v>0</v>
      </c>
      <c r="AI68" s="104">
        <f>AA68*AH68</f>
        <v>0</v>
      </c>
    </row>
    <row r="69" spans="1:35" ht="50.1" customHeight="1" x14ac:dyDescent="0.25">
      <c r="A69" s="93" t="s">
        <v>290</v>
      </c>
      <c r="B69" s="93">
        <v>59</v>
      </c>
      <c r="C69" s="93">
        <v>142</v>
      </c>
      <c r="D69" s="94" t="s">
        <v>286</v>
      </c>
      <c r="E69" s="116" t="s">
        <v>45</v>
      </c>
      <c r="F69" s="106" t="s">
        <v>45</v>
      </c>
      <c r="G69" s="118" t="s">
        <v>159</v>
      </c>
      <c r="H69" s="117" t="s">
        <v>159</v>
      </c>
      <c r="I69" s="95"/>
      <c r="J69" s="96" t="s">
        <v>177</v>
      </c>
      <c r="K69" s="96" t="s">
        <v>177</v>
      </c>
      <c r="L69" s="93" t="s">
        <v>184</v>
      </c>
      <c r="M69" s="93">
        <v>27</v>
      </c>
      <c r="N69" s="93" t="s">
        <v>179</v>
      </c>
      <c r="O69" s="97">
        <v>30</v>
      </c>
      <c r="P69" s="93" t="s">
        <v>180</v>
      </c>
      <c r="Q69" s="93" t="s">
        <v>181</v>
      </c>
      <c r="R69" s="106" t="s">
        <v>174</v>
      </c>
      <c r="S69" s="98">
        <v>15984</v>
      </c>
      <c r="T69" s="99">
        <v>0</v>
      </c>
      <c r="U69" s="100" t="s">
        <v>158</v>
      </c>
      <c r="V69" s="98">
        <v>0</v>
      </c>
      <c r="W69" s="101">
        <f>ROUND(ROUND(T69,2)*ROUND(M69,3),2)</f>
        <v>0</v>
      </c>
      <c r="X69" s="101">
        <f>ROUND(W69*IF(UPPER(U69)="20%",20,1)*IF(UPPER(U69)="10%",10,1)*IF(UPPER(U69)="НДС не облагается",0,1)/100,2)</f>
        <v>0</v>
      </c>
      <c r="Y69" s="101">
        <f>ROUND(X69+W69,2)</f>
        <v>0</v>
      </c>
      <c r="Z69" s="102">
        <f>IF(T69&gt;IF(V69=0,T69,V69),1,0)</f>
        <v>0</v>
      </c>
      <c r="AA69" s="102">
        <f t="shared" si="0"/>
        <v>0</v>
      </c>
      <c r="AB69" s="102">
        <f t="shared" si="1"/>
        <v>0</v>
      </c>
      <c r="AC69" s="102">
        <f t="shared" si="2"/>
        <v>0</v>
      </c>
      <c r="AD69" s="103">
        <f t="shared" si="3"/>
        <v>1</v>
      </c>
      <c r="AE69" s="103">
        <f>IF(AND(E69="Да",OR(AND(F69 = "Да",ISBLANK(G69)),AND(F69 = "Да", G69 = "В соответствии с техническим заданием"),AND(F69 = "Нет",NOT(G69 = "В соответствии с техническим заданием")))),1,0)</f>
        <v>0</v>
      </c>
      <c r="AF69" s="104">
        <f>IF(AND(E69="Да",OR(AND(F69 = "Да",ISBLANK(H69)),AND(F69 = "Да", H69 = "В соответствии с техническим заданием"),AND(F69 = "Нет",NOT(H69 = "В соответствии с техническим заданием")))),1,0)</f>
        <v>0</v>
      </c>
      <c r="AG69" s="104">
        <f>IF(OR(AND(E69="Нет",F69="Нет"),AND(E69="Да",F69="Нет"),AND(E69="Да",F69="Да")),0,1)</f>
        <v>0</v>
      </c>
      <c r="AH69" s="104">
        <f>IF(AND(R69="Россия"),1,0)</f>
        <v>0</v>
      </c>
      <c r="AI69" s="104">
        <f>AA69*AH69</f>
        <v>0</v>
      </c>
    </row>
    <row r="70" spans="1:35" ht="50.1" customHeight="1" x14ac:dyDescent="0.25">
      <c r="A70" s="93" t="s">
        <v>291</v>
      </c>
      <c r="B70" s="93">
        <v>60</v>
      </c>
      <c r="C70" s="93">
        <v>142</v>
      </c>
      <c r="D70" s="94" t="s">
        <v>286</v>
      </c>
      <c r="E70" s="116" t="s">
        <v>45</v>
      </c>
      <c r="F70" s="106" t="s">
        <v>45</v>
      </c>
      <c r="G70" s="118" t="s">
        <v>159</v>
      </c>
      <c r="H70" s="117" t="s">
        <v>159</v>
      </c>
      <c r="I70" s="95"/>
      <c r="J70" s="96" t="s">
        <v>177</v>
      </c>
      <c r="K70" s="96" t="s">
        <v>177</v>
      </c>
      <c r="L70" s="93" t="s">
        <v>184</v>
      </c>
      <c r="M70" s="93">
        <v>3</v>
      </c>
      <c r="N70" s="93" t="s">
        <v>179</v>
      </c>
      <c r="O70" s="97">
        <v>30</v>
      </c>
      <c r="P70" s="93" t="s">
        <v>180</v>
      </c>
      <c r="Q70" s="93" t="s">
        <v>181</v>
      </c>
      <c r="R70" s="106" t="s">
        <v>174</v>
      </c>
      <c r="S70" s="98">
        <v>4197</v>
      </c>
      <c r="T70" s="99">
        <v>0</v>
      </c>
      <c r="U70" s="100" t="s">
        <v>158</v>
      </c>
      <c r="V70" s="98">
        <v>0</v>
      </c>
      <c r="W70" s="101">
        <f>ROUND(ROUND(T70,2)*ROUND(M70,3),2)</f>
        <v>0</v>
      </c>
      <c r="X70" s="101">
        <f>ROUND(W70*IF(UPPER(U70)="20%",20,1)*IF(UPPER(U70)="10%",10,1)*IF(UPPER(U70)="НДС не облагается",0,1)/100,2)</f>
        <v>0</v>
      </c>
      <c r="Y70" s="101">
        <f>ROUND(X70+W70,2)</f>
        <v>0</v>
      </c>
      <c r="Z70" s="102">
        <f>IF(T70&gt;IF(V70=0,T70,V70),1,0)</f>
        <v>0</v>
      </c>
      <c r="AA70" s="102">
        <f t="shared" si="0"/>
        <v>0</v>
      </c>
      <c r="AB70" s="102">
        <f t="shared" si="1"/>
        <v>0</v>
      </c>
      <c r="AC70" s="102">
        <f t="shared" si="2"/>
        <v>0</v>
      </c>
      <c r="AD70" s="103">
        <f t="shared" si="3"/>
        <v>1</v>
      </c>
      <c r="AE70" s="103">
        <f>IF(AND(E70="Да",OR(AND(F70 = "Да",ISBLANK(G70)),AND(F70 = "Да", G70 = "В соответствии с техническим заданием"),AND(F70 = "Нет",NOT(G70 = "В соответствии с техническим заданием")))),1,0)</f>
        <v>0</v>
      </c>
      <c r="AF70" s="104">
        <f>IF(AND(E70="Да",OR(AND(F70 = "Да",ISBLANK(H70)),AND(F70 = "Да", H70 = "В соответствии с техническим заданием"),AND(F70 = "Нет",NOT(H70 = "В соответствии с техническим заданием")))),1,0)</f>
        <v>0</v>
      </c>
      <c r="AG70" s="104">
        <f>IF(OR(AND(E70="Нет",F70="Нет"),AND(E70="Да",F70="Нет"),AND(E70="Да",F70="Да")),0,1)</f>
        <v>0</v>
      </c>
      <c r="AH70" s="104">
        <f>IF(AND(R70="Россия"),1,0)</f>
        <v>0</v>
      </c>
      <c r="AI70" s="104">
        <f>AA70*AH70</f>
        <v>0</v>
      </c>
    </row>
    <row r="71" spans="1:35" ht="50.1" customHeight="1" x14ac:dyDescent="0.25">
      <c r="A71" s="93" t="s">
        <v>292</v>
      </c>
      <c r="B71" s="93">
        <v>61</v>
      </c>
      <c r="C71" s="93">
        <v>139</v>
      </c>
      <c r="D71" s="94" t="s">
        <v>286</v>
      </c>
      <c r="E71" s="116" t="s">
        <v>45</v>
      </c>
      <c r="F71" s="106" t="s">
        <v>45</v>
      </c>
      <c r="G71" s="118" t="s">
        <v>159</v>
      </c>
      <c r="H71" s="117" t="s">
        <v>159</v>
      </c>
      <c r="I71" s="95"/>
      <c r="J71" s="96" t="s">
        <v>177</v>
      </c>
      <c r="K71" s="96" t="s">
        <v>177</v>
      </c>
      <c r="L71" s="93" t="s">
        <v>184</v>
      </c>
      <c r="M71" s="93">
        <v>4</v>
      </c>
      <c r="N71" s="93" t="s">
        <v>179</v>
      </c>
      <c r="O71" s="97">
        <v>4</v>
      </c>
      <c r="P71" s="93" t="s">
        <v>180</v>
      </c>
      <c r="Q71" s="93" t="s">
        <v>181</v>
      </c>
      <c r="R71" s="106" t="s">
        <v>174</v>
      </c>
      <c r="S71" s="98">
        <v>8948</v>
      </c>
      <c r="T71" s="99">
        <v>0</v>
      </c>
      <c r="U71" s="100" t="s">
        <v>158</v>
      </c>
      <c r="V71" s="98">
        <v>0</v>
      </c>
      <c r="W71" s="101">
        <f>ROUND(ROUND(T71,2)*ROUND(M71,3),2)</f>
        <v>0</v>
      </c>
      <c r="X71" s="101">
        <f>ROUND(W71*IF(UPPER(U71)="20%",20,1)*IF(UPPER(U71)="10%",10,1)*IF(UPPER(U71)="НДС не облагается",0,1)/100,2)</f>
        <v>0</v>
      </c>
      <c r="Y71" s="101">
        <f>ROUND(X71+W71,2)</f>
        <v>0</v>
      </c>
      <c r="Z71" s="102">
        <f>IF(T71&gt;IF(V71=0,T71,V71),1,0)</f>
        <v>0</v>
      </c>
      <c r="AA71" s="102">
        <f t="shared" si="0"/>
        <v>0</v>
      </c>
      <c r="AB71" s="102">
        <f t="shared" si="1"/>
        <v>0</v>
      </c>
      <c r="AC71" s="102">
        <f t="shared" si="2"/>
        <v>0</v>
      </c>
      <c r="AD71" s="103">
        <f t="shared" si="3"/>
        <v>1</v>
      </c>
      <c r="AE71" s="103">
        <f>IF(AND(E71="Да",OR(AND(F71 = "Да",ISBLANK(G71)),AND(F71 = "Да", G71 = "В соответствии с техническим заданием"),AND(F71 = "Нет",NOT(G71 = "В соответствии с техническим заданием")))),1,0)</f>
        <v>0</v>
      </c>
      <c r="AF71" s="104">
        <f>IF(AND(E71="Да",OR(AND(F71 = "Да",ISBLANK(H71)),AND(F71 = "Да", H71 = "В соответствии с техническим заданием"),AND(F71 = "Нет",NOT(H71 = "В соответствии с техническим заданием")))),1,0)</f>
        <v>0</v>
      </c>
      <c r="AG71" s="104">
        <f>IF(OR(AND(E71="Нет",F71="Нет"),AND(E71="Да",F71="Нет"),AND(E71="Да",F71="Да")),0,1)</f>
        <v>0</v>
      </c>
      <c r="AH71" s="104">
        <f>IF(AND(R71="Россия"),1,0)</f>
        <v>0</v>
      </c>
      <c r="AI71" s="104">
        <f>AA71*AH71</f>
        <v>0</v>
      </c>
    </row>
    <row r="72" spans="1:35" ht="50.1" customHeight="1" x14ac:dyDescent="0.25">
      <c r="A72" s="93" t="s">
        <v>293</v>
      </c>
      <c r="B72" s="93">
        <v>62</v>
      </c>
      <c r="C72" s="93">
        <v>61343</v>
      </c>
      <c r="D72" s="94" t="s">
        <v>294</v>
      </c>
      <c r="E72" s="116" t="s">
        <v>45</v>
      </c>
      <c r="F72" s="106" t="s">
        <v>45</v>
      </c>
      <c r="G72" s="118" t="s">
        <v>159</v>
      </c>
      <c r="H72" s="117" t="s">
        <v>159</v>
      </c>
      <c r="I72" s="95"/>
      <c r="J72" s="96" t="s">
        <v>177</v>
      </c>
      <c r="K72" s="96" t="s">
        <v>177</v>
      </c>
      <c r="L72" s="93" t="s">
        <v>184</v>
      </c>
      <c r="M72" s="93">
        <v>2</v>
      </c>
      <c r="N72" s="93" t="s">
        <v>179</v>
      </c>
      <c r="O72" s="97">
        <v>4</v>
      </c>
      <c r="P72" s="93" t="s">
        <v>180</v>
      </c>
      <c r="Q72" s="93" t="s">
        <v>181</v>
      </c>
      <c r="R72" s="106" t="s">
        <v>174</v>
      </c>
      <c r="S72" s="98">
        <v>2314</v>
      </c>
      <c r="T72" s="99">
        <v>0</v>
      </c>
      <c r="U72" s="100" t="s">
        <v>158</v>
      </c>
      <c r="V72" s="98">
        <v>0</v>
      </c>
      <c r="W72" s="101">
        <f>ROUND(ROUND(T72,2)*ROUND(M72,3),2)</f>
        <v>0</v>
      </c>
      <c r="X72" s="101">
        <f>ROUND(W72*IF(UPPER(U72)="20%",20,1)*IF(UPPER(U72)="10%",10,1)*IF(UPPER(U72)="НДС не облагается",0,1)/100,2)</f>
        <v>0</v>
      </c>
      <c r="Y72" s="101">
        <f>ROUND(X72+W72,2)</f>
        <v>0</v>
      </c>
      <c r="Z72" s="102">
        <f>IF(T72&gt;IF(V72=0,T72,V72),1,0)</f>
        <v>0</v>
      </c>
      <c r="AA72" s="102">
        <f t="shared" si="0"/>
        <v>0</v>
      </c>
      <c r="AB72" s="102">
        <f t="shared" si="1"/>
        <v>0</v>
      </c>
      <c r="AC72" s="102">
        <f t="shared" si="2"/>
        <v>0</v>
      </c>
      <c r="AD72" s="103">
        <f t="shared" si="3"/>
        <v>1</v>
      </c>
      <c r="AE72" s="103">
        <f>IF(AND(E72="Да",OR(AND(F72 = "Да",ISBLANK(G72)),AND(F72 = "Да", G72 = "В соответствии с техническим заданием"),AND(F72 = "Нет",NOT(G72 = "В соответствии с техническим заданием")))),1,0)</f>
        <v>0</v>
      </c>
      <c r="AF72" s="104">
        <f>IF(AND(E72="Да",OR(AND(F72 = "Да",ISBLANK(H72)),AND(F72 = "Да", H72 = "В соответствии с техническим заданием"),AND(F72 = "Нет",NOT(H72 = "В соответствии с техническим заданием")))),1,0)</f>
        <v>0</v>
      </c>
      <c r="AG72" s="104">
        <f>IF(OR(AND(E72="Нет",F72="Нет"),AND(E72="Да",F72="Нет"),AND(E72="Да",F72="Да")),0,1)</f>
        <v>0</v>
      </c>
      <c r="AH72" s="104">
        <f>IF(AND(R72="Россия"),1,0)</f>
        <v>0</v>
      </c>
      <c r="AI72" s="104">
        <f>AA72*AH72</f>
        <v>0</v>
      </c>
    </row>
    <row r="73" spans="1:35" ht="50.1" customHeight="1" x14ac:dyDescent="0.25">
      <c r="A73" s="93" t="s">
        <v>295</v>
      </c>
      <c r="B73" s="93">
        <v>63</v>
      </c>
      <c r="C73" s="93">
        <v>61747</v>
      </c>
      <c r="D73" s="94" t="s">
        <v>296</v>
      </c>
      <c r="E73" s="116" t="s">
        <v>45</v>
      </c>
      <c r="F73" s="106" t="s">
        <v>45</v>
      </c>
      <c r="G73" s="118" t="s">
        <v>159</v>
      </c>
      <c r="H73" s="117" t="s">
        <v>159</v>
      </c>
      <c r="I73" s="95"/>
      <c r="J73" s="96" t="s">
        <v>177</v>
      </c>
      <c r="K73" s="96" t="s">
        <v>177</v>
      </c>
      <c r="L73" s="93" t="s">
        <v>184</v>
      </c>
      <c r="M73" s="93">
        <v>15</v>
      </c>
      <c r="N73" s="93" t="s">
        <v>179</v>
      </c>
      <c r="O73" s="97">
        <v>15</v>
      </c>
      <c r="P73" s="93" t="s">
        <v>180</v>
      </c>
      <c r="Q73" s="93" t="s">
        <v>181</v>
      </c>
      <c r="R73" s="106" t="s">
        <v>174</v>
      </c>
      <c r="S73" s="98">
        <v>2295</v>
      </c>
      <c r="T73" s="99">
        <v>0</v>
      </c>
      <c r="U73" s="100" t="s">
        <v>158</v>
      </c>
      <c r="V73" s="98">
        <v>0</v>
      </c>
      <c r="W73" s="101">
        <f>ROUND(ROUND(T73,2)*ROUND(M73,3),2)</f>
        <v>0</v>
      </c>
      <c r="X73" s="101">
        <f>ROUND(W73*IF(UPPER(U73)="20%",20,1)*IF(UPPER(U73)="10%",10,1)*IF(UPPER(U73)="НДС не облагается",0,1)/100,2)</f>
        <v>0</v>
      </c>
      <c r="Y73" s="101">
        <f>ROUND(X73+W73,2)</f>
        <v>0</v>
      </c>
      <c r="Z73" s="102">
        <f>IF(T73&gt;IF(V73=0,T73,V73),1,0)</f>
        <v>0</v>
      </c>
      <c r="AA73" s="102">
        <f t="shared" si="0"/>
        <v>0</v>
      </c>
      <c r="AB73" s="102">
        <f t="shared" si="1"/>
        <v>0</v>
      </c>
      <c r="AC73" s="102">
        <f t="shared" si="2"/>
        <v>0</v>
      </c>
      <c r="AD73" s="103">
        <f t="shared" si="3"/>
        <v>1</v>
      </c>
      <c r="AE73" s="103">
        <f>IF(AND(E73="Да",OR(AND(F73 = "Да",ISBLANK(G73)),AND(F73 = "Да", G73 = "В соответствии с техническим заданием"),AND(F73 = "Нет",NOT(G73 = "В соответствии с техническим заданием")))),1,0)</f>
        <v>0</v>
      </c>
      <c r="AF73" s="104">
        <f>IF(AND(E73="Да",OR(AND(F73 = "Да",ISBLANK(H73)),AND(F73 = "Да", H73 = "В соответствии с техническим заданием"),AND(F73 = "Нет",NOT(H73 = "В соответствии с техническим заданием")))),1,0)</f>
        <v>0</v>
      </c>
      <c r="AG73" s="104">
        <f>IF(OR(AND(E73="Нет",F73="Нет"),AND(E73="Да",F73="Нет"),AND(E73="Да",F73="Да")),0,1)</f>
        <v>0</v>
      </c>
      <c r="AH73" s="104">
        <f>IF(AND(R73="Россия"),1,0)</f>
        <v>0</v>
      </c>
      <c r="AI73" s="104">
        <f>AA73*AH73</f>
        <v>0</v>
      </c>
    </row>
    <row r="74" spans="1:35" ht="50.1" customHeight="1" x14ac:dyDescent="0.25">
      <c r="A74" s="93" t="s">
        <v>297</v>
      </c>
      <c r="B74" s="93">
        <v>64</v>
      </c>
      <c r="C74" s="93">
        <v>61343</v>
      </c>
      <c r="D74" s="94" t="s">
        <v>294</v>
      </c>
      <c r="E74" s="116" t="s">
        <v>45</v>
      </c>
      <c r="F74" s="106" t="s">
        <v>45</v>
      </c>
      <c r="G74" s="118" t="s">
        <v>159</v>
      </c>
      <c r="H74" s="117" t="s">
        <v>159</v>
      </c>
      <c r="I74" s="95"/>
      <c r="J74" s="96" t="s">
        <v>177</v>
      </c>
      <c r="K74" s="96" t="s">
        <v>177</v>
      </c>
      <c r="L74" s="93" t="s">
        <v>184</v>
      </c>
      <c r="M74" s="93">
        <v>2</v>
      </c>
      <c r="N74" s="93" t="s">
        <v>179</v>
      </c>
      <c r="O74" s="97">
        <v>4</v>
      </c>
      <c r="P74" s="93" t="s">
        <v>180</v>
      </c>
      <c r="Q74" s="93" t="s">
        <v>181</v>
      </c>
      <c r="R74" s="106" t="s">
        <v>174</v>
      </c>
      <c r="S74" s="98">
        <v>434</v>
      </c>
      <c r="T74" s="99">
        <v>0</v>
      </c>
      <c r="U74" s="100" t="s">
        <v>158</v>
      </c>
      <c r="V74" s="98">
        <v>0</v>
      </c>
      <c r="W74" s="101">
        <f>ROUND(ROUND(T74,2)*ROUND(M74,3),2)</f>
        <v>0</v>
      </c>
      <c r="X74" s="101">
        <f>ROUND(W74*IF(UPPER(U74)="20%",20,1)*IF(UPPER(U74)="10%",10,1)*IF(UPPER(U74)="НДС не облагается",0,1)/100,2)</f>
        <v>0</v>
      </c>
      <c r="Y74" s="101">
        <f>ROUND(X74+W74,2)</f>
        <v>0</v>
      </c>
      <c r="Z74" s="102">
        <f>IF(T74&gt;IF(V74=0,T74,V74),1,0)</f>
        <v>0</v>
      </c>
      <c r="AA74" s="102">
        <f t="shared" si="0"/>
        <v>0</v>
      </c>
      <c r="AB74" s="102">
        <f t="shared" si="1"/>
        <v>0</v>
      </c>
      <c r="AC74" s="102">
        <f t="shared" si="2"/>
        <v>0</v>
      </c>
      <c r="AD74" s="103">
        <f t="shared" si="3"/>
        <v>1</v>
      </c>
      <c r="AE74" s="103">
        <f>IF(AND(E74="Да",OR(AND(F74 = "Да",ISBLANK(G74)),AND(F74 = "Да", G74 = "В соответствии с техническим заданием"),AND(F74 = "Нет",NOT(G74 = "В соответствии с техническим заданием")))),1,0)</f>
        <v>0</v>
      </c>
      <c r="AF74" s="104">
        <f>IF(AND(E74="Да",OR(AND(F74 = "Да",ISBLANK(H74)),AND(F74 = "Да", H74 = "В соответствии с техническим заданием"),AND(F74 = "Нет",NOT(H74 = "В соответствии с техническим заданием")))),1,0)</f>
        <v>0</v>
      </c>
      <c r="AG74" s="104">
        <f>IF(OR(AND(E74="Нет",F74="Нет"),AND(E74="Да",F74="Нет"),AND(E74="Да",F74="Да")),0,1)</f>
        <v>0</v>
      </c>
      <c r="AH74" s="104">
        <f>IF(AND(R74="Россия"),1,0)</f>
        <v>0</v>
      </c>
      <c r="AI74" s="104">
        <f>AA74*AH74</f>
        <v>0</v>
      </c>
    </row>
    <row r="75" spans="1:35" ht="50.1" customHeight="1" x14ac:dyDescent="0.25">
      <c r="A75" s="93" t="s">
        <v>298</v>
      </c>
      <c r="B75" s="93">
        <v>65</v>
      </c>
      <c r="C75" s="93">
        <v>8</v>
      </c>
      <c r="D75" s="94" t="s">
        <v>299</v>
      </c>
      <c r="E75" s="116" t="s">
        <v>45</v>
      </c>
      <c r="F75" s="106" t="s">
        <v>45</v>
      </c>
      <c r="G75" s="118" t="s">
        <v>159</v>
      </c>
      <c r="H75" s="117" t="s">
        <v>159</v>
      </c>
      <c r="I75" s="95"/>
      <c r="J75" s="96" t="s">
        <v>177</v>
      </c>
      <c r="K75" s="96" t="s">
        <v>177</v>
      </c>
      <c r="L75" s="93" t="s">
        <v>184</v>
      </c>
      <c r="M75" s="93">
        <v>13</v>
      </c>
      <c r="N75" s="93" t="s">
        <v>179</v>
      </c>
      <c r="O75" s="97">
        <v>13</v>
      </c>
      <c r="P75" s="93" t="s">
        <v>180</v>
      </c>
      <c r="Q75" s="93" t="s">
        <v>181</v>
      </c>
      <c r="R75" s="106" t="s">
        <v>174</v>
      </c>
      <c r="S75" s="98">
        <v>442</v>
      </c>
      <c r="T75" s="99">
        <v>0</v>
      </c>
      <c r="U75" s="100" t="s">
        <v>158</v>
      </c>
      <c r="V75" s="98">
        <v>0</v>
      </c>
      <c r="W75" s="101">
        <f>ROUND(ROUND(T75,2)*ROUND(M75,3),2)</f>
        <v>0</v>
      </c>
      <c r="X75" s="101">
        <f>ROUND(W75*IF(UPPER(U75)="20%",20,1)*IF(UPPER(U75)="10%",10,1)*IF(UPPER(U75)="НДС не облагается",0,1)/100,2)</f>
        <v>0</v>
      </c>
      <c r="Y75" s="101">
        <f>ROUND(X75+W75,2)</f>
        <v>0</v>
      </c>
      <c r="Z75" s="102">
        <f>IF(T75&gt;IF(V75=0,T75,V75),1,0)</f>
        <v>0</v>
      </c>
      <c r="AA75" s="102">
        <f t="shared" ref="AA75:AA138" si="4">Y75</f>
        <v>0</v>
      </c>
      <c r="AB75" s="102">
        <f t="shared" ref="AB75:AB138" si="5">X75</f>
        <v>0</v>
      </c>
      <c r="AC75" s="102">
        <f t="shared" ref="AC75:AC138" si="6">W75</f>
        <v>0</v>
      </c>
      <c r="AD75" s="103">
        <f t="shared" ref="AD75:AD138" si="7">IF(OR(ISBLANK(K75),K75="Укажите номер сертификата или выберите &lt;&lt;Нет&gt;&gt;"),1,0)</f>
        <v>1</v>
      </c>
      <c r="AE75" s="103">
        <f>IF(AND(E75="Да",OR(AND(F75 = "Да",ISBLANK(G75)),AND(F75 = "Да", G75 = "В соответствии с техническим заданием"),AND(F75 = "Нет",NOT(G75 = "В соответствии с техническим заданием")))),1,0)</f>
        <v>0</v>
      </c>
      <c r="AF75" s="104">
        <f>IF(AND(E75="Да",OR(AND(F75 = "Да",ISBLANK(H75)),AND(F75 = "Да", H75 = "В соответствии с техническим заданием"),AND(F75 = "Нет",NOT(H75 = "В соответствии с техническим заданием")))),1,0)</f>
        <v>0</v>
      </c>
      <c r="AG75" s="104">
        <f>IF(OR(AND(E75="Нет",F75="Нет"),AND(E75="Да",F75="Нет"),AND(E75="Да",F75="Да")),0,1)</f>
        <v>0</v>
      </c>
      <c r="AH75" s="104">
        <f>IF(AND(R75="Россия"),1,0)</f>
        <v>0</v>
      </c>
      <c r="AI75" s="104">
        <f>AA75*AH75</f>
        <v>0</v>
      </c>
    </row>
    <row r="76" spans="1:35" ht="50.1" customHeight="1" x14ac:dyDescent="0.25">
      <c r="A76" s="93" t="s">
        <v>300</v>
      </c>
      <c r="B76" s="93">
        <v>66</v>
      </c>
      <c r="C76" s="93">
        <v>82</v>
      </c>
      <c r="D76" s="94" t="s">
        <v>301</v>
      </c>
      <c r="E76" s="116" t="s">
        <v>45</v>
      </c>
      <c r="F76" s="106" t="s">
        <v>45</v>
      </c>
      <c r="G76" s="118" t="s">
        <v>159</v>
      </c>
      <c r="H76" s="117" t="s">
        <v>159</v>
      </c>
      <c r="I76" s="95"/>
      <c r="J76" s="96" t="s">
        <v>177</v>
      </c>
      <c r="K76" s="96" t="s">
        <v>177</v>
      </c>
      <c r="L76" s="93" t="s">
        <v>184</v>
      </c>
      <c r="M76" s="93">
        <v>13</v>
      </c>
      <c r="N76" s="93" t="s">
        <v>179</v>
      </c>
      <c r="O76" s="97">
        <v>13</v>
      </c>
      <c r="P76" s="93" t="s">
        <v>180</v>
      </c>
      <c r="Q76" s="93" t="s">
        <v>181</v>
      </c>
      <c r="R76" s="106" t="s">
        <v>174</v>
      </c>
      <c r="S76" s="98">
        <v>390</v>
      </c>
      <c r="T76" s="99">
        <v>0</v>
      </c>
      <c r="U76" s="100" t="s">
        <v>158</v>
      </c>
      <c r="V76" s="98">
        <v>0</v>
      </c>
      <c r="W76" s="101">
        <f>ROUND(ROUND(T76,2)*ROUND(M76,3),2)</f>
        <v>0</v>
      </c>
      <c r="X76" s="101">
        <f>ROUND(W76*IF(UPPER(U76)="20%",20,1)*IF(UPPER(U76)="10%",10,1)*IF(UPPER(U76)="НДС не облагается",0,1)/100,2)</f>
        <v>0</v>
      </c>
      <c r="Y76" s="101">
        <f>ROUND(X76+W76,2)</f>
        <v>0</v>
      </c>
      <c r="Z76" s="102">
        <f>IF(T76&gt;IF(V76=0,T76,V76),1,0)</f>
        <v>0</v>
      </c>
      <c r="AA76" s="102">
        <f t="shared" si="4"/>
        <v>0</v>
      </c>
      <c r="AB76" s="102">
        <f t="shared" si="5"/>
        <v>0</v>
      </c>
      <c r="AC76" s="102">
        <f t="shared" si="6"/>
        <v>0</v>
      </c>
      <c r="AD76" s="103">
        <f t="shared" si="7"/>
        <v>1</v>
      </c>
      <c r="AE76" s="103">
        <f>IF(AND(E76="Да",OR(AND(F76 = "Да",ISBLANK(G76)),AND(F76 = "Да", G76 = "В соответствии с техническим заданием"),AND(F76 = "Нет",NOT(G76 = "В соответствии с техническим заданием")))),1,0)</f>
        <v>0</v>
      </c>
      <c r="AF76" s="104">
        <f>IF(AND(E76="Да",OR(AND(F76 = "Да",ISBLANK(H76)),AND(F76 = "Да", H76 = "В соответствии с техническим заданием"),AND(F76 = "Нет",NOT(H76 = "В соответствии с техническим заданием")))),1,0)</f>
        <v>0</v>
      </c>
      <c r="AG76" s="104">
        <f>IF(OR(AND(E76="Нет",F76="Нет"),AND(E76="Да",F76="Нет"),AND(E76="Да",F76="Да")),0,1)</f>
        <v>0</v>
      </c>
      <c r="AH76" s="104">
        <f>IF(AND(R76="Россия"),1,0)</f>
        <v>0</v>
      </c>
      <c r="AI76" s="104">
        <f>AA76*AH76</f>
        <v>0</v>
      </c>
    </row>
    <row r="77" spans="1:35" ht="50.1" customHeight="1" x14ac:dyDescent="0.25">
      <c r="A77" s="93" t="s">
        <v>302</v>
      </c>
      <c r="B77" s="93">
        <v>67</v>
      </c>
      <c r="C77" s="93">
        <v>58575</v>
      </c>
      <c r="D77" s="94" t="s">
        <v>303</v>
      </c>
      <c r="E77" s="116" t="s">
        <v>45</v>
      </c>
      <c r="F77" s="106" t="s">
        <v>45</v>
      </c>
      <c r="G77" s="118" t="s">
        <v>159</v>
      </c>
      <c r="H77" s="117" t="s">
        <v>159</v>
      </c>
      <c r="I77" s="95"/>
      <c r="J77" s="96" t="s">
        <v>177</v>
      </c>
      <c r="K77" s="96" t="s">
        <v>177</v>
      </c>
      <c r="L77" s="93" t="s">
        <v>184</v>
      </c>
      <c r="M77" s="93">
        <v>13</v>
      </c>
      <c r="N77" s="93" t="s">
        <v>179</v>
      </c>
      <c r="O77" s="97">
        <v>13</v>
      </c>
      <c r="P77" s="93" t="s">
        <v>180</v>
      </c>
      <c r="Q77" s="93" t="s">
        <v>181</v>
      </c>
      <c r="R77" s="106" t="s">
        <v>174</v>
      </c>
      <c r="S77" s="98">
        <v>351</v>
      </c>
      <c r="T77" s="99">
        <v>0</v>
      </c>
      <c r="U77" s="100" t="s">
        <v>158</v>
      </c>
      <c r="V77" s="98">
        <v>0</v>
      </c>
      <c r="W77" s="101">
        <f>ROUND(ROUND(T77,2)*ROUND(M77,3),2)</f>
        <v>0</v>
      </c>
      <c r="X77" s="101">
        <f>ROUND(W77*IF(UPPER(U77)="20%",20,1)*IF(UPPER(U77)="10%",10,1)*IF(UPPER(U77)="НДС не облагается",0,1)/100,2)</f>
        <v>0</v>
      </c>
      <c r="Y77" s="101">
        <f>ROUND(X77+W77,2)</f>
        <v>0</v>
      </c>
      <c r="Z77" s="102">
        <f>IF(T77&gt;IF(V77=0,T77,V77),1,0)</f>
        <v>0</v>
      </c>
      <c r="AA77" s="102">
        <f t="shared" si="4"/>
        <v>0</v>
      </c>
      <c r="AB77" s="102">
        <f t="shared" si="5"/>
        <v>0</v>
      </c>
      <c r="AC77" s="102">
        <f t="shared" si="6"/>
        <v>0</v>
      </c>
      <c r="AD77" s="103">
        <f t="shared" si="7"/>
        <v>1</v>
      </c>
      <c r="AE77" s="103">
        <f>IF(AND(E77="Да",OR(AND(F77 = "Да",ISBLANK(G77)),AND(F77 = "Да", G77 = "В соответствии с техническим заданием"),AND(F77 = "Нет",NOT(G77 = "В соответствии с техническим заданием")))),1,0)</f>
        <v>0</v>
      </c>
      <c r="AF77" s="104">
        <f>IF(AND(E77="Да",OR(AND(F77 = "Да",ISBLANK(H77)),AND(F77 = "Да", H77 = "В соответствии с техническим заданием"),AND(F77 = "Нет",NOT(H77 = "В соответствии с техническим заданием")))),1,0)</f>
        <v>0</v>
      </c>
      <c r="AG77" s="104">
        <f>IF(OR(AND(E77="Нет",F77="Нет"),AND(E77="Да",F77="Нет"),AND(E77="Да",F77="Да")),0,1)</f>
        <v>0</v>
      </c>
      <c r="AH77" s="104">
        <f>IF(AND(R77="Россия"),1,0)</f>
        <v>0</v>
      </c>
      <c r="AI77" s="104">
        <f>AA77*AH77</f>
        <v>0</v>
      </c>
    </row>
    <row r="78" spans="1:35" ht="50.1" customHeight="1" x14ac:dyDescent="0.25">
      <c r="A78" s="93" t="s">
        <v>304</v>
      </c>
      <c r="B78" s="93">
        <v>68</v>
      </c>
      <c r="C78" s="93">
        <v>162</v>
      </c>
      <c r="D78" s="94" t="s">
        <v>305</v>
      </c>
      <c r="E78" s="116" t="s">
        <v>45</v>
      </c>
      <c r="F78" s="106" t="s">
        <v>45</v>
      </c>
      <c r="G78" s="118" t="s">
        <v>159</v>
      </c>
      <c r="H78" s="117" t="s">
        <v>159</v>
      </c>
      <c r="I78" s="95"/>
      <c r="J78" s="96" t="s">
        <v>177</v>
      </c>
      <c r="K78" s="96" t="s">
        <v>177</v>
      </c>
      <c r="L78" s="93" t="s">
        <v>184</v>
      </c>
      <c r="M78" s="93">
        <v>1</v>
      </c>
      <c r="N78" s="93" t="s">
        <v>179</v>
      </c>
      <c r="O78" s="97">
        <v>1</v>
      </c>
      <c r="P78" s="93" t="s">
        <v>180</v>
      </c>
      <c r="Q78" s="93" t="s">
        <v>181</v>
      </c>
      <c r="R78" s="106" t="s">
        <v>174</v>
      </c>
      <c r="S78" s="98">
        <v>965</v>
      </c>
      <c r="T78" s="99">
        <v>0</v>
      </c>
      <c r="U78" s="100" t="s">
        <v>158</v>
      </c>
      <c r="V78" s="98">
        <v>0</v>
      </c>
      <c r="W78" s="101">
        <f>ROUND(ROUND(T78,2)*ROUND(M78,3),2)</f>
        <v>0</v>
      </c>
      <c r="X78" s="101">
        <f>ROUND(W78*IF(UPPER(U78)="20%",20,1)*IF(UPPER(U78)="10%",10,1)*IF(UPPER(U78)="НДС не облагается",0,1)/100,2)</f>
        <v>0</v>
      </c>
      <c r="Y78" s="101">
        <f>ROUND(X78+W78,2)</f>
        <v>0</v>
      </c>
      <c r="Z78" s="102">
        <f>IF(T78&gt;IF(V78=0,T78,V78),1,0)</f>
        <v>0</v>
      </c>
      <c r="AA78" s="102">
        <f t="shared" si="4"/>
        <v>0</v>
      </c>
      <c r="AB78" s="102">
        <f t="shared" si="5"/>
        <v>0</v>
      </c>
      <c r="AC78" s="102">
        <f t="shared" si="6"/>
        <v>0</v>
      </c>
      <c r="AD78" s="103">
        <f t="shared" si="7"/>
        <v>1</v>
      </c>
      <c r="AE78" s="103">
        <f>IF(AND(E78="Да",OR(AND(F78 = "Да",ISBLANK(G78)),AND(F78 = "Да", G78 = "В соответствии с техническим заданием"),AND(F78 = "Нет",NOT(G78 = "В соответствии с техническим заданием")))),1,0)</f>
        <v>0</v>
      </c>
      <c r="AF78" s="104">
        <f>IF(AND(E78="Да",OR(AND(F78 = "Да",ISBLANK(H78)),AND(F78 = "Да", H78 = "В соответствии с техническим заданием"),AND(F78 = "Нет",NOT(H78 = "В соответствии с техническим заданием")))),1,0)</f>
        <v>0</v>
      </c>
      <c r="AG78" s="104">
        <f>IF(OR(AND(E78="Нет",F78="Нет"),AND(E78="Да",F78="Нет"),AND(E78="Да",F78="Да")),0,1)</f>
        <v>0</v>
      </c>
      <c r="AH78" s="104">
        <f>IF(AND(R78="Россия"),1,0)</f>
        <v>0</v>
      </c>
      <c r="AI78" s="104">
        <f>AA78*AH78</f>
        <v>0</v>
      </c>
    </row>
    <row r="79" spans="1:35" ht="50.1" customHeight="1" x14ac:dyDescent="0.25">
      <c r="A79" s="93" t="s">
        <v>306</v>
      </c>
      <c r="B79" s="93">
        <v>69</v>
      </c>
      <c r="C79" s="93">
        <v>62049</v>
      </c>
      <c r="D79" s="94" t="s">
        <v>307</v>
      </c>
      <c r="E79" s="116" t="s">
        <v>45</v>
      </c>
      <c r="F79" s="106" t="s">
        <v>45</v>
      </c>
      <c r="G79" s="118" t="s">
        <v>159</v>
      </c>
      <c r="H79" s="117" t="s">
        <v>159</v>
      </c>
      <c r="I79" s="95"/>
      <c r="J79" s="96" t="s">
        <v>177</v>
      </c>
      <c r="K79" s="96" t="s">
        <v>177</v>
      </c>
      <c r="L79" s="93" t="s">
        <v>184</v>
      </c>
      <c r="M79" s="93">
        <v>1</v>
      </c>
      <c r="N79" s="93" t="s">
        <v>179</v>
      </c>
      <c r="O79" s="97">
        <v>1</v>
      </c>
      <c r="P79" s="93" t="s">
        <v>180</v>
      </c>
      <c r="Q79" s="93" t="s">
        <v>181</v>
      </c>
      <c r="R79" s="106" t="s">
        <v>174</v>
      </c>
      <c r="S79" s="98">
        <v>4105</v>
      </c>
      <c r="T79" s="99">
        <v>0</v>
      </c>
      <c r="U79" s="100" t="s">
        <v>158</v>
      </c>
      <c r="V79" s="98">
        <v>0</v>
      </c>
      <c r="W79" s="101">
        <f>ROUND(ROUND(T79,2)*ROUND(M79,3),2)</f>
        <v>0</v>
      </c>
      <c r="X79" s="101">
        <f>ROUND(W79*IF(UPPER(U79)="20%",20,1)*IF(UPPER(U79)="10%",10,1)*IF(UPPER(U79)="НДС не облагается",0,1)/100,2)</f>
        <v>0</v>
      </c>
      <c r="Y79" s="101">
        <f>ROUND(X79+W79,2)</f>
        <v>0</v>
      </c>
      <c r="Z79" s="102">
        <f>IF(T79&gt;IF(V79=0,T79,V79),1,0)</f>
        <v>0</v>
      </c>
      <c r="AA79" s="102">
        <f t="shared" si="4"/>
        <v>0</v>
      </c>
      <c r="AB79" s="102">
        <f t="shared" si="5"/>
        <v>0</v>
      </c>
      <c r="AC79" s="102">
        <f t="shared" si="6"/>
        <v>0</v>
      </c>
      <c r="AD79" s="103">
        <f t="shared" si="7"/>
        <v>1</v>
      </c>
      <c r="AE79" s="103">
        <f>IF(AND(E79="Да",OR(AND(F79 = "Да",ISBLANK(G79)),AND(F79 = "Да", G79 = "В соответствии с техническим заданием"),AND(F79 = "Нет",NOT(G79 = "В соответствии с техническим заданием")))),1,0)</f>
        <v>0</v>
      </c>
      <c r="AF79" s="104">
        <f>IF(AND(E79="Да",OR(AND(F79 = "Да",ISBLANK(H79)),AND(F79 = "Да", H79 = "В соответствии с техническим заданием"),AND(F79 = "Нет",NOT(H79 = "В соответствии с техническим заданием")))),1,0)</f>
        <v>0</v>
      </c>
      <c r="AG79" s="104">
        <f>IF(OR(AND(E79="Нет",F79="Нет"),AND(E79="Да",F79="Нет"),AND(E79="Да",F79="Да")),0,1)</f>
        <v>0</v>
      </c>
      <c r="AH79" s="104">
        <f>IF(AND(R79="Россия"),1,0)</f>
        <v>0</v>
      </c>
      <c r="AI79" s="104">
        <f>AA79*AH79</f>
        <v>0</v>
      </c>
    </row>
    <row r="80" spans="1:35" ht="50.1" customHeight="1" x14ac:dyDescent="0.25">
      <c r="A80" s="93" t="s">
        <v>308</v>
      </c>
      <c r="B80" s="93">
        <v>70</v>
      </c>
      <c r="C80" s="93">
        <v>80</v>
      </c>
      <c r="D80" s="94" t="s">
        <v>309</v>
      </c>
      <c r="E80" s="116" t="s">
        <v>45</v>
      </c>
      <c r="F80" s="106" t="s">
        <v>45</v>
      </c>
      <c r="G80" s="118" t="s">
        <v>159</v>
      </c>
      <c r="H80" s="117" t="s">
        <v>159</v>
      </c>
      <c r="I80" s="95"/>
      <c r="J80" s="96" t="s">
        <v>177</v>
      </c>
      <c r="K80" s="96" t="s">
        <v>177</v>
      </c>
      <c r="L80" s="93" t="s">
        <v>184</v>
      </c>
      <c r="M80" s="93">
        <v>13</v>
      </c>
      <c r="N80" s="93" t="s">
        <v>179</v>
      </c>
      <c r="O80" s="97">
        <v>13</v>
      </c>
      <c r="P80" s="93" t="s">
        <v>180</v>
      </c>
      <c r="Q80" s="93" t="s">
        <v>181</v>
      </c>
      <c r="R80" s="106" t="s">
        <v>174</v>
      </c>
      <c r="S80" s="98">
        <v>351</v>
      </c>
      <c r="T80" s="99">
        <v>0</v>
      </c>
      <c r="U80" s="100" t="s">
        <v>158</v>
      </c>
      <c r="V80" s="98">
        <v>0</v>
      </c>
      <c r="W80" s="101">
        <f>ROUND(ROUND(T80,2)*ROUND(M80,3),2)</f>
        <v>0</v>
      </c>
      <c r="X80" s="101">
        <f>ROUND(W80*IF(UPPER(U80)="20%",20,1)*IF(UPPER(U80)="10%",10,1)*IF(UPPER(U80)="НДС не облагается",0,1)/100,2)</f>
        <v>0</v>
      </c>
      <c r="Y80" s="101">
        <f>ROUND(X80+W80,2)</f>
        <v>0</v>
      </c>
      <c r="Z80" s="102">
        <f>IF(T80&gt;IF(V80=0,T80,V80),1,0)</f>
        <v>0</v>
      </c>
      <c r="AA80" s="102">
        <f t="shared" si="4"/>
        <v>0</v>
      </c>
      <c r="AB80" s="102">
        <f t="shared" si="5"/>
        <v>0</v>
      </c>
      <c r="AC80" s="102">
        <f t="shared" si="6"/>
        <v>0</v>
      </c>
      <c r="AD80" s="103">
        <f t="shared" si="7"/>
        <v>1</v>
      </c>
      <c r="AE80" s="103">
        <f>IF(AND(E80="Да",OR(AND(F80 = "Да",ISBLANK(G80)),AND(F80 = "Да", G80 = "В соответствии с техническим заданием"),AND(F80 = "Нет",NOT(G80 = "В соответствии с техническим заданием")))),1,0)</f>
        <v>0</v>
      </c>
      <c r="AF80" s="104">
        <f>IF(AND(E80="Да",OR(AND(F80 = "Да",ISBLANK(H80)),AND(F80 = "Да", H80 = "В соответствии с техническим заданием"),AND(F80 = "Нет",NOT(H80 = "В соответствии с техническим заданием")))),1,0)</f>
        <v>0</v>
      </c>
      <c r="AG80" s="104">
        <f>IF(OR(AND(E80="Нет",F80="Нет"),AND(E80="Да",F80="Нет"),AND(E80="Да",F80="Да")),0,1)</f>
        <v>0</v>
      </c>
      <c r="AH80" s="104">
        <f>IF(AND(R80="Россия"),1,0)</f>
        <v>0</v>
      </c>
      <c r="AI80" s="104">
        <f>AA80*AH80</f>
        <v>0</v>
      </c>
    </row>
    <row r="81" spans="1:35" ht="50.1" customHeight="1" x14ac:dyDescent="0.25">
      <c r="A81" s="93" t="s">
        <v>310</v>
      </c>
      <c r="B81" s="93">
        <v>71</v>
      </c>
      <c r="C81" s="93">
        <v>56549</v>
      </c>
      <c r="D81" s="94" t="s">
        <v>311</v>
      </c>
      <c r="E81" s="116" t="s">
        <v>45</v>
      </c>
      <c r="F81" s="106" t="s">
        <v>45</v>
      </c>
      <c r="G81" s="118" t="s">
        <v>159</v>
      </c>
      <c r="H81" s="117" t="s">
        <v>159</v>
      </c>
      <c r="I81" s="95"/>
      <c r="J81" s="96" t="s">
        <v>177</v>
      </c>
      <c r="K81" s="96" t="s">
        <v>177</v>
      </c>
      <c r="L81" s="93" t="s">
        <v>178</v>
      </c>
      <c r="M81" s="93">
        <v>2</v>
      </c>
      <c r="N81" s="93" t="s">
        <v>179</v>
      </c>
      <c r="O81" s="97">
        <v>2</v>
      </c>
      <c r="P81" s="93" t="s">
        <v>180</v>
      </c>
      <c r="Q81" s="93" t="s">
        <v>181</v>
      </c>
      <c r="R81" s="106" t="s">
        <v>174</v>
      </c>
      <c r="S81" s="98">
        <v>822</v>
      </c>
      <c r="T81" s="99">
        <v>0</v>
      </c>
      <c r="U81" s="100" t="s">
        <v>158</v>
      </c>
      <c r="V81" s="98">
        <v>0</v>
      </c>
      <c r="W81" s="101">
        <f>ROUND(ROUND(T81,2)*ROUND(M81,3),2)</f>
        <v>0</v>
      </c>
      <c r="X81" s="101">
        <f>ROUND(W81*IF(UPPER(U81)="20%",20,1)*IF(UPPER(U81)="10%",10,1)*IF(UPPER(U81)="НДС не облагается",0,1)/100,2)</f>
        <v>0</v>
      </c>
      <c r="Y81" s="101">
        <f>ROUND(X81+W81,2)</f>
        <v>0</v>
      </c>
      <c r="Z81" s="102">
        <f>IF(T81&gt;IF(V81=0,T81,V81),1,0)</f>
        <v>0</v>
      </c>
      <c r="AA81" s="102">
        <f t="shared" si="4"/>
        <v>0</v>
      </c>
      <c r="AB81" s="102">
        <f t="shared" si="5"/>
        <v>0</v>
      </c>
      <c r="AC81" s="102">
        <f t="shared" si="6"/>
        <v>0</v>
      </c>
      <c r="AD81" s="103">
        <f t="shared" si="7"/>
        <v>1</v>
      </c>
      <c r="AE81" s="103">
        <f>IF(AND(E81="Да",OR(AND(F81 = "Да",ISBLANK(G81)),AND(F81 = "Да", G81 = "В соответствии с техническим заданием"),AND(F81 = "Нет",NOT(G81 = "В соответствии с техническим заданием")))),1,0)</f>
        <v>0</v>
      </c>
      <c r="AF81" s="104">
        <f>IF(AND(E81="Да",OR(AND(F81 = "Да",ISBLANK(H81)),AND(F81 = "Да", H81 = "В соответствии с техническим заданием"),AND(F81 = "Нет",NOT(H81 = "В соответствии с техническим заданием")))),1,0)</f>
        <v>0</v>
      </c>
      <c r="AG81" s="104">
        <f>IF(OR(AND(E81="Нет",F81="Нет"),AND(E81="Да",F81="Нет"),AND(E81="Да",F81="Да")),0,1)</f>
        <v>0</v>
      </c>
      <c r="AH81" s="104">
        <f>IF(AND(R81="Россия"),1,0)</f>
        <v>0</v>
      </c>
      <c r="AI81" s="104">
        <f>AA81*AH81</f>
        <v>0</v>
      </c>
    </row>
    <row r="82" spans="1:35" ht="50.1" customHeight="1" x14ac:dyDescent="0.25">
      <c r="A82" s="93" t="s">
        <v>312</v>
      </c>
      <c r="B82" s="93">
        <v>72</v>
      </c>
      <c r="C82" s="93">
        <v>56093</v>
      </c>
      <c r="D82" s="94" t="s">
        <v>313</v>
      </c>
      <c r="E82" s="116" t="s">
        <v>45</v>
      </c>
      <c r="F82" s="106" t="s">
        <v>45</v>
      </c>
      <c r="G82" s="118" t="s">
        <v>159</v>
      </c>
      <c r="H82" s="117" t="s">
        <v>159</v>
      </c>
      <c r="I82" s="95"/>
      <c r="J82" s="96" t="s">
        <v>177</v>
      </c>
      <c r="K82" s="96" t="s">
        <v>177</v>
      </c>
      <c r="L82" s="93" t="s">
        <v>184</v>
      </c>
      <c r="M82" s="93">
        <v>1</v>
      </c>
      <c r="N82" s="93" t="s">
        <v>179</v>
      </c>
      <c r="O82" s="97">
        <v>1</v>
      </c>
      <c r="P82" s="93" t="s">
        <v>180</v>
      </c>
      <c r="Q82" s="93" t="s">
        <v>181</v>
      </c>
      <c r="R82" s="106" t="s">
        <v>174</v>
      </c>
      <c r="S82" s="98">
        <v>4739</v>
      </c>
      <c r="T82" s="99">
        <v>0</v>
      </c>
      <c r="U82" s="100" t="s">
        <v>158</v>
      </c>
      <c r="V82" s="98">
        <v>0</v>
      </c>
      <c r="W82" s="101">
        <f>ROUND(ROUND(T82,2)*ROUND(M82,3),2)</f>
        <v>0</v>
      </c>
      <c r="X82" s="101">
        <f>ROUND(W82*IF(UPPER(U82)="20%",20,1)*IF(UPPER(U82)="10%",10,1)*IF(UPPER(U82)="НДС не облагается",0,1)/100,2)</f>
        <v>0</v>
      </c>
      <c r="Y82" s="101">
        <f>ROUND(X82+W82,2)</f>
        <v>0</v>
      </c>
      <c r="Z82" s="102">
        <f>IF(T82&gt;IF(V82=0,T82,V82),1,0)</f>
        <v>0</v>
      </c>
      <c r="AA82" s="102">
        <f t="shared" si="4"/>
        <v>0</v>
      </c>
      <c r="AB82" s="102">
        <f t="shared" si="5"/>
        <v>0</v>
      </c>
      <c r="AC82" s="102">
        <f t="shared" si="6"/>
        <v>0</v>
      </c>
      <c r="AD82" s="103">
        <f t="shared" si="7"/>
        <v>1</v>
      </c>
      <c r="AE82" s="103">
        <f>IF(AND(E82="Да",OR(AND(F82 = "Да",ISBLANK(G82)),AND(F82 = "Да", G82 = "В соответствии с техническим заданием"),AND(F82 = "Нет",NOT(G82 = "В соответствии с техническим заданием")))),1,0)</f>
        <v>0</v>
      </c>
      <c r="AF82" s="104">
        <f>IF(AND(E82="Да",OR(AND(F82 = "Да",ISBLANK(H82)),AND(F82 = "Да", H82 = "В соответствии с техническим заданием"),AND(F82 = "Нет",NOT(H82 = "В соответствии с техническим заданием")))),1,0)</f>
        <v>0</v>
      </c>
      <c r="AG82" s="104">
        <f>IF(OR(AND(E82="Нет",F82="Нет"),AND(E82="Да",F82="Нет"),AND(E82="Да",F82="Да")),0,1)</f>
        <v>0</v>
      </c>
      <c r="AH82" s="104">
        <f>IF(AND(R82="Россия"),1,0)</f>
        <v>0</v>
      </c>
      <c r="AI82" s="104">
        <f>AA82*AH82</f>
        <v>0</v>
      </c>
    </row>
    <row r="83" spans="1:35" ht="50.1" customHeight="1" x14ac:dyDescent="0.25">
      <c r="A83" s="93" t="s">
        <v>314</v>
      </c>
      <c r="B83" s="93">
        <v>73</v>
      </c>
      <c r="C83" s="93">
        <v>61961</v>
      </c>
      <c r="D83" s="94" t="s">
        <v>315</v>
      </c>
      <c r="E83" s="116" t="s">
        <v>76</v>
      </c>
      <c r="F83" s="106" t="s">
        <v>45</v>
      </c>
      <c r="G83" s="118" t="s">
        <v>159</v>
      </c>
      <c r="H83" s="117" t="s">
        <v>159</v>
      </c>
      <c r="I83" s="95"/>
      <c r="J83" s="96" t="s">
        <v>177</v>
      </c>
      <c r="K83" s="96" t="s">
        <v>177</v>
      </c>
      <c r="L83" s="93" t="s">
        <v>184</v>
      </c>
      <c r="M83" s="93">
        <v>2</v>
      </c>
      <c r="N83" s="93" t="s">
        <v>179</v>
      </c>
      <c r="O83" s="97">
        <v>2</v>
      </c>
      <c r="P83" s="93" t="s">
        <v>180</v>
      </c>
      <c r="Q83" s="93" t="s">
        <v>181</v>
      </c>
      <c r="R83" s="106" t="s">
        <v>174</v>
      </c>
      <c r="S83" s="98">
        <v>800</v>
      </c>
      <c r="T83" s="99">
        <v>0</v>
      </c>
      <c r="U83" s="100" t="s">
        <v>158</v>
      </c>
      <c r="V83" s="98">
        <v>0</v>
      </c>
      <c r="W83" s="101">
        <f>ROUND(ROUND(T83,2)*ROUND(M83,3),2)</f>
        <v>0</v>
      </c>
      <c r="X83" s="101">
        <f>ROUND(W83*IF(UPPER(U83)="20%",20,1)*IF(UPPER(U83)="10%",10,1)*IF(UPPER(U83)="НДС не облагается",0,1)/100,2)</f>
        <v>0</v>
      </c>
      <c r="Y83" s="101">
        <f>ROUND(X83+W83,2)</f>
        <v>0</v>
      </c>
      <c r="Z83" s="102">
        <f>IF(T83&gt;IF(V83=0,T83,V83),1,0)</f>
        <v>0</v>
      </c>
      <c r="AA83" s="102">
        <f t="shared" si="4"/>
        <v>0</v>
      </c>
      <c r="AB83" s="102">
        <f t="shared" si="5"/>
        <v>0</v>
      </c>
      <c r="AC83" s="102">
        <f t="shared" si="6"/>
        <v>0</v>
      </c>
      <c r="AD83" s="103">
        <f t="shared" si="7"/>
        <v>1</v>
      </c>
      <c r="AE83" s="103">
        <f>IF(AND(E83="Да",OR(AND(F83 = "Да",ISBLANK(G83)),AND(F83 = "Да", G83 = "В соответствии с техническим заданием"),AND(F83 = "Нет",NOT(G83 = "В соответствии с техническим заданием")))),1,0)</f>
        <v>0</v>
      </c>
      <c r="AF83" s="104">
        <f>IF(AND(E83="Да",OR(AND(F83 = "Да",ISBLANK(H83)),AND(F83 = "Да", H83 = "В соответствии с техническим заданием"),AND(F83 = "Нет",NOT(H83 = "В соответствии с техническим заданием")))),1,0)</f>
        <v>0</v>
      </c>
      <c r="AG83" s="104">
        <f>IF(OR(AND(E83="Нет",F83="Нет"),AND(E83="Да",F83="Нет"),AND(E83="Да",F83="Да")),0,1)</f>
        <v>0</v>
      </c>
      <c r="AH83" s="104">
        <f>IF(AND(R83="Россия"),1,0)</f>
        <v>0</v>
      </c>
      <c r="AI83" s="104">
        <f>AA83*AH83</f>
        <v>0</v>
      </c>
    </row>
    <row r="84" spans="1:35" ht="50.1" customHeight="1" x14ac:dyDescent="0.25">
      <c r="A84" s="93" t="s">
        <v>316</v>
      </c>
      <c r="B84" s="93">
        <v>74</v>
      </c>
      <c r="C84" s="93">
        <v>147</v>
      </c>
      <c r="D84" s="94" t="s">
        <v>317</v>
      </c>
      <c r="E84" s="116" t="s">
        <v>45</v>
      </c>
      <c r="F84" s="106" t="s">
        <v>45</v>
      </c>
      <c r="G84" s="118" t="s">
        <v>159</v>
      </c>
      <c r="H84" s="117" t="s">
        <v>159</v>
      </c>
      <c r="I84" s="95"/>
      <c r="J84" s="96" t="s">
        <v>177</v>
      </c>
      <c r="K84" s="96" t="s">
        <v>177</v>
      </c>
      <c r="L84" s="93" t="s">
        <v>184</v>
      </c>
      <c r="M84" s="93">
        <v>1</v>
      </c>
      <c r="N84" s="93" t="s">
        <v>179</v>
      </c>
      <c r="O84" s="97">
        <v>1</v>
      </c>
      <c r="P84" s="93" t="s">
        <v>180</v>
      </c>
      <c r="Q84" s="93" t="s">
        <v>181</v>
      </c>
      <c r="R84" s="106" t="s">
        <v>174</v>
      </c>
      <c r="S84" s="98">
        <v>4931</v>
      </c>
      <c r="T84" s="99">
        <v>0</v>
      </c>
      <c r="U84" s="100" t="s">
        <v>158</v>
      </c>
      <c r="V84" s="98">
        <v>0</v>
      </c>
      <c r="W84" s="101">
        <f>ROUND(ROUND(T84,2)*ROUND(M84,3),2)</f>
        <v>0</v>
      </c>
      <c r="X84" s="101">
        <f>ROUND(W84*IF(UPPER(U84)="20%",20,1)*IF(UPPER(U84)="10%",10,1)*IF(UPPER(U84)="НДС не облагается",0,1)/100,2)</f>
        <v>0</v>
      </c>
      <c r="Y84" s="101">
        <f>ROUND(X84+W84,2)</f>
        <v>0</v>
      </c>
      <c r="Z84" s="102">
        <f>IF(T84&gt;IF(V84=0,T84,V84),1,0)</f>
        <v>0</v>
      </c>
      <c r="AA84" s="102">
        <f t="shared" si="4"/>
        <v>0</v>
      </c>
      <c r="AB84" s="102">
        <f t="shared" si="5"/>
        <v>0</v>
      </c>
      <c r="AC84" s="102">
        <f t="shared" si="6"/>
        <v>0</v>
      </c>
      <c r="AD84" s="103">
        <f t="shared" si="7"/>
        <v>1</v>
      </c>
      <c r="AE84" s="103">
        <f>IF(AND(E84="Да",OR(AND(F84 = "Да",ISBLANK(G84)),AND(F84 = "Да", G84 = "В соответствии с техническим заданием"),AND(F84 = "Нет",NOT(G84 = "В соответствии с техническим заданием")))),1,0)</f>
        <v>0</v>
      </c>
      <c r="AF84" s="104">
        <f>IF(AND(E84="Да",OR(AND(F84 = "Да",ISBLANK(H84)),AND(F84 = "Да", H84 = "В соответствии с техническим заданием"),AND(F84 = "Нет",NOT(H84 = "В соответствии с техническим заданием")))),1,0)</f>
        <v>0</v>
      </c>
      <c r="AG84" s="104">
        <f>IF(OR(AND(E84="Нет",F84="Нет"),AND(E84="Да",F84="Нет"),AND(E84="Да",F84="Да")),0,1)</f>
        <v>0</v>
      </c>
      <c r="AH84" s="104">
        <f>IF(AND(R84="Россия"),1,0)</f>
        <v>0</v>
      </c>
      <c r="AI84" s="104">
        <f>AA84*AH84</f>
        <v>0</v>
      </c>
    </row>
    <row r="85" spans="1:35" ht="50.1" customHeight="1" x14ac:dyDescent="0.25">
      <c r="A85" s="93" t="s">
        <v>318</v>
      </c>
      <c r="B85" s="93">
        <v>75</v>
      </c>
      <c r="C85" s="93">
        <v>152</v>
      </c>
      <c r="D85" s="94" t="s">
        <v>319</v>
      </c>
      <c r="E85" s="116" t="s">
        <v>45</v>
      </c>
      <c r="F85" s="106" t="s">
        <v>45</v>
      </c>
      <c r="G85" s="118" t="s">
        <v>159</v>
      </c>
      <c r="H85" s="117" t="s">
        <v>159</v>
      </c>
      <c r="I85" s="95"/>
      <c r="J85" s="96" t="s">
        <v>177</v>
      </c>
      <c r="K85" s="96" t="s">
        <v>177</v>
      </c>
      <c r="L85" s="93" t="s">
        <v>184</v>
      </c>
      <c r="M85" s="93">
        <v>90</v>
      </c>
      <c r="N85" s="93" t="s">
        <v>179</v>
      </c>
      <c r="O85" s="97">
        <v>90</v>
      </c>
      <c r="P85" s="93" t="s">
        <v>180</v>
      </c>
      <c r="Q85" s="93" t="s">
        <v>181</v>
      </c>
      <c r="R85" s="106" t="s">
        <v>174</v>
      </c>
      <c r="S85" s="98">
        <v>1890</v>
      </c>
      <c r="T85" s="99">
        <v>0</v>
      </c>
      <c r="U85" s="100" t="s">
        <v>158</v>
      </c>
      <c r="V85" s="98">
        <v>0</v>
      </c>
      <c r="W85" s="101">
        <f>ROUND(ROUND(T85,2)*ROUND(M85,3),2)</f>
        <v>0</v>
      </c>
      <c r="X85" s="101">
        <f>ROUND(W85*IF(UPPER(U85)="20%",20,1)*IF(UPPER(U85)="10%",10,1)*IF(UPPER(U85)="НДС не облагается",0,1)/100,2)</f>
        <v>0</v>
      </c>
      <c r="Y85" s="101">
        <f>ROUND(X85+W85,2)</f>
        <v>0</v>
      </c>
      <c r="Z85" s="102">
        <f>IF(T85&gt;IF(V85=0,T85,V85),1,0)</f>
        <v>0</v>
      </c>
      <c r="AA85" s="102">
        <f t="shared" si="4"/>
        <v>0</v>
      </c>
      <c r="AB85" s="102">
        <f t="shared" si="5"/>
        <v>0</v>
      </c>
      <c r="AC85" s="102">
        <f t="shared" si="6"/>
        <v>0</v>
      </c>
      <c r="AD85" s="103">
        <f t="shared" si="7"/>
        <v>1</v>
      </c>
      <c r="AE85" s="103">
        <f>IF(AND(E85="Да",OR(AND(F85 = "Да",ISBLANK(G85)),AND(F85 = "Да", G85 = "В соответствии с техническим заданием"),AND(F85 = "Нет",NOT(G85 = "В соответствии с техническим заданием")))),1,0)</f>
        <v>0</v>
      </c>
      <c r="AF85" s="104">
        <f>IF(AND(E85="Да",OR(AND(F85 = "Да",ISBLANK(H85)),AND(F85 = "Да", H85 = "В соответствии с техническим заданием"),AND(F85 = "Нет",NOT(H85 = "В соответствии с техническим заданием")))),1,0)</f>
        <v>0</v>
      </c>
      <c r="AG85" s="104">
        <f>IF(OR(AND(E85="Нет",F85="Нет"),AND(E85="Да",F85="Нет"),AND(E85="Да",F85="Да")),0,1)</f>
        <v>0</v>
      </c>
      <c r="AH85" s="104">
        <f>IF(AND(R85="Россия"),1,0)</f>
        <v>0</v>
      </c>
      <c r="AI85" s="104">
        <f>AA85*AH85</f>
        <v>0</v>
      </c>
    </row>
    <row r="86" spans="1:35" ht="50.1" customHeight="1" x14ac:dyDescent="0.25">
      <c r="A86" s="93" t="s">
        <v>320</v>
      </c>
      <c r="B86" s="93">
        <v>76</v>
      </c>
      <c r="C86" s="93">
        <v>2692</v>
      </c>
      <c r="D86" s="94" t="s">
        <v>319</v>
      </c>
      <c r="E86" s="116" t="s">
        <v>45</v>
      </c>
      <c r="F86" s="106" t="s">
        <v>45</v>
      </c>
      <c r="G86" s="118" t="s">
        <v>159</v>
      </c>
      <c r="H86" s="117" t="s">
        <v>159</v>
      </c>
      <c r="I86" s="95"/>
      <c r="J86" s="96" t="s">
        <v>177</v>
      </c>
      <c r="K86" s="96" t="s">
        <v>177</v>
      </c>
      <c r="L86" s="93" t="s">
        <v>184</v>
      </c>
      <c r="M86" s="93">
        <v>80</v>
      </c>
      <c r="N86" s="93" t="s">
        <v>179</v>
      </c>
      <c r="O86" s="97">
        <v>80</v>
      </c>
      <c r="P86" s="93" t="s">
        <v>180</v>
      </c>
      <c r="Q86" s="93" t="s">
        <v>181</v>
      </c>
      <c r="R86" s="106" t="s">
        <v>174</v>
      </c>
      <c r="S86" s="98">
        <v>1520</v>
      </c>
      <c r="T86" s="99">
        <v>0</v>
      </c>
      <c r="U86" s="100" t="s">
        <v>158</v>
      </c>
      <c r="V86" s="98">
        <v>0</v>
      </c>
      <c r="W86" s="101">
        <f>ROUND(ROUND(T86,2)*ROUND(M86,3),2)</f>
        <v>0</v>
      </c>
      <c r="X86" s="101">
        <f>ROUND(W86*IF(UPPER(U86)="20%",20,1)*IF(UPPER(U86)="10%",10,1)*IF(UPPER(U86)="НДС не облагается",0,1)/100,2)</f>
        <v>0</v>
      </c>
      <c r="Y86" s="101">
        <f>ROUND(X86+W86,2)</f>
        <v>0</v>
      </c>
      <c r="Z86" s="102">
        <f>IF(T86&gt;IF(V86=0,T86,V86),1,0)</f>
        <v>0</v>
      </c>
      <c r="AA86" s="102">
        <f t="shared" si="4"/>
        <v>0</v>
      </c>
      <c r="AB86" s="102">
        <f t="shared" si="5"/>
        <v>0</v>
      </c>
      <c r="AC86" s="102">
        <f t="shared" si="6"/>
        <v>0</v>
      </c>
      <c r="AD86" s="103">
        <f t="shared" si="7"/>
        <v>1</v>
      </c>
      <c r="AE86" s="103">
        <f>IF(AND(E86="Да",OR(AND(F86 = "Да",ISBLANK(G86)),AND(F86 = "Да", G86 = "В соответствии с техническим заданием"),AND(F86 = "Нет",NOT(G86 = "В соответствии с техническим заданием")))),1,0)</f>
        <v>0</v>
      </c>
      <c r="AF86" s="104">
        <f>IF(AND(E86="Да",OR(AND(F86 = "Да",ISBLANK(H86)),AND(F86 = "Да", H86 = "В соответствии с техническим заданием"),AND(F86 = "Нет",NOT(H86 = "В соответствии с техническим заданием")))),1,0)</f>
        <v>0</v>
      </c>
      <c r="AG86" s="104">
        <f>IF(OR(AND(E86="Нет",F86="Нет"),AND(E86="Да",F86="Нет"),AND(E86="Да",F86="Да")),0,1)</f>
        <v>0</v>
      </c>
      <c r="AH86" s="104">
        <f>IF(AND(R86="Россия"),1,0)</f>
        <v>0</v>
      </c>
      <c r="AI86" s="104">
        <f>AA86*AH86</f>
        <v>0</v>
      </c>
    </row>
    <row r="87" spans="1:35" ht="50.1" customHeight="1" x14ac:dyDescent="0.25">
      <c r="A87" s="93" t="s">
        <v>321</v>
      </c>
      <c r="B87" s="93">
        <v>77</v>
      </c>
      <c r="C87" s="93">
        <v>60729</v>
      </c>
      <c r="D87" s="94" t="s">
        <v>322</v>
      </c>
      <c r="E87" s="116" t="s">
        <v>76</v>
      </c>
      <c r="F87" s="106" t="s">
        <v>45</v>
      </c>
      <c r="G87" s="118" t="s">
        <v>159</v>
      </c>
      <c r="H87" s="117" t="s">
        <v>159</v>
      </c>
      <c r="I87" s="95"/>
      <c r="J87" s="96" t="s">
        <v>177</v>
      </c>
      <c r="K87" s="96" t="s">
        <v>177</v>
      </c>
      <c r="L87" s="93" t="s">
        <v>184</v>
      </c>
      <c r="M87" s="93">
        <v>3</v>
      </c>
      <c r="N87" s="93" t="s">
        <v>179</v>
      </c>
      <c r="O87" s="97">
        <v>3</v>
      </c>
      <c r="P87" s="93" t="s">
        <v>180</v>
      </c>
      <c r="Q87" s="93" t="s">
        <v>181</v>
      </c>
      <c r="R87" s="106" t="s">
        <v>174</v>
      </c>
      <c r="S87" s="98">
        <v>1758</v>
      </c>
      <c r="T87" s="99">
        <v>0</v>
      </c>
      <c r="U87" s="100" t="s">
        <v>158</v>
      </c>
      <c r="V87" s="98">
        <v>0</v>
      </c>
      <c r="W87" s="101">
        <f>ROUND(ROUND(T87,2)*ROUND(M87,3),2)</f>
        <v>0</v>
      </c>
      <c r="X87" s="101">
        <f>ROUND(W87*IF(UPPER(U87)="20%",20,1)*IF(UPPER(U87)="10%",10,1)*IF(UPPER(U87)="НДС не облагается",0,1)/100,2)</f>
        <v>0</v>
      </c>
      <c r="Y87" s="101">
        <f>ROUND(X87+W87,2)</f>
        <v>0</v>
      </c>
      <c r="Z87" s="102">
        <f>IF(T87&gt;IF(V87=0,T87,V87),1,0)</f>
        <v>0</v>
      </c>
      <c r="AA87" s="102">
        <f t="shared" si="4"/>
        <v>0</v>
      </c>
      <c r="AB87" s="102">
        <f t="shared" si="5"/>
        <v>0</v>
      </c>
      <c r="AC87" s="102">
        <f t="shared" si="6"/>
        <v>0</v>
      </c>
      <c r="AD87" s="103">
        <f t="shared" si="7"/>
        <v>1</v>
      </c>
      <c r="AE87" s="103">
        <f>IF(AND(E87="Да",OR(AND(F87 = "Да",ISBLANK(G87)),AND(F87 = "Да", G87 = "В соответствии с техническим заданием"),AND(F87 = "Нет",NOT(G87 = "В соответствии с техническим заданием")))),1,0)</f>
        <v>0</v>
      </c>
      <c r="AF87" s="104">
        <f>IF(AND(E87="Да",OR(AND(F87 = "Да",ISBLANK(H87)),AND(F87 = "Да", H87 = "В соответствии с техническим заданием"),AND(F87 = "Нет",NOT(H87 = "В соответствии с техническим заданием")))),1,0)</f>
        <v>0</v>
      </c>
      <c r="AG87" s="104">
        <f>IF(OR(AND(E87="Нет",F87="Нет"),AND(E87="Да",F87="Нет"),AND(E87="Да",F87="Да")),0,1)</f>
        <v>0</v>
      </c>
      <c r="AH87" s="104">
        <f>IF(AND(R87="Россия"),1,0)</f>
        <v>0</v>
      </c>
      <c r="AI87" s="104">
        <f>AA87*AH87</f>
        <v>0</v>
      </c>
    </row>
    <row r="88" spans="1:35" ht="50.1" customHeight="1" x14ac:dyDescent="0.25">
      <c r="A88" s="93" t="s">
        <v>323</v>
      </c>
      <c r="B88" s="93">
        <v>78</v>
      </c>
      <c r="C88" s="93">
        <v>150</v>
      </c>
      <c r="D88" s="94" t="s">
        <v>319</v>
      </c>
      <c r="E88" s="116" t="s">
        <v>45</v>
      </c>
      <c r="F88" s="106" t="s">
        <v>45</v>
      </c>
      <c r="G88" s="118" t="s">
        <v>159</v>
      </c>
      <c r="H88" s="117" t="s">
        <v>159</v>
      </c>
      <c r="I88" s="95"/>
      <c r="J88" s="96" t="s">
        <v>177</v>
      </c>
      <c r="K88" s="96" t="s">
        <v>177</v>
      </c>
      <c r="L88" s="93" t="s">
        <v>184</v>
      </c>
      <c r="M88" s="93">
        <v>200</v>
      </c>
      <c r="N88" s="93" t="s">
        <v>179</v>
      </c>
      <c r="O88" s="97">
        <v>200</v>
      </c>
      <c r="P88" s="93" t="s">
        <v>180</v>
      </c>
      <c r="Q88" s="93" t="s">
        <v>181</v>
      </c>
      <c r="R88" s="106" t="s">
        <v>174</v>
      </c>
      <c r="S88" s="98">
        <v>3400</v>
      </c>
      <c r="T88" s="99">
        <v>0</v>
      </c>
      <c r="U88" s="100" t="s">
        <v>158</v>
      </c>
      <c r="V88" s="98">
        <v>0</v>
      </c>
      <c r="W88" s="101">
        <f>ROUND(ROUND(T88,2)*ROUND(M88,3),2)</f>
        <v>0</v>
      </c>
      <c r="X88" s="101">
        <f>ROUND(W88*IF(UPPER(U88)="20%",20,1)*IF(UPPER(U88)="10%",10,1)*IF(UPPER(U88)="НДС не облагается",0,1)/100,2)</f>
        <v>0</v>
      </c>
      <c r="Y88" s="101">
        <f>ROUND(X88+W88,2)</f>
        <v>0</v>
      </c>
      <c r="Z88" s="102">
        <f>IF(T88&gt;IF(V88=0,T88,V88),1,0)</f>
        <v>0</v>
      </c>
      <c r="AA88" s="102">
        <f t="shared" si="4"/>
        <v>0</v>
      </c>
      <c r="AB88" s="102">
        <f t="shared" si="5"/>
        <v>0</v>
      </c>
      <c r="AC88" s="102">
        <f t="shared" si="6"/>
        <v>0</v>
      </c>
      <c r="AD88" s="103">
        <f t="shared" si="7"/>
        <v>1</v>
      </c>
      <c r="AE88" s="103">
        <f>IF(AND(E88="Да",OR(AND(F88 = "Да",ISBLANK(G88)),AND(F88 = "Да", G88 = "В соответствии с техническим заданием"),AND(F88 = "Нет",NOT(G88 = "В соответствии с техническим заданием")))),1,0)</f>
        <v>0</v>
      </c>
      <c r="AF88" s="104">
        <f>IF(AND(E88="Да",OR(AND(F88 = "Да",ISBLANK(H88)),AND(F88 = "Да", H88 = "В соответствии с техническим заданием"),AND(F88 = "Нет",NOT(H88 = "В соответствии с техническим заданием")))),1,0)</f>
        <v>0</v>
      </c>
      <c r="AG88" s="104">
        <f>IF(OR(AND(E88="Нет",F88="Нет"),AND(E88="Да",F88="Нет"),AND(E88="Да",F88="Да")),0,1)</f>
        <v>0</v>
      </c>
      <c r="AH88" s="104">
        <f>IF(AND(R88="Россия"),1,0)</f>
        <v>0</v>
      </c>
      <c r="AI88" s="104">
        <f>AA88*AH88</f>
        <v>0</v>
      </c>
    </row>
    <row r="89" spans="1:35" ht="50.1" customHeight="1" x14ac:dyDescent="0.25">
      <c r="A89" s="93" t="s">
        <v>324</v>
      </c>
      <c r="B89" s="93">
        <v>79</v>
      </c>
      <c r="C89" s="93">
        <v>2695</v>
      </c>
      <c r="D89" s="94" t="s">
        <v>319</v>
      </c>
      <c r="E89" s="116" t="s">
        <v>45</v>
      </c>
      <c r="F89" s="106" t="s">
        <v>45</v>
      </c>
      <c r="G89" s="118" t="s">
        <v>159</v>
      </c>
      <c r="H89" s="117" t="s">
        <v>159</v>
      </c>
      <c r="I89" s="95"/>
      <c r="J89" s="96" t="s">
        <v>177</v>
      </c>
      <c r="K89" s="96" t="s">
        <v>177</v>
      </c>
      <c r="L89" s="93" t="s">
        <v>184</v>
      </c>
      <c r="M89" s="93">
        <v>130</v>
      </c>
      <c r="N89" s="93" t="s">
        <v>179</v>
      </c>
      <c r="O89" s="97">
        <v>130</v>
      </c>
      <c r="P89" s="93" t="s">
        <v>180</v>
      </c>
      <c r="Q89" s="93" t="s">
        <v>181</v>
      </c>
      <c r="R89" s="106" t="s">
        <v>174</v>
      </c>
      <c r="S89" s="98">
        <v>2860</v>
      </c>
      <c r="T89" s="99">
        <v>0</v>
      </c>
      <c r="U89" s="100" t="s">
        <v>158</v>
      </c>
      <c r="V89" s="98">
        <v>0</v>
      </c>
      <c r="W89" s="101">
        <f>ROUND(ROUND(T89,2)*ROUND(M89,3),2)</f>
        <v>0</v>
      </c>
      <c r="X89" s="101">
        <f>ROUND(W89*IF(UPPER(U89)="20%",20,1)*IF(UPPER(U89)="10%",10,1)*IF(UPPER(U89)="НДС не облагается",0,1)/100,2)</f>
        <v>0</v>
      </c>
      <c r="Y89" s="101">
        <f>ROUND(X89+W89,2)</f>
        <v>0</v>
      </c>
      <c r="Z89" s="102">
        <f>IF(T89&gt;IF(V89=0,T89,V89),1,0)</f>
        <v>0</v>
      </c>
      <c r="AA89" s="102">
        <f t="shared" si="4"/>
        <v>0</v>
      </c>
      <c r="AB89" s="102">
        <f t="shared" si="5"/>
        <v>0</v>
      </c>
      <c r="AC89" s="102">
        <f t="shared" si="6"/>
        <v>0</v>
      </c>
      <c r="AD89" s="103">
        <f t="shared" si="7"/>
        <v>1</v>
      </c>
      <c r="AE89" s="103">
        <f>IF(AND(E89="Да",OR(AND(F89 = "Да",ISBLANK(G89)),AND(F89 = "Да", G89 = "В соответствии с техническим заданием"),AND(F89 = "Нет",NOT(G89 = "В соответствии с техническим заданием")))),1,0)</f>
        <v>0</v>
      </c>
      <c r="AF89" s="104">
        <f>IF(AND(E89="Да",OR(AND(F89 = "Да",ISBLANK(H89)),AND(F89 = "Да", H89 = "В соответствии с техническим заданием"),AND(F89 = "Нет",NOT(H89 = "В соответствии с техническим заданием")))),1,0)</f>
        <v>0</v>
      </c>
      <c r="AG89" s="104">
        <f>IF(OR(AND(E89="Нет",F89="Нет"),AND(E89="Да",F89="Нет"),AND(E89="Да",F89="Да")),0,1)</f>
        <v>0</v>
      </c>
      <c r="AH89" s="104">
        <f>IF(AND(R89="Россия"),1,0)</f>
        <v>0</v>
      </c>
      <c r="AI89" s="104">
        <f>AA89*AH89</f>
        <v>0</v>
      </c>
    </row>
    <row r="90" spans="1:35" ht="50.1" customHeight="1" x14ac:dyDescent="0.25">
      <c r="A90" s="93" t="s">
        <v>325</v>
      </c>
      <c r="B90" s="93">
        <v>80</v>
      </c>
      <c r="C90" s="93">
        <v>2700</v>
      </c>
      <c r="D90" s="94" t="s">
        <v>319</v>
      </c>
      <c r="E90" s="116" t="s">
        <v>45</v>
      </c>
      <c r="F90" s="106" t="s">
        <v>45</v>
      </c>
      <c r="G90" s="118" t="s">
        <v>159</v>
      </c>
      <c r="H90" s="117" t="s">
        <v>159</v>
      </c>
      <c r="I90" s="95"/>
      <c r="J90" s="96" t="s">
        <v>177</v>
      </c>
      <c r="K90" s="96" t="s">
        <v>177</v>
      </c>
      <c r="L90" s="93" t="s">
        <v>184</v>
      </c>
      <c r="M90" s="93">
        <v>275</v>
      </c>
      <c r="N90" s="93" t="s">
        <v>179</v>
      </c>
      <c r="O90" s="97">
        <v>275</v>
      </c>
      <c r="P90" s="93" t="s">
        <v>180</v>
      </c>
      <c r="Q90" s="93" t="s">
        <v>181</v>
      </c>
      <c r="R90" s="106" t="s">
        <v>174</v>
      </c>
      <c r="S90" s="98">
        <v>13200</v>
      </c>
      <c r="T90" s="99">
        <v>0</v>
      </c>
      <c r="U90" s="100" t="s">
        <v>158</v>
      </c>
      <c r="V90" s="98">
        <v>0</v>
      </c>
      <c r="W90" s="101">
        <f>ROUND(ROUND(T90,2)*ROUND(M90,3),2)</f>
        <v>0</v>
      </c>
      <c r="X90" s="101">
        <f>ROUND(W90*IF(UPPER(U90)="20%",20,1)*IF(UPPER(U90)="10%",10,1)*IF(UPPER(U90)="НДС не облагается",0,1)/100,2)</f>
        <v>0</v>
      </c>
      <c r="Y90" s="101">
        <f>ROUND(X90+W90,2)</f>
        <v>0</v>
      </c>
      <c r="Z90" s="102">
        <f>IF(T90&gt;IF(V90=0,T90,V90),1,0)</f>
        <v>0</v>
      </c>
      <c r="AA90" s="102">
        <f t="shared" si="4"/>
        <v>0</v>
      </c>
      <c r="AB90" s="102">
        <f t="shared" si="5"/>
        <v>0</v>
      </c>
      <c r="AC90" s="102">
        <f t="shared" si="6"/>
        <v>0</v>
      </c>
      <c r="AD90" s="103">
        <f t="shared" si="7"/>
        <v>1</v>
      </c>
      <c r="AE90" s="103">
        <f>IF(AND(E90="Да",OR(AND(F90 = "Да",ISBLANK(G90)),AND(F90 = "Да", G90 = "В соответствии с техническим заданием"),AND(F90 = "Нет",NOT(G90 = "В соответствии с техническим заданием")))),1,0)</f>
        <v>0</v>
      </c>
      <c r="AF90" s="104">
        <f>IF(AND(E90="Да",OR(AND(F90 = "Да",ISBLANK(H90)),AND(F90 = "Да", H90 = "В соответствии с техническим заданием"),AND(F90 = "Нет",NOT(H90 = "В соответствии с техническим заданием")))),1,0)</f>
        <v>0</v>
      </c>
      <c r="AG90" s="104">
        <f>IF(OR(AND(E90="Нет",F90="Нет"),AND(E90="Да",F90="Нет"),AND(E90="Да",F90="Да")),0,1)</f>
        <v>0</v>
      </c>
      <c r="AH90" s="104">
        <f>IF(AND(R90="Россия"),1,0)</f>
        <v>0</v>
      </c>
      <c r="AI90" s="104">
        <f>AA90*AH90</f>
        <v>0</v>
      </c>
    </row>
    <row r="91" spans="1:35" ht="50.1" customHeight="1" x14ac:dyDescent="0.25">
      <c r="A91" s="93" t="s">
        <v>326</v>
      </c>
      <c r="B91" s="93">
        <v>81</v>
      </c>
      <c r="C91" s="93">
        <v>56915</v>
      </c>
      <c r="D91" s="94" t="s">
        <v>319</v>
      </c>
      <c r="E91" s="116" t="s">
        <v>45</v>
      </c>
      <c r="F91" s="106" t="s">
        <v>45</v>
      </c>
      <c r="G91" s="118" t="s">
        <v>159</v>
      </c>
      <c r="H91" s="117" t="s">
        <v>159</v>
      </c>
      <c r="I91" s="95"/>
      <c r="J91" s="96" t="s">
        <v>177</v>
      </c>
      <c r="K91" s="96" t="s">
        <v>177</v>
      </c>
      <c r="L91" s="93" t="s">
        <v>184</v>
      </c>
      <c r="M91" s="93">
        <v>55</v>
      </c>
      <c r="N91" s="93" t="s">
        <v>179</v>
      </c>
      <c r="O91" s="97">
        <v>55</v>
      </c>
      <c r="P91" s="93" t="s">
        <v>180</v>
      </c>
      <c r="Q91" s="93" t="s">
        <v>181</v>
      </c>
      <c r="R91" s="106" t="s">
        <v>174</v>
      </c>
      <c r="S91" s="98">
        <v>1430</v>
      </c>
      <c r="T91" s="99">
        <v>0</v>
      </c>
      <c r="U91" s="100" t="s">
        <v>158</v>
      </c>
      <c r="V91" s="98">
        <v>0</v>
      </c>
      <c r="W91" s="101">
        <f>ROUND(ROUND(T91,2)*ROUND(M91,3),2)</f>
        <v>0</v>
      </c>
      <c r="X91" s="101">
        <f>ROUND(W91*IF(UPPER(U91)="20%",20,1)*IF(UPPER(U91)="10%",10,1)*IF(UPPER(U91)="НДС не облагается",0,1)/100,2)</f>
        <v>0</v>
      </c>
      <c r="Y91" s="101">
        <f>ROUND(X91+W91,2)</f>
        <v>0</v>
      </c>
      <c r="Z91" s="102">
        <f>IF(T91&gt;IF(V91=0,T91,V91),1,0)</f>
        <v>0</v>
      </c>
      <c r="AA91" s="102">
        <f t="shared" si="4"/>
        <v>0</v>
      </c>
      <c r="AB91" s="102">
        <f t="shared" si="5"/>
        <v>0</v>
      </c>
      <c r="AC91" s="102">
        <f t="shared" si="6"/>
        <v>0</v>
      </c>
      <c r="AD91" s="103">
        <f t="shared" si="7"/>
        <v>1</v>
      </c>
      <c r="AE91" s="103">
        <f>IF(AND(E91="Да",OR(AND(F91 = "Да",ISBLANK(G91)),AND(F91 = "Да", G91 = "В соответствии с техническим заданием"),AND(F91 = "Нет",NOT(G91 = "В соответствии с техническим заданием")))),1,0)</f>
        <v>0</v>
      </c>
      <c r="AF91" s="104">
        <f>IF(AND(E91="Да",OR(AND(F91 = "Да",ISBLANK(H91)),AND(F91 = "Да", H91 = "В соответствии с техническим заданием"),AND(F91 = "Нет",NOT(H91 = "В соответствии с техническим заданием")))),1,0)</f>
        <v>0</v>
      </c>
      <c r="AG91" s="104">
        <f>IF(OR(AND(E91="Нет",F91="Нет"),AND(E91="Да",F91="Нет"),AND(E91="Да",F91="Да")),0,1)</f>
        <v>0</v>
      </c>
      <c r="AH91" s="104">
        <f>IF(AND(R91="Россия"),1,0)</f>
        <v>0</v>
      </c>
      <c r="AI91" s="104">
        <f>AA91*AH91</f>
        <v>0</v>
      </c>
    </row>
    <row r="92" spans="1:35" ht="50.1" customHeight="1" x14ac:dyDescent="0.25">
      <c r="A92" s="93" t="s">
        <v>327</v>
      </c>
      <c r="B92" s="93">
        <v>82</v>
      </c>
      <c r="C92" s="93">
        <v>59039</v>
      </c>
      <c r="D92" s="94" t="s">
        <v>328</v>
      </c>
      <c r="E92" s="116" t="s">
        <v>45</v>
      </c>
      <c r="F92" s="106" t="s">
        <v>45</v>
      </c>
      <c r="G92" s="118" t="s">
        <v>159</v>
      </c>
      <c r="H92" s="117" t="s">
        <v>159</v>
      </c>
      <c r="I92" s="95"/>
      <c r="J92" s="96" t="s">
        <v>177</v>
      </c>
      <c r="K92" s="96" t="s">
        <v>177</v>
      </c>
      <c r="L92" s="93" t="s">
        <v>184</v>
      </c>
      <c r="M92" s="93">
        <v>1</v>
      </c>
      <c r="N92" s="93" t="s">
        <v>179</v>
      </c>
      <c r="O92" s="97">
        <v>1</v>
      </c>
      <c r="P92" s="93" t="s">
        <v>180</v>
      </c>
      <c r="Q92" s="93" t="s">
        <v>181</v>
      </c>
      <c r="R92" s="106" t="s">
        <v>174</v>
      </c>
      <c r="S92" s="98">
        <v>800</v>
      </c>
      <c r="T92" s="99">
        <v>0</v>
      </c>
      <c r="U92" s="100" t="s">
        <v>158</v>
      </c>
      <c r="V92" s="98">
        <v>0</v>
      </c>
      <c r="W92" s="101">
        <f>ROUND(ROUND(T92,2)*ROUND(M92,3),2)</f>
        <v>0</v>
      </c>
      <c r="X92" s="101">
        <f>ROUND(W92*IF(UPPER(U92)="20%",20,1)*IF(UPPER(U92)="10%",10,1)*IF(UPPER(U92)="НДС не облагается",0,1)/100,2)</f>
        <v>0</v>
      </c>
      <c r="Y92" s="101">
        <f>ROUND(X92+W92,2)</f>
        <v>0</v>
      </c>
      <c r="Z92" s="102">
        <f>IF(T92&gt;IF(V92=0,T92,V92),1,0)</f>
        <v>0</v>
      </c>
      <c r="AA92" s="102">
        <f t="shared" si="4"/>
        <v>0</v>
      </c>
      <c r="AB92" s="102">
        <f t="shared" si="5"/>
        <v>0</v>
      </c>
      <c r="AC92" s="102">
        <f t="shared" si="6"/>
        <v>0</v>
      </c>
      <c r="AD92" s="103">
        <f t="shared" si="7"/>
        <v>1</v>
      </c>
      <c r="AE92" s="103">
        <f>IF(AND(E92="Да",OR(AND(F92 = "Да",ISBLANK(G92)),AND(F92 = "Да", G92 = "В соответствии с техническим заданием"),AND(F92 = "Нет",NOT(G92 = "В соответствии с техническим заданием")))),1,0)</f>
        <v>0</v>
      </c>
      <c r="AF92" s="104">
        <f>IF(AND(E92="Да",OR(AND(F92 = "Да",ISBLANK(H92)),AND(F92 = "Да", H92 = "В соответствии с техническим заданием"),AND(F92 = "Нет",NOT(H92 = "В соответствии с техническим заданием")))),1,0)</f>
        <v>0</v>
      </c>
      <c r="AG92" s="104">
        <f>IF(OR(AND(E92="Нет",F92="Нет"),AND(E92="Да",F92="Нет"),AND(E92="Да",F92="Да")),0,1)</f>
        <v>0</v>
      </c>
      <c r="AH92" s="104">
        <f>IF(AND(R92="Россия"),1,0)</f>
        <v>0</v>
      </c>
      <c r="AI92" s="104">
        <f>AA92*AH92</f>
        <v>0</v>
      </c>
    </row>
    <row r="93" spans="1:35" ht="50.1" customHeight="1" x14ac:dyDescent="0.25">
      <c r="A93" s="93" t="s">
        <v>329</v>
      </c>
      <c r="B93" s="93">
        <v>83</v>
      </c>
      <c r="C93" s="93">
        <v>56887</v>
      </c>
      <c r="D93" s="94" t="s">
        <v>330</v>
      </c>
      <c r="E93" s="116" t="s">
        <v>45</v>
      </c>
      <c r="F93" s="106" t="s">
        <v>45</v>
      </c>
      <c r="G93" s="118" t="s">
        <v>159</v>
      </c>
      <c r="H93" s="117" t="s">
        <v>159</v>
      </c>
      <c r="I93" s="95"/>
      <c r="J93" s="96" t="s">
        <v>177</v>
      </c>
      <c r="K93" s="96" t="s">
        <v>177</v>
      </c>
      <c r="L93" s="93" t="s">
        <v>184</v>
      </c>
      <c r="M93" s="93">
        <v>3</v>
      </c>
      <c r="N93" s="93" t="s">
        <v>179</v>
      </c>
      <c r="O93" s="97">
        <v>15</v>
      </c>
      <c r="P93" s="93" t="s">
        <v>180</v>
      </c>
      <c r="Q93" s="93" t="s">
        <v>181</v>
      </c>
      <c r="R93" s="106" t="s">
        <v>174</v>
      </c>
      <c r="S93" s="98">
        <v>10263</v>
      </c>
      <c r="T93" s="99">
        <v>0</v>
      </c>
      <c r="U93" s="100" t="s">
        <v>158</v>
      </c>
      <c r="V93" s="98">
        <v>0</v>
      </c>
      <c r="W93" s="101">
        <f>ROUND(ROUND(T93,2)*ROUND(M93,3),2)</f>
        <v>0</v>
      </c>
      <c r="X93" s="101">
        <f>ROUND(W93*IF(UPPER(U93)="20%",20,1)*IF(UPPER(U93)="10%",10,1)*IF(UPPER(U93)="НДС не облагается",0,1)/100,2)</f>
        <v>0</v>
      </c>
      <c r="Y93" s="101">
        <f>ROUND(X93+W93,2)</f>
        <v>0</v>
      </c>
      <c r="Z93" s="102">
        <f>IF(T93&gt;IF(V93=0,T93,V93),1,0)</f>
        <v>0</v>
      </c>
      <c r="AA93" s="102">
        <f t="shared" si="4"/>
        <v>0</v>
      </c>
      <c r="AB93" s="102">
        <f t="shared" si="5"/>
        <v>0</v>
      </c>
      <c r="AC93" s="102">
        <f t="shared" si="6"/>
        <v>0</v>
      </c>
      <c r="AD93" s="103">
        <f t="shared" si="7"/>
        <v>1</v>
      </c>
      <c r="AE93" s="103">
        <f>IF(AND(E93="Да",OR(AND(F93 = "Да",ISBLANK(G93)),AND(F93 = "Да", G93 = "В соответствии с техническим заданием"),AND(F93 = "Нет",NOT(G93 = "В соответствии с техническим заданием")))),1,0)</f>
        <v>0</v>
      </c>
      <c r="AF93" s="104">
        <f>IF(AND(E93="Да",OR(AND(F93 = "Да",ISBLANK(H93)),AND(F93 = "Да", H93 = "В соответствии с техническим заданием"),AND(F93 = "Нет",NOT(H93 = "В соответствии с техническим заданием")))),1,0)</f>
        <v>0</v>
      </c>
      <c r="AG93" s="104">
        <f>IF(OR(AND(E93="Нет",F93="Нет"),AND(E93="Да",F93="Нет"),AND(E93="Да",F93="Да")),0,1)</f>
        <v>0</v>
      </c>
      <c r="AH93" s="104">
        <f>IF(AND(R93="Россия"),1,0)</f>
        <v>0</v>
      </c>
      <c r="AI93" s="104">
        <f>AA93*AH93</f>
        <v>0</v>
      </c>
    </row>
    <row r="94" spans="1:35" ht="50.1" customHeight="1" x14ac:dyDescent="0.25">
      <c r="A94" s="93" t="s">
        <v>331</v>
      </c>
      <c r="B94" s="93">
        <v>84</v>
      </c>
      <c r="C94" s="93">
        <v>56887</v>
      </c>
      <c r="D94" s="94" t="s">
        <v>330</v>
      </c>
      <c r="E94" s="116" t="s">
        <v>45</v>
      </c>
      <c r="F94" s="106" t="s">
        <v>45</v>
      </c>
      <c r="G94" s="118" t="s">
        <v>159</v>
      </c>
      <c r="H94" s="117" t="s">
        <v>159</v>
      </c>
      <c r="I94" s="95"/>
      <c r="J94" s="96" t="s">
        <v>177</v>
      </c>
      <c r="K94" s="96" t="s">
        <v>177</v>
      </c>
      <c r="L94" s="93" t="s">
        <v>184</v>
      </c>
      <c r="M94" s="93">
        <v>12</v>
      </c>
      <c r="N94" s="93" t="s">
        <v>179</v>
      </c>
      <c r="O94" s="97">
        <v>15</v>
      </c>
      <c r="P94" s="93" t="s">
        <v>180</v>
      </c>
      <c r="Q94" s="93" t="s">
        <v>181</v>
      </c>
      <c r="R94" s="106" t="s">
        <v>174</v>
      </c>
      <c r="S94" s="98">
        <v>1212</v>
      </c>
      <c r="T94" s="99">
        <v>0</v>
      </c>
      <c r="U94" s="100" t="s">
        <v>158</v>
      </c>
      <c r="V94" s="98">
        <v>0</v>
      </c>
      <c r="W94" s="101">
        <f>ROUND(ROUND(T94,2)*ROUND(M94,3),2)</f>
        <v>0</v>
      </c>
      <c r="X94" s="101">
        <f>ROUND(W94*IF(UPPER(U94)="20%",20,1)*IF(UPPER(U94)="10%",10,1)*IF(UPPER(U94)="НДС не облагается",0,1)/100,2)</f>
        <v>0</v>
      </c>
      <c r="Y94" s="101">
        <f>ROUND(X94+W94,2)</f>
        <v>0</v>
      </c>
      <c r="Z94" s="102">
        <f>IF(T94&gt;IF(V94=0,T94,V94),1,0)</f>
        <v>0</v>
      </c>
      <c r="AA94" s="102">
        <f t="shared" si="4"/>
        <v>0</v>
      </c>
      <c r="AB94" s="102">
        <f t="shared" si="5"/>
        <v>0</v>
      </c>
      <c r="AC94" s="102">
        <f t="shared" si="6"/>
        <v>0</v>
      </c>
      <c r="AD94" s="103">
        <f t="shared" si="7"/>
        <v>1</v>
      </c>
      <c r="AE94" s="103">
        <f>IF(AND(E94="Да",OR(AND(F94 = "Да",ISBLANK(G94)),AND(F94 = "Да", G94 = "В соответствии с техническим заданием"),AND(F94 = "Нет",NOT(G94 = "В соответствии с техническим заданием")))),1,0)</f>
        <v>0</v>
      </c>
      <c r="AF94" s="104">
        <f>IF(AND(E94="Да",OR(AND(F94 = "Да",ISBLANK(H94)),AND(F94 = "Да", H94 = "В соответствии с техническим заданием"),AND(F94 = "Нет",NOT(H94 = "В соответствии с техническим заданием")))),1,0)</f>
        <v>0</v>
      </c>
      <c r="AG94" s="104">
        <f>IF(OR(AND(E94="Нет",F94="Нет"),AND(E94="Да",F94="Нет"),AND(E94="Да",F94="Да")),0,1)</f>
        <v>0</v>
      </c>
      <c r="AH94" s="104">
        <f>IF(AND(R94="Россия"),1,0)</f>
        <v>0</v>
      </c>
      <c r="AI94" s="104">
        <f>AA94*AH94</f>
        <v>0</v>
      </c>
    </row>
    <row r="95" spans="1:35" ht="50.1" customHeight="1" x14ac:dyDescent="0.25">
      <c r="A95" s="93" t="s">
        <v>332</v>
      </c>
      <c r="B95" s="93">
        <v>85</v>
      </c>
      <c r="C95" s="93">
        <v>56047</v>
      </c>
      <c r="D95" s="94" t="s">
        <v>333</v>
      </c>
      <c r="E95" s="116" t="s">
        <v>45</v>
      </c>
      <c r="F95" s="106" t="s">
        <v>45</v>
      </c>
      <c r="G95" s="118" t="s">
        <v>159</v>
      </c>
      <c r="H95" s="117" t="s">
        <v>159</v>
      </c>
      <c r="I95" s="95"/>
      <c r="J95" s="96" t="s">
        <v>177</v>
      </c>
      <c r="K95" s="96" t="s">
        <v>177</v>
      </c>
      <c r="L95" s="93" t="s">
        <v>184</v>
      </c>
      <c r="M95" s="93">
        <v>1</v>
      </c>
      <c r="N95" s="93" t="s">
        <v>179</v>
      </c>
      <c r="O95" s="97">
        <v>1</v>
      </c>
      <c r="P95" s="93" t="s">
        <v>180</v>
      </c>
      <c r="Q95" s="93" t="s">
        <v>181</v>
      </c>
      <c r="R95" s="106" t="s">
        <v>174</v>
      </c>
      <c r="S95" s="98">
        <v>223</v>
      </c>
      <c r="T95" s="99">
        <v>0</v>
      </c>
      <c r="U95" s="100" t="s">
        <v>158</v>
      </c>
      <c r="V95" s="98">
        <v>0</v>
      </c>
      <c r="W95" s="101">
        <f>ROUND(ROUND(T95,2)*ROUND(M95,3),2)</f>
        <v>0</v>
      </c>
      <c r="X95" s="101">
        <f>ROUND(W95*IF(UPPER(U95)="20%",20,1)*IF(UPPER(U95)="10%",10,1)*IF(UPPER(U95)="НДС не облагается",0,1)/100,2)</f>
        <v>0</v>
      </c>
      <c r="Y95" s="101">
        <f>ROUND(X95+W95,2)</f>
        <v>0</v>
      </c>
      <c r="Z95" s="102">
        <f>IF(T95&gt;IF(V95=0,T95,V95),1,0)</f>
        <v>0</v>
      </c>
      <c r="AA95" s="102">
        <f t="shared" si="4"/>
        <v>0</v>
      </c>
      <c r="AB95" s="102">
        <f t="shared" si="5"/>
        <v>0</v>
      </c>
      <c r="AC95" s="102">
        <f t="shared" si="6"/>
        <v>0</v>
      </c>
      <c r="AD95" s="103">
        <f t="shared" si="7"/>
        <v>1</v>
      </c>
      <c r="AE95" s="103">
        <f>IF(AND(E95="Да",OR(AND(F95 = "Да",ISBLANK(G95)),AND(F95 = "Да", G95 = "В соответствии с техническим заданием"),AND(F95 = "Нет",NOT(G95 = "В соответствии с техническим заданием")))),1,0)</f>
        <v>0</v>
      </c>
      <c r="AF95" s="104">
        <f>IF(AND(E95="Да",OR(AND(F95 = "Да",ISBLANK(H95)),AND(F95 = "Да", H95 = "В соответствии с техническим заданием"),AND(F95 = "Нет",NOT(H95 = "В соответствии с техническим заданием")))),1,0)</f>
        <v>0</v>
      </c>
      <c r="AG95" s="104">
        <f>IF(OR(AND(E95="Нет",F95="Нет"),AND(E95="Да",F95="Нет"),AND(E95="Да",F95="Да")),0,1)</f>
        <v>0</v>
      </c>
      <c r="AH95" s="104">
        <f>IF(AND(R95="Россия"),1,0)</f>
        <v>0</v>
      </c>
      <c r="AI95" s="104">
        <f>AA95*AH95</f>
        <v>0</v>
      </c>
    </row>
    <row r="96" spans="1:35" ht="50.1" customHeight="1" x14ac:dyDescent="0.25">
      <c r="A96" s="93" t="s">
        <v>334</v>
      </c>
      <c r="B96" s="93">
        <v>86</v>
      </c>
      <c r="C96" s="93">
        <v>59377</v>
      </c>
      <c r="D96" s="94" t="s">
        <v>335</v>
      </c>
      <c r="E96" s="116" t="s">
        <v>45</v>
      </c>
      <c r="F96" s="106" t="s">
        <v>45</v>
      </c>
      <c r="G96" s="118" t="s">
        <v>159</v>
      </c>
      <c r="H96" s="117" t="s">
        <v>159</v>
      </c>
      <c r="I96" s="95"/>
      <c r="J96" s="96" t="s">
        <v>177</v>
      </c>
      <c r="K96" s="96" t="s">
        <v>177</v>
      </c>
      <c r="L96" s="93" t="s">
        <v>184</v>
      </c>
      <c r="M96" s="93">
        <v>5</v>
      </c>
      <c r="N96" s="93" t="s">
        <v>179</v>
      </c>
      <c r="O96" s="97">
        <v>5</v>
      </c>
      <c r="P96" s="93" t="s">
        <v>180</v>
      </c>
      <c r="Q96" s="93" t="s">
        <v>181</v>
      </c>
      <c r="R96" s="106" t="s">
        <v>174</v>
      </c>
      <c r="S96" s="98">
        <v>3045</v>
      </c>
      <c r="T96" s="99">
        <v>0</v>
      </c>
      <c r="U96" s="100" t="s">
        <v>158</v>
      </c>
      <c r="V96" s="98">
        <v>0</v>
      </c>
      <c r="W96" s="101">
        <f>ROUND(ROUND(T96,2)*ROUND(M96,3),2)</f>
        <v>0</v>
      </c>
      <c r="X96" s="101">
        <f>ROUND(W96*IF(UPPER(U96)="20%",20,1)*IF(UPPER(U96)="10%",10,1)*IF(UPPER(U96)="НДС не облагается",0,1)/100,2)</f>
        <v>0</v>
      </c>
      <c r="Y96" s="101">
        <f>ROUND(X96+W96,2)</f>
        <v>0</v>
      </c>
      <c r="Z96" s="102">
        <f>IF(T96&gt;IF(V96=0,T96,V96),1,0)</f>
        <v>0</v>
      </c>
      <c r="AA96" s="102">
        <f t="shared" si="4"/>
        <v>0</v>
      </c>
      <c r="AB96" s="102">
        <f t="shared" si="5"/>
        <v>0</v>
      </c>
      <c r="AC96" s="102">
        <f t="shared" si="6"/>
        <v>0</v>
      </c>
      <c r="AD96" s="103">
        <f t="shared" si="7"/>
        <v>1</v>
      </c>
      <c r="AE96" s="103">
        <f>IF(AND(E96="Да",OR(AND(F96 = "Да",ISBLANK(G96)),AND(F96 = "Да", G96 = "В соответствии с техническим заданием"),AND(F96 = "Нет",NOT(G96 = "В соответствии с техническим заданием")))),1,0)</f>
        <v>0</v>
      </c>
      <c r="AF96" s="104">
        <f>IF(AND(E96="Да",OR(AND(F96 = "Да",ISBLANK(H96)),AND(F96 = "Да", H96 = "В соответствии с техническим заданием"),AND(F96 = "Нет",NOT(H96 = "В соответствии с техническим заданием")))),1,0)</f>
        <v>0</v>
      </c>
      <c r="AG96" s="104">
        <f>IF(OR(AND(E96="Нет",F96="Нет"),AND(E96="Да",F96="Нет"),AND(E96="Да",F96="Да")),0,1)</f>
        <v>0</v>
      </c>
      <c r="AH96" s="104">
        <f>IF(AND(R96="Россия"),1,0)</f>
        <v>0</v>
      </c>
      <c r="AI96" s="104">
        <f>AA96*AH96</f>
        <v>0</v>
      </c>
    </row>
    <row r="97" spans="1:35" ht="50.1" customHeight="1" x14ac:dyDescent="0.25">
      <c r="A97" s="93" t="s">
        <v>336</v>
      </c>
      <c r="B97" s="93">
        <v>87</v>
      </c>
      <c r="C97" s="93">
        <v>58759</v>
      </c>
      <c r="D97" s="94" t="s">
        <v>337</v>
      </c>
      <c r="E97" s="116" t="s">
        <v>45</v>
      </c>
      <c r="F97" s="106" t="s">
        <v>45</v>
      </c>
      <c r="G97" s="118" t="s">
        <v>159</v>
      </c>
      <c r="H97" s="117" t="s">
        <v>159</v>
      </c>
      <c r="I97" s="95"/>
      <c r="J97" s="96" t="s">
        <v>177</v>
      </c>
      <c r="K97" s="96" t="s">
        <v>177</v>
      </c>
      <c r="L97" s="93" t="s">
        <v>184</v>
      </c>
      <c r="M97" s="93">
        <v>12</v>
      </c>
      <c r="N97" s="93" t="s">
        <v>179</v>
      </c>
      <c r="O97" s="97">
        <v>12</v>
      </c>
      <c r="P97" s="93" t="s">
        <v>180</v>
      </c>
      <c r="Q97" s="93" t="s">
        <v>181</v>
      </c>
      <c r="R97" s="106" t="s">
        <v>174</v>
      </c>
      <c r="S97" s="98">
        <v>6288</v>
      </c>
      <c r="T97" s="99">
        <v>0</v>
      </c>
      <c r="U97" s="100" t="s">
        <v>158</v>
      </c>
      <c r="V97" s="98">
        <v>0</v>
      </c>
      <c r="W97" s="101">
        <f>ROUND(ROUND(T97,2)*ROUND(M97,3),2)</f>
        <v>0</v>
      </c>
      <c r="X97" s="101">
        <f>ROUND(W97*IF(UPPER(U97)="20%",20,1)*IF(UPPER(U97)="10%",10,1)*IF(UPPER(U97)="НДС не облагается",0,1)/100,2)</f>
        <v>0</v>
      </c>
      <c r="Y97" s="101">
        <f>ROUND(X97+W97,2)</f>
        <v>0</v>
      </c>
      <c r="Z97" s="102">
        <f>IF(T97&gt;IF(V97=0,T97,V97),1,0)</f>
        <v>0</v>
      </c>
      <c r="AA97" s="102">
        <f t="shared" si="4"/>
        <v>0</v>
      </c>
      <c r="AB97" s="102">
        <f t="shared" si="5"/>
        <v>0</v>
      </c>
      <c r="AC97" s="102">
        <f t="shared" si="6"/>
        <v>0</v>
      </c>
      <c r="AD97" s="103">
        <f t="shared" si="7"/>
        <v>1</v>
      </c>
      <c r="AE97" s="103">
        <f>IF(AND(E97="Да",OR(AND(F97 = "Да",ISBLANK(G97)),AND(F97 = "Да", G97 = "В соответствии с техническим заданием"),AND(F97 = "Нет",NOT(G97 = "В соответствии с техническим заданием")))),1,0)</f>
        <v>0</v>
      </c>
      <c r="AF97" s="104">
        <f>IF(AND(E97="Да",OR(AND(F97 = "Да",ISBLANK(H97)),AND(F97 = "Да", H97 = "В соответствии с техническим заданием"),AND(F97 = "Нет",NOT(H97 = "В соответствии с техническим заданием")))),1,0)</f>
        <v>0</v>
      </c>
      <c r="AG97" s="104">
        <f>IF(OR(AND(E97="Нет",F97="Нет"),AND(E97="Да",F97="Нет"),AND(E97="Да",F97="Да")),0,1)</f>
        <v>0</v>
      </c>
      <c r="AH97" s="104">
        <f>IF(AND(R97="Россия"),1,0)</f>
        <v>0</v>
      </c>
      <c r="AI97" s="104">
        <f>AA97*AH97</f>
        <v>0</v>
      </c>
    </row>
    <row r="98" spans="1:35" ht="50.1" customHeight="1" x14ac:dyDescent="0.25">
      <c r="A98" s="93" t="s">
        <v>338</v>
      </c>
      <c r="B98" s="93">
        <v>88</v>
      </c>
      <c r="C98" s="93">
        <v>57319</v>
      </c>
      <c r="D98" s="94" t="s">
        <v>339</v>
      </c>
      <c r="E98" s="116" t="s">
        <v>45</v>
      </c>
      <c r="F98" s="106" t="s">
        <v>45</v>
      </c>
      <c r="G98" s="118" t="s">
        <v>159</v>
      </c>
      <c r="H98" s="117" t="s">
        <v>159</v>
      </c>
      <c r="I98" s="95"/>
      <c r="J98" s="96" t="s">
        <v>177</v>
      </c>
      <c r="K98" s="96" t="s">
        <v>177</v>
      </c>
      <c r="L98" s="93" t="s">
        <v>184</v>
      </c>
      <c r="M98" s="93">
        <v>5</v>
      </c>
      <c r="N98" s="93" t="s">
        <v>179</v>
      </c>
      <c r="O98" s="97">
        <v>5</v>
      </c>
      <c r="P98" s="93" t="s">
        <v>180</v>
      </c>
      <c r="Q98" s="93" t="s">
        <v>181</v>
      </c>
      <c r="R98" s="106" t="s">
        <v>174</v>
      </c>
      <c r="S98" s="98">
        <v>2520</v>
      </c>
      <c r="T98" s="99">
        <v>0</v>
      </c>
      <c r="U98" s="100" t="s">
        <v>158</v>
      </c>
      <c r="V98" s="98">
        <v>0</v>
      </c>
      <c r="W98" s="101">
        <f>ROUND(ROUND(T98,2)*ROUND(M98,3),2)</f>
        <v>0</v>
      </c>
      <c r="X98" s="101">
        <f>ROUND(W98*IF(UPPER(U98)="20%",20,1)*IF(UPPER(U98)="10%",10,1)*IF(UPPER(U98)="НДС не облагается",0,1)/100,2)</f>
        <v>0</v>
      </c>
      <c r="Y98" s="101">
        <f>ROUND(X98+W98,2)</f>
        <v>0</v>
      </c>
      <c r="Z98" s="102">
        <f>IF(T98&gt;IF(V98=0,T98,V98),1,0)</f>
        <v>0</v>
      </c>
      <c r="AA98" s="102">
        <f t="shared" si="4"/>
        <v>0</v>
      </c>
      <c r="AB98" s="102">
        <f t="shared" si="5"/>
        <v>0</v>
      </c>
      <c r="AC98" s="102">
        <f t="shared" si="6"/>
        <v>0</v>
      </c>
      <c r="AD98" s="103">
        <f t="shared" si="7"/>
        <v>1</v>
      </c>
      <c r="AE98" s="103">
        <f>IF(AND(E98="Да",OR(AND(F98 = "Да",ISBLANK(G98)),AND(F98 = "Да", G98 = "В соответствии с техническим заданием"),AND(F98 = "Нет",NOT(G98 = "В соответствии с техническим заданием")))),1,0)</f>
        <v>0</v>
      </c>
      <c r="AF98" s="104">
        <f>IF(AND(E98="Да",OR(AND(F98 = "Да",ISBLANK(H98)),AND(F98 = "Да", H98 = "В соответствии с техническим заданием"),AND(F98 = "Нет",NOT(H98 = "В соответствии с техническим заданием")))),1,0)</f>
        <v>0</v>
      </c>
      <c r="AG98" s="104">
        <f>IF(OR(AND(E98="Нет",F98="Нет"),AND(E98="Да",F98="Нет"),AND(E98="Да",F98="Да")),0,1)</f>
        <v>0</v>
      </c>
      <c r="AH98" s="104">
        <f>IF(AND(R98="Россия"),1,0)</f>
        <v>0</v>
      </c>
      <c r="AI98" s="104">
        <f>AA98*AH98</f>
        <v>0</v>
      </c>
    </row>
    <row r="99" spans="1:35" ht="50.1" customHeight="1" x14ac:dyDescent="0.25">
      <c r="A99" s="93" t="s">
        <v>340</v>
      </c>
      <c r="B99" s="93">
        <v>89</v>
      </c>
      <c r="C99" s="93">
        <v>57711</v>
      </c>
      <c r="D99" s="94" t="s">
        <v>341</v>
      </c>
      <c r="E99" s="116" t="s">
        <v>45</v>
      </c>
      <c r="F99" s="106" t="s">
        <v>45</v>
      </c>
      <c r="G99" s="118" t="s">
        <v>159</v>
      </c>
      <c r="H99" s="117" t="s">
        <v>159</v>
      </c>
      <c r="I99" s="95"/>
      <c r="J99" s="96" t="s">
        <v>177</v>
      </c>
      <c r="K99" s="96" t="s">
        <v>177</v>
      </c>
      <c r="L99" s="93" t="s">
        <v>184</v>
      </c>
      <c r="M99" s="93">
        <v>5</v>
      </c>
      <c r="N99" s="93" t="s">
        <v>179</v>
      </c>
      <c r="O99" s="97">
        <v>5</v>
      </c>
      <c r="P99" s="93" t="s">
        <v>180</v>
      </c>
      <c r="Q99" s="93" t="s">
        <v>181</v>
      </c>
      <c r="R99" s="106" t="s">
        <v>174</v>
      </c>
      <c r="S99" s="98">
        <v>415</v>
      </c>
      <c r="T99" s="99">
        <v>0</v>
      </c>
      <c r="U99" s="100" t="s">
        <v>158</v>
      </c>
      <c r="V99" s="98">
        <v>0</v>
      </c>
      <c r="W99" s="101">
        <f>ROUND(ROUND(T99,2)*ROUND(M99,3),2)</f>
        <v>0</v>
      </c>
      <c r="X99" s="101">
        <f>ROUND(W99*IF(UPPER(U99)="20%",20,1)*IF(UPPER(U99)="10%",10,1)*IF(UPPER(U99)="НДС не облагается",0,1)/100,2)</f>
        <v>0</v>
      </c>
      <c r="Y99" s="101">
        <f>ROUND(X99+W99,2)</f>
        <v>0</v>
      </c>
      <c r="Z99" s="102">
        <f>IF(T99&gt;IF(V99=0,T99,V99),1,0)</f>
        <v>0</v>
      </c>
      <c r="AA99" s="102">
        <f t="shared" si="4"/>
        <v>0</v>
      </c>
      <c r="AB99" s="102">
        <f t="shared" si="5"/>
        <v>0</v>
      </c>
      <c r="AC99" s="102">
        <f t="shared" si="6"/>
        <v>0</v>
      </c>
      <c r="AD99" s="103">
        <f t="shared" si="7"/>
        <v>1</v>
      </c>
      <c r="AE99" s="103">
        <f>IF(AND(E99="Да",OR(AND(F99 = "Да",ISBLANK(G99)),AND(F99 = "Да", G99 = "В соответствии с техническим заданием"),AND(F99 = "Нет",NOT(G99 = "В соответствии с техническим заданием")))),1,0)</f>
        <v>0</v>
      </c>
      <c r="AF99" s="104">
        <f>IF(AND(E99="Да",OR(AND(F99 = "Да",ISBLANK(H99)),AND(F99 = "Да", H99 = "В соответствии с техническим заданием"),AND(F99 = "Нет",NOT(H99 = "В соответствии с техническим заданием")))),1,0)</f>
        <v>0</v>
      </c>
      <c r="AG99" s="104">
        <f>IF(OR(AND(E99="Нет",F99="Нет"),AND(E99="Да",F99="Нет"),AND(E99="Да",F99="Да")),0,1)</f>
        <v>0</v>
      </c>
      <c r="AH99" s="104">
        <f>IF(AND(R99="Россия"),1,0)</f>
        <v>0</v>
      </c>
      <c r="AI99" s="104">
        <f>AA99*AH99</f>
        <v>0</v>
      </c>
    </row>
    <row r="100" spans="1:35" ht="50.1" customHeight="1" x14ac:dyDescent="0.25">
      <c r="A100" s="93" t="s">
        <v>342</v>
      </c>
      <c r="B100" s="93">
        <v>90</v>
      </c>
      <c r="C100" s="93">
        <v>57321</v>
      </c>
      <c r="D100" s="94" t="s">
        <v>343</v>
      </c>
      <c r="E100" s="116" t="s">
        <v>45</v>
      </c>
      <c r="F100" s="106" t="s">
        <v>45</v>
      </c>
      <c r="G100" s="118" t="s">
        <v>159</v>
      </c>
      <c r="H100" s="117" t="s">
        <v>159</v>
      </c>
      <c r="I100" s="95"/>
      <c r="J100" s="96" t="s">
        <v>177</v>
      </c>
      <c r="K100" s="96" t="s">
        <v>177</v>
      </c>
      <c r="L100" s="93" t="s">
        <v>184</v>
      </c>
      <c r="M100" s="93">
        <v>2</v>
      </c>
      <c r="N100" s="93" t="s">
        <v>179</v>
      </c>
      <c r="O100" s="97">
        <v>2</v>
      </c>
      <c r="P100" s="93" t="s">
        <v>180</v>
      </c>
      <c r="Q100" s="93" t="s">
        <v>181</v>
      </c>
      <c r="R100" s="106" t="s">
        <v>174</v>
      </c>
      <c r="S100" s="98">
        <v>314</v>
      </c>
      <c r="T100" s="99">
        <v>0</v>
      </c>
      <c r="U100" s="100" t="s">
        <v>158</v>
      </c>
      <c r="V100" s="98">
        <v>0</v>
      </c>
      <c r="W100" s="101">
        <f>ROUND(ROUND(T100,2)*ROUND(M100,3),2)</f>
        <v>0</v>
      </c>
      <c r="X100" s="101">
        <f>ROUND(W100*IF(UPPER(U100)="20%",20,1)*IF(UPPER(U100)="10%",10,1)*IF(UPPER(U100)="НДС не облагается",0,1)/100,2)</f>
        <v>0</v>
      </c>
      <c r="Y100" s="101">
        <f>ROUND(X100+W100,2)</f>
        <v>0</v>
      </c>
      <c r="Z100" s="102">
        <f>IF(T100&gt;IF(V100=0,T100,V100),1,0)</f>
        <v>0</v>
      </c>
      <c r="AA100" s="102">
        <f t="shared" si="4"/>
        <v>0</v>
      </c>
      <c r="AB100" s="102">
        <f t="shared" si="5"/>
        <v>0</v>
      </c>
      <c r="AC100" s="102">
        <f t="shared" si="6"/>
        <v>0</v>
      </c>
      <c r="AD100" s="103">
        <f t="shared" si="7"/>
        <v>1</v>
      </c>
      <c r="AE100" s="103">
        <f>IF(AND(E100="Да",OR(AND(F100 = "Да",ISBLANK(G100)),AND(F100 = "Да", G100 = "В соответствии с техническим заданием"),AND(F100 = "Нет",NOT(G100 = "В соответствии с техническим заданием")))),1,0)</f>
        <v>0</v>
      </c>
      <c r="AF100" s="104">
        <f>IF(AND(E100="Да",OR(AND(F100 = "Да",ISBLANK(H100)),AND(F100 = "Да", H100 = "В соответствии с техническим заданием"),AND(F100 = "Нет",NOT(H100 = "В соответствии с техническим заданием")))),1,0)</f>
        <v>0</v>
      </c>
      <c r="AG100" s="104">
        <f>IF(OR(AND(E100="Нет",F100="Нет"),AND(E100="Да",F100="Нет"),AND(E100="Да",F100="Да")),0,1)</f>
        <v>0</v>
      </c>
      <c r="AH100" s="104">
        <f>IF(AND(R100="Россия"),1,0)</f>
        <v>0</v>
      </c>
      <c r="AI100" s="104">
        <f>AA100*AH100</f>
        <v>0</v>
      </c>
    </row>
    <row r="101" spans="1:35" ht="50.1" customHeight="1" x14ac:dyDescent="0.25">
      <c r="A101" s="93" t="s">
        <v>344</v>
      </c>
      <c r="B101" s="93">
        <v>91</v>
      </c>
      <c r="C101" s="93">
        <v>52670</v>
      </c>
      <c r="D101" s="94" t="s">
        <v>345</v>
      </c>
      <c r="E101" s="116" t="s">
        <v>45</v>
      </c>
      <c r="F101" s="106" t="s">
        <v>45</v>
      </c>
      <c r="G101" s="118" t="s">
        <v>159</v>
      </c>
      <c r="H101" s="117" t="s">
        <v>159</v>
      </c>
      <c r="I101" s="95"/>
      <c r="J101" s="96" t="s">
        <v>177</v>
      </c>
      <c r="K101" s="96" t="s">
        <v>177</v>
      </c>
      <c r="L101" s="93" t="s">
        <v>184</v>
      </c>
      <c r="M101" s="93">
        <v>12</v>
      </c>
      <c r="N101" s="93" t="s">
        <v>179</v>
      </c>
      <c r="O101" s="97">
        <v>12</v>
      </c>
      <c r="P101" s="93" t="s">
        <v>180</v>
      </c>
      <c r="Q101" s="93" t="s">
        <v>181</v>
      </c>
      <c r="R101" s="106" t="s">
        <v>174</v>
      </c>
      <c r="S101" s="98">
        <v>3240</v>
      </c>
      <c r="T101" s="99">
        <v>0</v>
      </c>
      <c r="U101" s="100" t="s">
        <v>158</v>
      </c>
      <c r="V101" s="98">
        <v>0</v>
      </c>
      <c r="W101" s="101">
        <f>ROUND(ROUND(T101,2)*ROUND(M101,3),2)</f>
        <v>0</v>
      </c>
      <c r="X101" s="101">
        <f>ROUND(W101*IF(UPPER(U101)="20%",20,1)*IF(UPPER(U101)="10%",10,1)*IF(UPPER(U101)="НДС не облагается",0,1)/100,2)</f>
        <v>0</v>
      </c>
      <c r="Y101" s="101">
        <f>ROUND(X101+W101,2)</f>
        <v>0</v>
      </c>
      <c r="Z101" s="102">
        <f>IF(T101&gt;IF(V101=0,T101,V101),1,0)</f>
        <v>0</v>
      </c>
      <c r="AA101" s="102">
        <f t="shared" si="4"/>
        <v>0</v>
      </c>
      <c r="AB101" s="102">
        <f t="shared" si="5"/>
        <v>0</v>
      </c>
      <c r="AC101" s="102">
        <f t="shared" si="6"/>
        <v>0</v>
      </c>
      <c r="AD101" s="103">
        <f t="shared" si="7"/>
        <v>1</v>
      </c>
      <c r="AE101" s="103">
        <f>IF(AND(E101="Да",OR(AND(F101 = "Да",ISBLANK(G101)),AND(F101 = "Да", G101 = "В соответствии с техническим заданием"),AND(F101 = "Нет",NOT(G101 = "В соответствии с техническим заданием")))),1,0)</f>
        <v>0</v>
      </c>
      <c r="AF101" s="104">
        <f>IF(AND(E101="Да",OR(AND(F101 = "Да",ISBLANK(H101)),AND(F101 = "Да", H101 = "В соответствии с техническим заданием"),AND(F101 = "Нет",NOT(H101 = "В соответствии с техническим заданием")))),1,0)</f>
        <v>0</v>
      </c>
      <c r="AG101" s="104">
        <f>IF(OR(AND(E101="Нет",F101="Нет"),AND(E101="Да",F101="Нет"),AND(E101="Да",F101="Да")),0,1)</f>
        <v>0</v>
      </c>
      <c r="AH101" s="104">
        <f>IF(AND(R101="Россия"),1,0)</f>
        <v>0</v>
      </c>
      <c r="AI101" s="104">
        <f>AA101*AH101</f>
        <v>0</v>
      </c>
    </row>
    <row r="102" spans="1:35" ht="50.1" customHeight="1" x14ac:dyDescent="0.25">
      <c r="A102" s="93" t="s">
        <v>346</v>
      </c>
      <c r="B102" s="93">
        <v>92</v>
      </c>
      <c r="C102" s="93">
        <v>59591</v>
      </c>
      <c r="D102" s="94" t="s">
        <v>347</v>
      </c>
      <c r="E102" s="116" t="s">
        <v>45</v>
      </c>
      <c r="F102" s="106" t="s">
        <v>45</v>
      </c>
      <c r="G102" s="118" t="s">
        <v>159</v>
      </c>
      <c r="H102" s="117" t="s">
        <v>159</v>
      </c>
      <c r="I102" s="95"/>
      <c r="J102" s="96" t="s">
        <v>177</v>
      </c>
      <c r="K102" s="96" t="s">
        <v>177</v>
      </c>
      <c r="L102" s="93" t="s">
        <v>184</v>
      </c>
      <c r="M102" s="93">
        <v>2</v>
      </c>
      <c r="N102" s="93" t="s">
        <v>179</v>
      </c>
      <c r="O102" s="97">
        <v>2</v>
      </c>
      <c r="P102" s="93" t="s">
        <v>180</v>
      </c>
      <c r="Q102" s="93" t="s">
        <v>181</v>
      </c>
      <c r="R102" s="106" t="s">
        <v>174</v>
      </c>
      <c r="S102" s="98">
        <v>418</v>
      </c>
      <c r="T102" s="99">
        <v>0</v>
      </c>
      <c r="U102" s="100" t="s">
        <v>158</v>
      </c>
      <c r="V102" s="98">
        <v>0</v>
      </c>
      <c r="W102" s="101">
        <f>ROUND(ROUND(T102,2)*ROUND(M102,3),2)</f>
        <v>0</v>
      </c>
      <c r="X102" s="101">
        <f>ROUND(W102*IF(UPPER(U102)="20%",20,1)*IF(UPPER(U102)="10%",10,1)*IF(UPPER(U102)="НДС не облагается",0,1)/100,2)</f>
        <v>0</v>
      </c>
      <c r="Y102" s="101">
        <f>ROUND(X102+W102,2)</f>
        <v>0</v>
      </c>
      <c r="Z102" s="102">
        <f>IF(T102&gt;IF(V102=0,T102,V102),1,0)</f>
        <v>0</v>
      </c>
      <c r="AA102" s="102">
        <f t="shared" si="4"/>
        <v>0</v>
      </c>
      <c r="AB102" s="102">
        <f t="shared" si="5"/>
        <v>0</v>
      </c>
      <c r="AC102" s="102">
        <f t="shared" si="6"/>
        <v>0</v>
      </c>
      <c r="AD102" s="103">
        <f t="shared" si="7"/>
        <v>1</v>
      </c>
      <c r="AE102" s="103">
        <f>IF(AND(E102="Да",OR(AND(F102 = "Да",ISBLANK(G102)),AND(F102 = "Да", G102 = "В соответствии с техническим заданием"),AND(F102 = "Нет",NOT(G102 = "В соответствии с техническим заданием")))),1,0)</f>
        <v>0</v>
      </c>
      <c r="AF102" s="104">
        <f>IF(AND(E102="Да",OR(AND(F102 = "Да",ISBLANK(H102)),AND(F102 = "Да", H102 = "В соответствии с техническим заданием"),AND(F102 = "Нет",NOT(H102 = "В соответствии с техническим заданием")))),1,0)</f>
        <v>0</v>
      </c>
      <c r="AG102" s="104">
        <f>IF(OR(AND(E102="Нет",F102="Нет"),AND(E102="Да",F102="Нет"),AND(E102="Да",F102="Да")),0,1)</f>
        <v>0</v>
      </c>
      <c r="AH102" s="104">
        <f>IF(AND(R102="Россия"),1,0)</f>
        <v>0</v>
      </c>
      <c r="AI102" s="104">
        <f>AA102*AH102</f>
        <v>0</v>
      </c>
    </row>
    <row r="103" spans="1:35" ht="50.1" customHeight="1" x14ac:dyDescent="0.25">
      <c r="A103" s="93" t="s">
        <v>348</v>
      </c>
      <c r="B103" s="93">
        <v>93</v>
      </c>
      <c r="C103" s="93">
        <v>52785</v>
      </c>
      <c r="D103" s="94" t="s">
        <v>349</v>
      </c>
      <c r="E103" s="116" t="s">
        <v>45</v>
      </c>
      <c r="F103" s="106" t="s">
        <v>45</v>
      </c>
      <c r="G103" s="118" t="s">
        <v>159</v>
      </c>
      <c r="H103" s="117" t="s">
        <v>159</v>
      </c>
      <c r="I103" s="95"/>
      <c r="J103" s="96" t="s">
        <v>177</v>
      </c>
      <c r="K103" s="96" t="s">
        <v>177</v>
      </c>
      <c r="L103" s="93" t="s">
        <v>184</v>
      </c>
      <c r="M103" s="93">
        <v>2</v>
      </c>
      <c r="N103" s="93" t="s">
        <v>179</v>
      </c>
      <c r="O103" s="97">
        <v>2</v>
      </c>
      <c r="P103" s="93" t="s">
        <v>180</v>
      </c>
      <c r="Q103" s="93" t="s">
        <v>181</v>
      </c>
      <c r="R103" s="106" t="s">
        <v>174</v>
      </c>
      <c r="S103" s="98">
        <v>404</v>
      </c>
      <c r="T103" s="99">
        <v>0</v>
      </c>
      <c r="U103" s="100" t="s">
        <v>158</v>
      </c>
      <c r="V103" s="98">
        <v>0</v>
      </c>
      <c r="W103" s="101">
        <f>ROUND(ROUND(T103,2)*ROUND(M103,3),2)</f>
        <v>0</v>
      </c>
      <c r="X103" s="101">
        <f>ROUND(W103*IF(UPPER(U103)="20%",20,1)*IF(UPPER(U103)="10%",10,1)*IF(UPPER(U103)="НДС не облагается",0,1)/100,2)</f>
        <v>0</v>
      </c>
      <c r="Y103" s="101">
        <f>ROUND(X103+W103,2)</f>
        <v>0</v>
      </c>
      <c r="Z103" s="102">
        <f>IF(T103&gt;IF(V103=0,T103,V103),1,0)</f>
        <v>0</v>
      </c>
      <c r="AA103" s="102">
        <f t="shared" si="4"/>
        <v>0</v>
      </c>
      <c r="AB103" s="102">
        <f t="shared" si="5"/>
        <v>0</v>
      </c>
      <c r="AC103" s="102">
        <f t="shared" si="6"/>
        <v>0</v>
      </c>
      <c r="AD103" s="103">
        <f t="shared" si="7"/>
        <v>1</v>
      </c>
      <c r="AE103" s="103">
        <f>IF(AND(E103="Да",OR(AND(F103 = "Да",ISBLANK(G103)),AND(F103 = "Да", G103 = "В соответствии с техническим заданием"),AND(F103 = "Нет",NOT(G103 = "В соответствии с техническим заданием")))),1,0)</f>
        <v>0</v>
      </c>
      <c r="AF103" s="104">
        <f>IF(AND(E103="Да",OR(AND(F103 = "Да",ISBLANK(H103)),AND(F103 = "Да", H103 = "В соответствии с техническим заданием"),AND(F103 = "Нет",NOT(H103 = "В соответствии с техническим заданием")))),1,0)</f>
        <v>0</v>
      </c>
      <c r="AG103" s="104">
        <f>IF(OR(AND(E103="Нет",F103="Нет"),AND(E103="Да",F103="Нет"),AND(E103="Да",F103="Да")),0,1)</f>
        <v>0</v>
      </c>
      <c r="AH103" s="104">
        <f>IF(AND(R103="Россия"),1,0)</f>
        <v>0</v>
      </c>
      <c r="AI103" s="104">
        <f>AA103*AH103</f>
        <v>0</v>
      </c>
    </row>
    <row r="104" spans="1:35" ht="50.1" customHeight="1" x14ac:dyDescent="0.25">
      <c r="A104" s="93" t="s">
        <v>350</v>
      </c>
      <c r="B104" s="93">
        <v>94</v>
      </c>
      <c r="C104" s="93">
        <v>59333</v>
      </c>
      <c r="D104" s="94" t="s">
        <v>351</v>
      </c>
      <c r="E104" s="116" t="s">
        <v>45</v>
      </c>
      <c r="F104" s="106" t="s">
        <v>45</v>
      </c>
      <c r="G104" s="118" t="s">
        <v>159</v>
      </c>
      <c r="H104" s="117" t="s">
        <v>159</v>
      </c>
      <c r="I104" s="95"/>
      <c r="J104" s="96" t="s">
        <v>177</v>
      </c>
      <c r="K104" s="96" t="s">
        <v>177</v>
      </c>
      <c r="L104" s="93" t="s">
        <v>178</v>
      </c>
      <c r="M104" s="93">
        <v>3</v>
      </c>
      <c r="N104" s="93" t="s">
        <v>179</v>
      </c>
      <c r="O104" s="97">
        <v>3</v>
      </c>
      <c r="P104" s="93" t="s">
        <v>180</v>
      </c>
      <c r="Q104" s="93" t="s">
        <v>181</v>
      </c>
      <c r="R104" s="106" t="s">
        <v>174</v>
      </c>
      <c r="S104" s="98">
        <v>2007</v>
      </c>
      <c r="T104" s="99">
        <v>0</v>
      </c>
      <c r="U104" s="100" t="s">
        <v>158</v>
      </c>
      <c r="V104" s="98">
        <v>0</v>
      </c>
      <c r="W104" s="101">
        <f>ROUND(ROUND(T104,2)*ROUND(M104,3),2)</f>
        <v>0</v>
      </c>
      <c r="X104" s="101">
        <f>ROUND(W104*IF(UPPER(U104)="20%",20,1)*IF(UPPER(U104)="10%",10,1)*IF(UPPER(U104)="НДС не облагается",0,1)/100,2)</f>
        <v>0</v>
      </c>
      <c r="Y104" s="101">
        <f>ROUND(X104+W104,2)</f>
        <v>0</v>
      </c>
      <c r="Z104" s="102">
        <f>IF(T104&gt;IF(V104=0,T104,V104),1,0)</f>
        <v>0</v>
      </c>
      <c r="AA104" s="102">
        <f t="shared" si="4"/>
        <v>0</v>
      </c>
      <c r="AB104" s="102">
        <f t="shared" si="5"/>
        <v>0</v>
      </c>
      <c r="AC104" s="102">
        <f t="shared" si="6"/>
        <v>0</v>
      </c>
      <c r="AD104" s="103">
        <f t="shared" si="7"/>
        <v>1</v>
      </c>
      <c r="AE104" s="103">
        <f>IF(AND(E104="Да",OR(AND(F104 = "Да",ISBLANK(G104)),AND(F104 = "Да", G104 = "В соответствии с техническим заданием"),AND(F104 = "Нет",NOT(G104 = "В соответствии с техническим заданием")))),1,0)</f>
        <v>0</v>
      </c>
      <c r="AF104" s="104">
        <f>IF(AND(E104="Да",OR(AND(F104 = "Да",ISBLANK(H104)),AND(F104 = "Да", H104 = "В соответствии с техническим заданием"),AND(F104 = "Нет",NOT(H104 = "В соответствии с техническим заданием")))),1,0)</f>
        <v>0</v>
      </c>
      <c r="AG104" s="104">
        <f>IF(OR(AND(E104="Нет",F104="Нет"),AND(E104="Да",F104="Нет"),AND(E104="Да",F104="Да")),0,1)</f>
        <v>0</v>
      </c>
      <c r="AH104" s="104">
        <f>IF(AND(R104="Россия"),1,0)</f>
        <v>0</v>
      </c>
      <c r="AI104" s="104">
        <f>AA104*AH104</f>
        <v>0</v>
      </c>
    </row>
    <row r="105" spans="1:35" ht="50.1" customHeight="1" x14ac:dyDescent="0.25">
      <c r="A105" s="93" t="s">
        <v>352</v>
      </c>
      <c r="B105" s="93">
        <v>95</v>
      </c>
      <c r="C105" s="93">
        <v>62050</v>
      </c>
      <c r="D105" s="94" t="s">
        <v>353</v>
      </c>
      <c r="E105" s="116" t="s">
        <v>76</v>
      </c>
      <c r="F105" s="106" t="s">
        <v>45</v>
      </c>
      <c r="G105" s="118" t="s">
        <v>159</v>
      </c>
      <c r="H105" s="117" t="s">
        <v>159</v>
      </c>
      <c r="I105" s="95"/>
      <c r="J105" s="96" t="s">
        <v>177</v>
      </c>
      <c r="K105" s="96" t="s">
        <v>177</v>
      </c>
      <c r="L105" s="93" t="s">
        <v>178</v>
      </c>
      <c r="M105" s="93">
        <v>1</v>
      </c>
      <c r="N105" s="93" t="s">
        <v>179</v>
      </c>
      <c r="O105" s="97">
        <v>1</v>
      </c>
      <c r="P105" s="93" t="s">
        <v>180</v>
      </c>
      <c r="Q105" s="93" t="s">
        <v>181</v>
      </c>
      <c r="R105" s="106" t="s">
        <v>174</v>
      </c>
      <c r="S105" s="98">
        <v>3570</v>
      </c>
      <c r="T105" s="99">
        <v>0</v>
      </c>
      <c r="U105" s="100" t="s">
        <v>158</v>
      </c>
      <c r="V105" s="98">
        <v>0</v>
      </c>
      <c r="W105" s="101">
        <f>ROUND(ROUND(T105,2)*ROUND(M105,3),2)</f>
        <v>0</v>
      </c>
      <c r="X105" s="101">
        <f>ROUND(W105*IF(UPPER(U105)="20%",20,1)*IF(UPPER(U105)="10%",10,1)*IF(UPPER(U105)="НДС не облагается",0,1)/100,2)</f>
        <v>0</v>
      </c>
      <c r="Y105" s="101">
        <f>ROUND(X105+W105,2)</f>
        <v>0</v>
      </c>
      <c r="Z105" s="102">
        <f>IF(T105&gt;IF(V105=0,T105,V105),1,0)</f>
        <v>0</v>
      </c>
      <c r="AA105" s="102">
        <f t="shared" si="4"/>
        <v>0</v>
      </c>
      <c r="AB105" s="102">
        <f t="shared" si="5"/>
        <v>0</v>
      </c>
      <c r="AC105" s="102">
        <f t="shared" si="6"/>
        <v>0</v>
      </c>
      <c r="AD105" s="103">
        <f t="shared" si="7"/>
        <v>1</v>
      </c>
      <c r="AE105" s="103">
        <f>IF(AND(E105="Да",OR(AND(F105 = "Да",ISBLANK(G105)),AND(F105 = "Да", G105 = "В соответствии с техническим заданием"),AND(F105 = "Нет",NOT(G105 = "В соответствии с техническим заданием")))),1,0)</f>
        <v>0</v>
      </c>
      <c r="AF105" s="104">
        <f>IF(AND(E105="Да",OR(AND(F105 = "Да",ISBLANK(H105)),AND(F105 = "Да", H105 = "В соответствии с техническим заданием"),AND(F105 = "Нет",NOT(H105 = "В соответствии с техническим заданием")))),1,0)</f>
        <v>0</v>
      </c>
      <c r="AG105" s="104">
        <f>IF(OR(AND(E105="Нет",F105="Нет"),AND(E105="Да",F105="Нет"),AND(E105="Да",F105="Да")),0,1)</f>
        <v>0</v>
      </c>
      <c r="AH105" s="104">
        <f>IF(AND(R105="Россия"),1,0)</f>
        <v>0</v>
      </c>
      <c r="AI105" s="104">
        <f>AA105*AH105</f>
        <v>0</v>
      </c>
    </row>
    <row r="106" spans="1:35" ht="50.1" customHeight="1" x14ac:dyDescent="0.25">
      <c r="A106" s="93" t="s">
        <v>354</v>
      </c>
      <c r="B106" s="93">
        <v>96</v>
      </c>
      <c r="C106" s="93">
        <v>57295</v>
      </c>
      <c r="D106" s="94" t="s">
        <v>355</v>
      </c>
      <c r="E106" s="116" t="s">
        <v>45</v>
      </c>
      <c r="F106" s="106" t="s">
        <v>45</v>
      </c>
      <c r="G106" s="118" t="s">
        <v>159</v>
      </c>
      <c r="H106" s="117" t="s">
        <v>159</v>
      </c>
      <c r="I106" s="95"/>
      <c r="J106" s="96" t="s">
        <v>177</v>
      </c>
      <c r="K106" s="96" t="s">
        <v>177</v>
      </c>
      <c r="L106" s="93" t="s">
        <v>178</v>
      </c>
      <c r="M106" s="93">
        <v>1</v>
      </c>
      <c r="N106" s="93" t="s">
        <v>179</v>
      </c>
      <c r="O106" s="97">
        <v>1</v>
      </c>
      <c r="P106" s="93" t="s">
        <v>180</v>
      </c>
      <c r="Q106" s="93" t="s">
        <v>181</v>
      </c>
      <c r="R106" s="106" t="s">
        <v>174</v>
      </c>
      <c r="S106" s="98">
        <v>2016</v>
      </c>
      <c r="T106" s="99">
        <v>0</v>
      </c>
      <c r="U106" s="100" t="s">
        <v>158</v>
      </c>
      <c r="V106" s="98">
        <v>0</v>
      </c>
      <c r="W106" s="101">
        <f>ROUND(ROUND(T106,2)*ROUND(M106,3),2)</f>
        <v>0</v>
      </c>
      <c r="X106" s="101">
        <f>ROUND(W106*IF(UPPER(U106)="20%",20,1)*IF(UPPER(U106)="10%",10,1)*IF(UPPER(U106)="НДС не облагается",0,1)/100,2)</f>
        <v>0</v>
      </c>
      <c r="Y106" s="101">
        <f>ROUND(X106+W106,2)</f>
        <v>0</v>
      </c>
      <c r="Z106" s="102">
        <f>IF(T106&gt;IF(V106=0,T106,V106),1,0)</f>
        <v>0</v>
      </c>
      <c r="AA106" s="102">
        <f t="shared" si="4"/>
        <v>0</v>
      </c>
      <c r="AB106" s="102">
        <f t="shared" si="5"/>
        <v>0</v>
      </c>
      <c r="AC106" s="102">
        <f t="shared" si="6"/>
        <v>0</v>
      </c>
      <c r="AD106" s="103">
        <f t="shared" si="7"/>
        <v>1</v>
      </c>
      <c r="AE106" s="103">
        <f>IF(AND(E106="Да",OR(AND(F106 = "Да",ISBLANK(G106)),AND(F106 = "Да", G106 = "В соответствии с техническим заданием"),AND(F106 = "Нет",NOT(G106 = "В соответствии с техническим заданием")))),1,0)</f>
        <v>0</v>
      </c>
      <c r="AF106" s="104">
        <f>IF(AND(E106="Да",OR(AND(F106 = "Да",ISBLANK(H106)),AND(F106 = "Да", H106 = "В соответствии с техническим заданием"),AND(F106 = "Нет",NOT(H106 = "В соответствии с техническим заданием")))),1,0)</f>
        <v>0</v>
      </c>
      <c r="AG106" s="104">
        <f>IF(OR(AND(E106="Нет",F106="Нет"),AND(E106="Да",F106="Нет"),AND(E106="Да",F106="Да")),0,1)</f>
        <v>0</v>
      </c>
      <c r="AH106" s="104">
        <f>IF(AND(R106="Россия"),1,0)</f>
        <v>0</v>
      </c>
      <c r="AI106" s="104">
        <f>AA106*AH106</f>
        <v>0</v>
      </c>
    </row>
    <row r="107" spans="1:35" ht="50.1" customHeight="1" x14ac:dyDescent="0.25">
      <c r="A107" s="93" t="s">
        <v>356</v>
      </c>
      <c r="B107" s="93">
        <v>97</v>
      </c>
      <c r="C107" s="93">
        <v>60987</v>
      </c>
      <c r="D107" s="94" t="s">
        <v>357</v>
      </c>
      <c r="E107" s="116" t="s">
        <v>45</v>
      </c>
      <c r="F107" s="106" t="s">
        <v>45</v>
      </c>
      <c r="G107" s="118" t="s">
        <v>159</v>
      </c>
      <c r="H107" s="117" t="s">
        <v>159</v>
      </c>
      <c r="I107" s="95"/>
      <c r="J107" s="96" t="s">
        <v>177</v>
      </c>
      <c r="K107" s="96" t="s">
        <v>177</v>
      </c>
      <c r="L107" s="93" t="s">
        <v>178</v>
      </c>
      <c r="M107" s="93">
        <v>2</v>
      </c>
      <c r="N107" s="93" t="s">
        <v>179</v>
      </c>
      <c r="O107" s="97">
        <v>2</v>
      </c>
      <c r="P107" s="93" t="s">
        <v>180</v>
      </c>
      <c r="Q107" s="93" t="s">
        <v>181</v>
      </c>
      <c r="R107" s="106" t="s">
        <v>174</v>
      </c>
      <c r="S107" s="98">
        <v>192</v>
      </c>
      <c r="T107" s="99">
        <v>0</v>
      </c>
      <c r="U107" s="100" t="s">
        <v>158</v>
      </c>
      <c r="V107" s="98">
        <v>0</v>
      </c>
      <c r="W107" s="101">
        <f>ROUND(ROUND(T107,2)*ROUND(M107,3),2)</f>
        <v>0</v>
      </c>
      <c r="X107" s="101">
        <f>ROUND(W107*IF(UPPER(U107)="20%",20,1)*IF(UPPER(U107)="10%",10,1)*IF(UPPER(U107)="НДС не облагается",0,1)/100,2)</f>
        <v>0</v>
      </c>
      <c r="Y107" s="101">
        <f>ROUND(X107+W107,2)</f>
        <v>0</v>
      </c>
      <c r="Z107" s="102">
        <f>IF(T107&gt;IF(V107=0,T107,V107),1,0)</f>
        <v>0</v>
      </c>
      <c r="AA107" s="102">
        <f t="shared" si="4"/>
        <v>0</v>
      </c>
      <c r="AB107" s="102">
        <f t="shared" si="5"/>
        <v>0</v>
      </c>
      <c r="AC107" s="102">
        <f t="shared" si="6"/>
        <v>0</v>
      </c>
      <c r="AD107" s="103">
        <f t="shared" si="7"/>
        <v>1</v>
      </c>
      <c r="AE107" s="103">
        <f>IF(AND(E107="Да",OR(AND(F107 = "Да",ISBLANK(G107)),AND(F107 = "Да", G107 = "В соответствии с техническим заданием"),AND(F107 = "Нет",NOT(G107 = "В соответствии с техническим заданием")))),1,0)</f>
        <v>0</v>
      </c>
      <c r="AF107" s="104">
        <f>IF(AND(E107="Да",OR(AND(F107 = "Да",ISBLANK(H107)),AND(F107 = "Да", H107 = "В соответствии с техническим заданием"),AND(F107 = "Нет",NOT(H107 = "В соответствии с техническим заданием")))),1,0)</f>
        <v>0</v>
      </c>
      <c r="AG107" s="104">
        <f>IF(OR(AND(E107="Нет",F107="Нет"),AND(E107="Да",F107="Нет"),AND(E107="Да",F107="Да")),0,1)</f>
        <v>0</v>
      </c>
      <c r="AH107" s="104">
        <f>IF(AND(R107="Россия"),1,0)</f>
        <v>0</v>
      </c>
      <c r="AI107" s="104">
        <f>AA107*AH107</f>
        <v>0</v>
      </c>
    </row>
    <row r="108" spans="1:35" ht="50.1" customHeight="1" x14ac:dyDescent="0.25">
      <c r="A108" s="93" t="s">
        <v>358</v>
      </c>
      <c r="B108" s="93">
        <v>98</v>
      </c>
      <c r="C108" s="93">
        <v>216</v>
      </c>
      <c r="D108" s="94" t="s">
        <v>176</v>
      </c>
      <c r="E108" s="116" t="s">
        <v>76</v>
      </c>
      <c r="F108" s="106" t="s">
        <v>45</v>
      </c>
      <c r="G108" s="118" t="s">
        <v>159</v>
      </c>
      <c r="H108" s="117" t="s">
        <v>159</v>
      </c>
      <c r="I108" s="95"/>
      <c r="J108" s="96" t="s">
        <v>177</v>
      </c>
      <c r="K108" s="96" t="s">
        <v>177</v>
      </c>
      <c r="L108" s="93" t="s">
        <v>178</v>
      </c>
      <c r="M108" s="93">
        <v>2</v>
      </c>
      <c r="N108" s="93" t="s">
        <v>179</v>
      </c>
      <c r="O108" s="97">
        <v>7</v>
      </c>
      <c r="P108" s="93" t="s">
        <v>180</v>
      </c>
      <c r="Q108" s="93" t="s">
        <v>181</v>
      </c>
      <c r="R108" s="106" t="s">
        <v>174</v>
      </c>
      <c r="S108" s="98">
        <v>3150</v>
      </c>
      <c r="T108" s="99">
        <v>0</v>
      </c>
      <c r="U108" s="100" t="s">
        <v>158</v>
      </c>
      <c r="V108" s="98">
        <v>0</v>
      </c>
      <c r="W108" s="101">
        <f>ROUND(ROUND(T108,2)*ROUND(M108,3),2)</f>
        <v>0</v>
      </c>
      <c r="X108" s="101">
        <f>ROUND(W108*IF(UPPER(U108)="20%",20,1)*IF(UPPER(U108)="10%",10,1)*IF(UPPER(U108)="НДС не облагается",0,1)/100,2)</f>
        <v>0</v>
      </c>
      <c r="Y108" s="101">
        <f>ROUND(X108+W108,2)</f>
        <v>0</v>
      </c>
      <c r="Z108" s="102">
        <f>IF(T108&gt;IF(V108=0,T108,V108),1,0)</f>
        <v>0</v>
      </c>
      <c r="AA108" s="102">
        <f t="shared" si="4"/>
        <v>0</v>
      </c>
      <c r="AB108" s="102">
        <f t="shared" si="5"/>
        <v>0</v>
      </c>
      <c r="AC108" s="102">
        <f t="shared" si="6"/>
        <v>0</v>
      </c>
      <c r="AD108" s="103">
        <f t="shared" si="7"/>
        <v>1</v>
      </c>
      <c r="AE108" s="103">
        <f>IF(AND(E108="Да",OR(AND(F108 = "Да",ISBLANK(G108)),AND(F108 = "Да", G108 = "В соответствии с техническим заданием"),AND(F108 = "Нет",NOT(G108 = "В соответствии с техническим заданием")))),1,0)</f>
        <v>0</v>
      </c>
      <c r="AF108" s="104">
        <f>IF(AND(E108="Да",OR(AND(F108 = "Да",ISBLANK(H108)),AND(F108 = "Да", H108 = "В соответствии с техническим заданием"),AND(F108 = "Нет",NOT(H108 = "В соответствии с техническим заданием")))),1,0)</f>
        <v>0</v>
      </c>
      <c r="AG108" s="104">
        <f>IF(OR(AND(E108="Нет",F108="Нет"),AND(E108="Да",F108="Нет"),AND(E108="Да",F108="Да")),0,1)</f>
        <v>0</v>
      </c>
      <c r="AH108" s="104">
        <f>IF(AND(R108="Россия"),1,0)</f>
        <v>0</v>
      </c>
      <c r="AI108" s="104">
        <f>AA108*AH108</f>
        <v>0</v>
      </c>
    </row>
    <row r="109" spans="1:35" ht="50.1" customHeight="1" x14ac:dyDescent="0.25">
      <c r="A109" s="93" t="s">
        <v>359</v>
      </c>
      <c r="B109" s="93">
        <v>99</v>
      </c>
      <c r="C109" s="93">
        <v>52536</v>
      </c>
      <c r="D109" s="94" t="s">
        <v>360</v>
      </c>
      <c r="E109" s="116" t="s">
        <v>76</v>
      </c>
      <c r="F109" s="106" t="s">
        <v>45</v>
      </c>
      <c r="G109" s="118" t="s">
        <v>159</v>
      </c>
      <c r="H109" s="117" t="s">
        <v>159</v>
      </c>
      <c r="I109" s="95"/>
      <c r="J109" s="96" t="s">
        <v>177</v>
      </c>
      <c r="K109" s="96" t="s">
        <v>177</v>
      </c>
      <c r="L109" s="93" t="s">
        <v>178</v>
      </c>
      <c r="M109" s="93">
        <v>3</v>
      </c>
      <c r="N109" s="93" t="s">
        <v>179</v>
      </c>
      <c r="O109" s="97">
        <v>3</v>
      </c>
      <c r="P109" s="93" t="s">
        <v>180</v>
      </c>
      <c r="Q109" s="93" t="s">
        <v>181</v>
      </c>
      <c r="R109" s="106" t="s">
        <v>174</v>
      </c>
      <c r="S109" s="98">
        <v>4722</v>
      </c>
      <c r="T109" s="99">
        <v>0</v>
      </c>
      <c r="U109" s="100" t="s">
        <v>158</v>
      </c>
      <c r="V109" s="98">
        <v>0</v>
      </c>
      <c r="W109" s="101">
        <f>ROUND(ROUND(T109,2)*ROUND(M109,3),2)</f>
        <v>0</v>
      </c>
      <c r="X109" s="101">
        <f>ROUND(W109*IF(UPPER(U109)="20%",20,1)*IF(UPPER(U109)="10%",10,1)*IF(UPPER(U109)="НДС не облагается",0,1)/100,2)</f>
        <v>0</v>
      </c>
      <c r="Y109" s="101">
        <f>ROUND(X109+W109,2)</f>
        <v>0</v>
      </c>
      <c r="Z109" s="102">
        <f>IF(T109&gt;IF(V109=0,T109,V109),1,0)</f>
        <v>0</v>
      </c>
      <c r="AA109" s="102">
        <f t="shared" si="4"/>
        <v>0</v>
      </c>
      <c r="AB109" s="102">
        <f t="shared" si="5"/>
        <v>0</v>
      </c>
      <c r="AC109" s="102">
        <f t="shared" si="6"/>
        <v>0</v>
      </c>
      <c r="AD109" s="103">
        <f t="shared" si="7"/>
        <v>1</v>
      </c>
      <c r="AE109" s="103">
        <f>IF(AND(E109="Да",OR(AND(F109 = "Да",ISBLANK(G109)),AND(F109 = "Да", G109 = "В соответствии с техническим заданием"),AND(F109 = "Нет",NOT(G109 = "В соответствии с техническим заданием")))),1,0)</f>
        <v>0</v>
      </c>
      <c r="AF109" s="104">
        <f>IF(AND(E109="Да",OR(AND(F109 = "Да",ISBLANK(H109)),AND(F109 = "Да", H109 = "В соответствии с техническим заданием"),AND(F109 = "Нет",NOT(H109 = "В соответствии с техническим заданием")))),1,0)</f>
        <v>0</v>
      </c>
      <c r="AG109" s="104">
        <f>IF(OR(AND(E109="Нет",F109="Нет"),AND(E109="Да",F109="Нет"),AND(E109="Да",F109="Да")),0,1)</f>
        <v>0</v>
      </c>
      <c r="AH109" s="104">
        <f>IF(AND(R109="Россия"),1,0)</f>
        <v>0</v>
      </c>
      <c r="AI109" s="104">
        <f>AA109*AH109</f>
        <v>0</v>
      </c>
    </row>
    <row r="110" spans="1:35" ht="50.1" customHeight="1" x14ac:dyDescent="0.25">
      <c r="A110" s="93" t="s">
        <v>361</v>
      </c>
      <c r="B110" s="93">
        <v>100</v>
      </c>
      <c r="C110" s="93">
        <v>59147</v>
      </c>
      <c r="D110" s="94" t="s">
        <v>362</v>
      </c>
      <c r="E110" s="116" t="s">
        <v>76</v>
      </c>
      <c r="F110" s="106" t="s">
        <v>45</v>
      </c>
      <c r="G110" s="118" t="s">
        <v>159</v>
      </c>
      <c r="H110" s="117" t="s">
        <v>159</v>
      </c>
      <c r="I110" s="95"/>
      <c r="J110" s="96" t="s">
        <v>177</v>
      </c>
      <c r="K110" s="96" t="s">
        <v>177</v>
      </c>
      <c r="L110" s="93" t="s">
        <v>178</v>
      </c>
      <c r="M110" s="93">
        <v>12</v>
      </c>
      <c r="N110" s="93" t="s">
        <v>179</v>
      </c>
      <c r="O110" s="97">
        <v>32</v>
      </c>
      <c r="P110" s="93" t="s">
        <v>180</v>
      </c>
      <c r="Q110" s="93" t="s">
        <v>181</v>
      </c>
      <c r="R110" s="106" t="s">
        <v>174</v>
      </c>
      <c r="S110" s="98">
        <v>8328</v>
      </c>
      <c r="T110" s="99">
        <v>0</v>
      </c>
      <c r="U110" s="100" t="s">
        <v>158</v>
      </c>
      <c r="V110" s="98">
        <v>0</v>
      </c>
      <c r="W110" s="101">
        <f>ROUND(ROUND(T110,2)*ROUND(M110,3),2)</f>
        <v>0</v>
      </c>
      <c r="X110" s="101">
        <f>ROUND(W110*IF(UPPER(U110)="20%",20,1)*IF(UPPER(U110)="10%",10,1)*IF(UPPER(U110)="НДС не облагается",0,1)/100,2)</f>
        <v>0</v>
      </c>
      <c r="Y110" s="101">
        <f>ROUND(X110+W110,2)</f>
        <v>0</v>
      </c>
      <c r="Z110" s="102">
        <f>IF(T110&gt;IF(V110=0,T110,V110),1,0)</f>
        <v>0</v>
      </c>
      <c r="AA110" s="102">
        <f t="shared" si="4"/>
        <v>0</v>
      </c>
      <c r="AB110" s="102">
        <f t="shared" si="5"/>
        <v>0</v>
      </c>
      <c r="AC110" s="102">
        <f t="shared" si="6"/>
        <v>0</v>
      </c>
      <c r="AD110" s="103">
        <f t="shared" si="7"/>
        <v>1</v>
      </c>
      <c r="AE110" s="103">
        <f>IF(AND(E110="Да",OR(AND(F110 = "Да",ISBLANK(G110)),AND(F110 = "Да", G110 = "В соответствии с техническим заданием"),AND(F110 = "Нет",NOT(G110 = "В соответствии с техническим заданием")))),1,0)</f>
        <v>0</v>
      </c>
      <c r="AF110" s="104">
        <f>IF(AND(E110="Да",OR(AND(F110 = "Да",ISBLANK(H110)),AND(F110 = "Да", H110 = "В соответствии с техническим заданием"),AND(F110 = "Нет",NOT(H110 = "В соответствии с техническим заданием")))),1,0)</f>
        <v>0</v>
      </c>
      <c r="AG110" s="104">
        <f>IF(OR(AND(E110="Нет",F110="Нет"),AND(E110="Да",F110="Нет"),AND(E110="Да",F110="Да")),0,1)</f>
        <v>0</v>
      </c>
      <c r="AH110" s="104">
        <f>IF(AND(R110="Россия"),1,0)</f>
        <v>0</v>
      </c>
      <c r="AI110" s="104">
        <f>AA110*AH110</f>
        <v>0</v>
      </c>
    </row>
    <row r="111" spans="1:35" ht="50.1" customHeight="1" x14ac:dyDescent="0.25">
      <c r="A111" s="93" t="s">
        <v>363</v>
      </c>
      <c r="B111" s="93">
        <v>101</v>
      </c>
      <c r="C111" s="93">
        <v>60093</v>
      </c>
      <c r="D111" s="94" t="s">
        <v>364</v>
      </c>
      <c r="E111" s="116" t="s">
        <v>45</v>
      </c>
      <c r="F111" s="106" t="s">
        <v>45</v>
      </c>
      <c r="G111" s="118" t="s">
        <v>159</v>
      </c>
      <c r="H111" s="117" t="s">
        <v>159</v>
      </c>
      <c r="I111" s="95"/>
      <c r="J111" s="96" t="s">
        <v>177</v>
      </c>
      <c r="K111" s="96" t="s">
        <v>177</v>
      </c>
      <c r="L111" s="93" t="s">
        <v>178</v>
      </c>
      <c r="M111" s="93">
        <v>1</v>
      </c>
      <c r="N111" s="93" t="s">
        <v>179</v>
      </c>
      <c r="O111" s="97">
        <v>1</v>
      </c>
      <c r="P111" s="93" t="s">
        <v>180</v>
      </c>
      <c r="Q111" s="93" t="s">
        <v>181</v>
      </c>
      <c r="R111" s="106" t="s">
        <v>174</v>
      </c>
      <c r="S111" s="98">
        <v>170</v>
      </c>
      <c r="T111" s="99">
        <v>0</v>
      </c>
      <c r="U111" s="100" t="s">
        <v>158</v>
      </c>
      <c r="V111" s="98">
        <v>0</v>
      </c>
      <c r="W111" s="101">
        <f>ROUND(ROUND(T111,2)*ROUND(M111,3),2)</f>
        <v>0</v>
      </c>
      <c r="X111" s="101">
        <f>ROUND(W111*IF(UPPER(U111)="20%",20,1)*IF(UPPER(U111)="10%",10,1)*IF(UPPER(U111)="НДС не облагается",0,1)/100,2)</f>
        <v>0</v>
      </c>
      <c r="Y111" s="101">
        <f>ROUND(X111+W111,2)</f>
        <v>0</v>
      </c>
      <c r="Z111" s="102">
        <f>IF(T111&gt;IF(V111=0,T111,V111),1,0)</f>
        <v>0</v>
      </c>
      <c r="AA111" s="102">
        <f t="shared" si="4"/>
        <v>0</v>
      </c>
      <c r="AB111" s="102">
        <f t="shared" si="5"/>
        <v>0</v>
      </c>
      <c r="AC111" s="102">
        <f t="shared" si="6"/>
        <v>0</v>
      </c>
      <c r="AD111" s="103">
        <f t="shared" si="7"/>
        <v>1</v>
      </c>
      <c r="AE111" s="103">
        <f>IF(AND(E111="Да",OR(AND(F111 = "Да",ISBLANK(G111)),AND(F111 = "Да", G111 = "В соответствии с техническим заданием"),AND(F111 = "Нет",NOT(G111 = "В соответствии с техническим заданием")))),1,0)</f>
        <v>0</v>
      </c>
      <c r="AF111" s="104">
        <f>IF(AND(E111="Да",OR(AND(F111 = "Да",ISBLANK(H111)),AND(F111 = "Да", H111 = "В соответствии с техническим заданием"),AND(F111 = "Нет",NOT(H111 = "В соответствии с техническим заданием")))),1,0)</f>
        <v>0</v>
      </c>
      <c r="AG111" s="104">
        <f>IF(OR(AND(E111="Нет",F111="Нет"),AND(E111="Да",F111="Нет"),AND(E111="Да",F111="Да")),0,1)</f>
        <v>0</v>
      </c>
      <c r="AH111" s="104">
        <f>IF(AND(R111="Россия"),1,0)</f>
        <v>0</v>
      </c>
      <c r="AI111" s="104">
        <f>AA111*AH111</f>
        <v>0</v>
      </c>
    </row>
    <row r="112" spans="1:35" ht="50.1" customHeight="1" x14ac:dyDescent="0.25">
      <c r="A112" s="93" t="s">
        <v>365</v>
      </c>
      <c r="B112" s="93">
        <v>102</v>
      </c>
      <c r="C112" s="93">
        <v>57627</v>
      </c>
      <c r="D112" s="94" t="s">
        <v>366</v>
      </c>
      <c r="E112" s="116" t="s">
        <v>45</v>
      </c>
      <c r="F112" s="106" t="s">
        <v>45</v>
      </c>
      <c r="G112" s="118" t="s">
        <v>159</v>
      </c>
      <c r="H112" s="117" t="s">
        <v>159</v>
      </c>
      <c r="I112" s="95"/>
      <c r="J112" s="96" t="s">
        <v>177</v>
      </c>
      <c r="K112" s="96" t="s">
        <v>177</v>
      </c>
      <c r="L112" s="93" t="s">
        <v>178</v>
      </c>
      <c r="M112" s="93">
        <v>3</v>
      </c>
      <c r="N112" s="93" t="s">
        <v>179</v>
      </c>
      <c r="O112" s="97">
        <v>6</v>
      </c>
      <c r="P112" s="93" t="s">
        <v>180</v>
      </c>
      <c r="Q112" s="93" t="s">
        <v>181</v>
      </c>
      <c r="R112" s="106" t="s">
        <v>174</v>
      </c>
      <c r="S112" s="98">
        <v>4176</v>
      </c>
      <c r="T112" s="99">
        <v>0</v>
      </c>
      <c r="U112" s="100" t="s">
        <v>158</v>
      </c>
      <c r="V112" s="98">
        <v>0</v>
      </c>
      <c r="W112" s="101">
        <f>ROUND(ROUND(T112,2)*ROUND(M112,3),2)</f>
        <v>0</v>
      </c>
      <c r="X112" s="101">
        <f>ROUND(W112*IF(UPPER(U112)="20%",20,1)*IF(UPPER(U112)="10%",10,1)*IF(UPPER(U112)="НДС не облагается",0,1)/100,2)</f>
        <v>0</v>
      </c>
      <c r="Y112" s="101">
        <f>ROUND(X112+W112,2)</f>
        <v>0</v>
      </c>
      <c r="Z112" s="102">
        <f>IF(T112&gt;IF(V112=0,T112,V112),1,0)</f>
        <v>0</v>
      </c>
      <c r="AA112" s="102">
        <f t="shared" si="4"/>
        <v>0</v>
      </c>
      <c r="AB112" s="102">
        <f t="shared" si="5"/>
        <v>0</v>
      </c>
      <c r="AC112" s="102">
        <f t="shared" si="6"/>
        <v>0</v>
      </c>
      <c r="AD112" s="103">
        <f t="shared" si="7"/>
        <v>1</v>
      </c>
      <c r="AE112" s="103">
        <f>IF(AND(E112="Да",OR(AND(F112 = "Да",ISBLANK(G112)),AND(F112 = "Да", G112 = "В соответствии с техническим заданием"),AND(F112 = "Нет",NOT(G112 = "В соответствии с техническим заданием")))),1,0)</f>
        <v>0</v>
      </c>
      <c r="AF112" s="104">
        <f>IF(AND(E112="Да",OR(AND(F112 = "Да",ISBLANK(H112)),AND(F112 = "Да", H112 = "В соответствии с техническим заданием"),AND(F112 = "Нет",NOT(H112 = "В соответствии с техническим заданием")))),1,0)</f>
        <v>0</v>
      </c>
      <c r="AG112" s="104">
        <f>IF(OR(AND(E112="Нет",F112="Нет"),AND(E112="Да",F112="Нет"),AND(E112="Да",F112="Да")),0,1)</f>
        <v>0</v>
      </c>
      <c r="AH112" s="104">
        <f>IF(AND(R112="Россия"),1,0)</f>
        <v>0</v>
      </c>
      <c r="AI112" s="104">
        <f>AA112*AH112</f>
        <v>0</v>
      </c>
    </row>
    <row r="113" spans="1:35" ht="50.1" customHeight="1" x14ac:dyDescent="0.25">
      <c r="A113" s="93" t="s">
        <v>367</v>
      </c>
      <c r="B113" s="93">
        <v>103</v>
      </c>
      <c r="C113" s="93">
        <v>58613</v>
      </c>
      <c r="D113" s="94" t="s">
        <v>368</v>
      </c>
      <c r="E113" s="116" t="s">
        <v>45</v>
      </c>
      <c r="F113" s="106" t="s">
        <v>45</v>
      </c>
      <c r="G113" s="118" t="s">
        <v>159</v>
      </c>
      <c r="H113" s="117" t="s">
        <v>159</v>
      </c>
      <c r="I113" s="95"/>
      <c r="J113" s="96" t="s">
        <v>177</v>
      </c>
      <c r="K113" s="96" t="s">
        <v>177</v>
      </c>
      <c r="L113" s="93" t="s">
        <v>184</v>
      </c>
      <c r="M113" s="93">
        <v>3</v>
      </c>
      <c r="N113" s="93" t="s">
        <v>179</v>
      </c>
      <c r="O113" s="97">
        <v>3</v>
      </c>
      <c r="P113" s="93" t="s">
        <v>180</v>
      </c>
      <c r="Q113" s="93" t="s">
        <v>181</v>
      </c>
      <c r="R113" s="106" t="s">
        <v>174</v>
      </c>
      <c r="S113" s="98">
        <v>1173</v>
      </c>
      <c r="T113" s="99">
        <v>0</v>
      </c>
      <c r="U113" s="100" t="s">
        <v>158</v>
      </c>
      <c r="V113" s="98">
        <v>0</v>
      </c>
      <c r="W113" s="101">
        <f>ROUND(ROUND(T113,2)*ROUND(M113,3),2)</f>
        <v>0</v>
      </c>
      <c r="X113" s="101">
        <f>ROUND(W113*IF(UPPER(U113)="20%",20,1)*IF(UPPER(U113)="10%",10,1)*IF(UPPER(U113)="НДС не облагается",0,1)/100,2)</f>
        <v>0</v>
      </c>
      <c r="Y113" s="101">
        <f>ROUND(X113+W113,2)</f>
        <v>0</v>
      </c>
      <c r="Z113" s="102">
        <f>IF(T113&gt;IF(V113=0,T113,V113),1,0)</f>
        <v>0</v>
      </c>
      <c r="AA113" s="102">
        <f t="shared" si="4"/>
        <v>0</v>
      </c>
      <c r="AB113" s="102">
        <f t="shared" si="5"/>
        <v>0</v>
      </c>
      <c r="AC113" s="102">
        <f t="shared" si="6"/>
        <v>0</v>
      </c>
      <c r="AD113" s="103">
        <f t="shared" si="7"/>
        <v>1</v>
      </c>
      <c r="AE113" s="103">
        <f>IF(AND(E113="Да",OR(AND(F113 = "Да",ISBLANK(G113)),AND(F113 = "Да", G113 = "В соответствии с техническим заданием"),AND(F113 = "Нет",NOT(G113 = "В соответствии с техническим заданием")))),1,0)</f>
        <v>0</v>
      </c>
      <c r="AF113" s="104">
        <f>IF(AND(E113="Да",OR(AND(F113 = "Да",ISBLANK(H113)),AND(F113 = "Да", H113 = "В соответствии с техническим заданием"),AND(F113 = "Нет",NOT(H113 = "В соответствии с техническим заданием")))),1,0)</f>
        <v>0</v>
      </c>
      <c r="AG113" s="104">
        <f>IF(OR(AND(E113="Нет",F113="Нет"),AND(E113="Да",F113="Нет"),AND(E113="Да",F113="Да")),0,1)</f>
        <v>0</v>
      </c>
      <c r="AH113" s="104">
        <f>IF(AND(R113="Россия"),1,0)</f>
        <v>0</v>
      </c>
      <c r="AI113" s="104">
        <f>AA113*AH113</f>
        <v>0</v>
      </c>
    </row>
    <row r="114" spans="1:35" ht="50.1" customHeight="1" x14ac:dyDescent="0.25">
      <c r="A114" s="93" t="s">
        <v>369</v>
      </c>
      <c r="B114" s="93">
        <v>104</v>
      </c>
      <c r="C114" s="93">
        <v>57627</v>
      </c>
      <c r="D114" s="94" t="s">
        <v>366</v>
      </c>
      <c r="E114" s="116" t="s">
        <v>45</v>
      </c>
      <c r="F114" s="106" t="s">
        <v>45</v>
      </c>
      <c r="G114" s="118" t="s">
        <v>159</v>
      </c>
      <c r="H114" s="117" t="s">
        <v>159</v>
      </c>
      <c r="I114" s="95"/>
      <c r="J114" s="96" t="s">
        <v>177</v>
      </c>
      <c r="K114" s="96" t="s">
        <v>177</v>
      </c>
      <c r="L114" s="93" t="s">
        <v>178</v>
      </c>
      <c r="M114" s="93">
        <v>3</v>
      </c>
      <c r="N114" s="93" t="s">
        <v>179</v>
      </c>
      <c r="O114" s="97">
        <v>6</v>
      </c>
      <c r="P114" s="93" t="s">
        <v>180</v>
      </c>
      <c r="Q114" s="93" t="s">
        <v>181</v>
      </c>
      <c r="R114" s="106" t="s">
        <v>174</v>
      </c>
      <c r="S114" s="98">
        <v>2646</v>
      </c>
      <c r="T114" s="99">
        <v>0</v>
      </c>
      <c r="U114" s="100" t="s">
        <v>158</v>
      </c>
      <c r="V114" s="98">
        <v>0</v>
      </c>
      <c r="W114" s="101">
        <f>ROUND(ROUND(T114,2)*ROUND(M114,3),2)</f>
        <v>0</v>
      </c>
      <c r="X114" s="101">
        <f>ROUND(W114*IF(UPPER(U114)="20%",20,1)*IF(UPPER(U114)="10%",10,1)*IF(UPPER(U114)="НДС не облагается",0,1)/100,2)</f>
        <v>0</v>
      </c>
      <c r="Y114" s="101">
        <f>ROUND(X114+W114,2)</f>
        <v>0</v>
      </c>
      <c r="Z114" s="102">
        <f>IF(T114&gt;IF(V114=0,T114,V114),1,0)</f>
        <v>0</v>
      </c>
      <c r="AA114" s="102">
        <f t="shared" si="4"/>
        <v>0</v>
      </c>
      <c r="AB114" s="102">
        <f t="shared" si="5"/>
        <v>0</v>
      </c>
      <c r="AC114" s="102">
        <f t="shared" si="6"/>
        <v>0</v>
      </c>
      <c r="AD114" s="103">
        <f t="shared" si="7"/>
        <v>1</v>
      </c>
      <c r="AE114" s="103">
        <f>IF(AND(E114="Да",OR(AND(F114 = "Да",ISBLANK(G114)),AND(F114 = "Да", G114 = "В соответствии с техническим заданием"),AND(F114 = "Нет",NOT(G114 = "В соответствии с техническим заданием")))),1,0)</f>
        <v>0</v>
      </c>
      <c r="AF114" s="104">
        <f>IF(AND(E114="Да",OR(AND(F114 = "Да",ISBLANK(H114)),AND(F114 = "Да", H114 = "В соответствии с техническим заданием"),AND(F114 = "Нет",NOT(H114 = "В соответствии с техническим заданием")))),1,0)</f>
        <v>0</v>
      </c>
      <c r="AG114" s="104">
        <f>IF(OR(AND(E114="Нет",F114="Нет"),AND(E114="Да",F114="Нет"),AND(E114="Да",F114="Да")),0,1)</f>
        <v>0</v>
      </c>
      <c r="AH114" s="104">
        <f>IF(AND(R114="Россия"),1,0)</f>
        <v>0</v>
      </c>
      <c r="AI114" s="104">
        <f>AA114*AH114</f>
        <v>0</v>
      </c>
    </row>
    <row r="115" spans="1:35" ht="50.1" customHeight="1" x14ac:dyDescent="0.25">
      <c r="A115" s="93" t="s">
        <v>370</v>
      </c>
      <c r="B115" s="93">
        <v>105</v>
      </c>
      <c r="C115" s="93">
        <v>61755</v>
      </c>
      <c r="D115" s="94" t="s">
        <v>371</v>
      </c>
      <c r="E115" s="116" t="s">
        <v>45</v>
      </c>
      <c r="F115" s="106" t="s">
        <v>45</v>
      </c>
      <c r="G115" s="118" t="s">
        <v>159</v>
      </c>
      <c r="H115" s="117" t="s">
        <v>159</v>
      </c>
      <c r="I115" s="95"/>
      <c r="J115" s="96" t="s">
        <v>177</v>
      </c>
      <c r="K115" s="96" t="s">
        <v>177</v>
      </c>
      <c r="L115" s="93" t="s">
        <v>178</v>
      </c>
      <c r="M115" s="93">
        <v>13</v>
      </c>
      <c r="N115" s="93" t="s">
        <v>179</v>
      </c>
      <c r="O115" s="97">
        <v>13</v>
      </c>
      <c r="P115" s="93" t="s">
        <v>180</v>
      </c>
      <c r="Q115" s="93" t="s">
        <v>181</v>
      </c>
      <c r="R115" s="106" t="s">
        <v>174</v>
      </c>
      <c r="S115" s="98">
        <v>3484</v>
      </c>
      <c r="T115" s="99">
        <v>0</v>
      </c>
      <c r="U115" s="100" t="s">
        <v>158</v>
      </c>
      <c r="V115" s="98">
        <v>0</v>
      </c>
      <c r="W115" s="101">
        <f>ROUND(ROUND(T115,2)*ROUND(M115,3),2)</f>
        <v>0</v>
      </c>
      <c r="X115" s="101">
        <f>ROUND(W115*IF(UPPER(U115)="20%",20,1)*IF(UPPER(U115)="10%",10,1)*IF(UPPER(U115)="НДС не облагается",0,1)/100,2)</f>
        <v>0</v>
      </c>
      <c r="Y115" s="101">
        <f>ROUND(X115+W115,2)</f>
        <v>0</v>
      </c>
      <c r="Z115" s="102">
        <f>IF(T115&gt;IF(V115=0,T115,V115),1,0)</f>
        <v>0</v>
      </c>
      <c r="AA115" s="102">
        <f t="shared" si="4"/>
        <v>0</v>
      </c>
      <c r="AB115" s="102">
        <f t="shared" si="5"/>
        <v>0</v>
      </c>
      <c r="AC115" s="102">
        <f t="shared" si="6"/>
        <v>0</v>
      </c>
      <c r="AD115" s="103">
        <f t="shared" si="7"/>
        <v>1</v>
      </c>
      <c r="AE115" s="103">
        <f>IF(AND(E115="Да",OR(AND(F115 = "Да",ISBLANK(G115)),AND(F115 = "Да", G115 = "В соответствии с техническим заданием"),AND(F115 = "Нет",NOT(G115 = "В соответствии с техническим заданием")))),1,0)</f>
        <v>0</v>
      </c>
      <c r="AF115" s="104">
        <f>IF(AND(E115="Да",OR(AND(F115 = "Да",ISBLANK(H115)),AND(F115 = "Да", H115 = "В соответствии с техническим заданием"),AND(F115 = "Нет",NOT(H115 = "В соответствии с техническим заданием")))),1,0)</f>
        <v>0</v>
      </c>
      <c r="AG115" s="104">
        <f>IF(OR(AND(E115="Нет",F115="Нет"),AND(E115="Да",F115="Нет"),AND(E115="Да",F115="Да")),0,1)</f>
        <v>0</v>
      </c>
      <c r="AH115" s="104">
        <f>IF(AND(R115="Россия"),1,0)</f>
        <v>0</v>
      </c>
      <c r="AI115" s="104">
        <f>AA115*AH115</f>
        <v>0</v>
      </c>
    </row>
    <row r="116" spans="1:35" ht="50.1" customHeight="1" x14ac:dyDescent="0.25">
      <c r="A116" s="93" t="s">
        <v>372</v>
      </c>
      <c r="B116" s="93">
        <v>106</v>
      </c>
      <c r="C116" s="93">
        <v>58975</v>
      </c>
      <c r="D116" s="94" t="s">
        <v>311</v>
      </c>
      <c r="E116" s="116" t="s">
        <v>45</v>
      </c>
      <c r="F116" s="106" t="s">
        <v>45</v>
      </c>
      <c r="G116" s="118" t="s">
        <v>159</v>
      </c>
      <c r="H116" s="117" t="s">
        <v>159</v>
      </c>
      <c r="I116" s="95"/>
      <c r="J116" s="96" t="s">
        <v>177</v>
      </c>
      <c r="K116" s="96" t="s">
        <v>177</v>
      </c>
      <c r="L116" s="93" t="s">
        <v>178</v>
      </c>
      <c r="M116" s="93">
        <v>10</v>
      </c>
      <c r="N116" s="93" t="s">
        <v>179</v>
      </c>
      <c r="O116" s="97">
        <v>10</v>
      </c>
      <c r="P116" s="93" t="s">
        <v>180</v>
      </c>
      <c r="Q116" s="93" t="s">
        <v>181</v>
      </c>
      <c r="R116" s="106" t="s">
        <v>174</v>
      </c>
      <c r="S116" s="98">
        <v>6950</v>
      </c>
      <c r="T116" s="99">
        <v>0</v>
      </c>
      <c r="U116" s="100" t="s">
        <v>158</v>
      </c>
      <c r="V116" s="98">
        <v>0</v>
      </c>
      <c r="W116" s="101">
        <f>ROUND(ROUND(T116,2)*ROUND(M116,3),2)</f>
        <v>0</v>
      </c>
      <c r="X116" s="101">
        <f>ROUND(W116*IF(UPPER(U116)="20%",20,1)*IF(UPPER(U116)="10%",10,1)*IF(UPPER(U116)="НДС не облагается",0,1)/100,2)</f>
        <v>0</v>
      </c>
      <c r="Y116" s="101">
        <f>ROUND(X116+W116,2)</f>
        <v>0</v>
      </c>
      <c r="Z116" s="102">
        <f>IF(T116&gt;IF(V116=0,T116,V116),1,0)</f>
        <v>0</v>
      </c>
      <c r="AA116" s="102">
        <f t="shared" si="4"/>
        <v>0</v>
      </c>
      <c r="AB116" s="102">
        <f t="shared" si="5"/>
        <v>0</v>
      </c>
      <c r="AC116" s="102">
        <f t="shared" si="6"/>
        <v>0</v>
      </c>
      <c r="AD116" s="103">
        <f t="shared" si="7"/>
        <v>1</v>
      </c>
      <c r="AE116" s="103">
        <f>IF(AND(E116="Да",OR(AND(F116 = "Да",ISBLANK(G116)),AND(F116 = "Да", G116 = "В соответствии с техническим заданием"),AND(F116 = "Нет",NOT(G116 = "В соответствии с техническим заданием")))),1,0)</f>
        <v>0</v>
      </c>
      <c r="AF116" s="104">
        <f>IF(AND(E116="Да",OR(AND(F116 = "Да",ISBLANK(H116)),AND(F116 = "Да", H116 = "В соответствии с техническим заданием"),AND(F116 = "Нет",NOT(H116 = "В соответствии с техническим заданием")))),1,0)</f>
        <v>0</v>
      </c>
      <c r="AG116" s="104">
        <f>IF(OR(AND(E116="Нет",F116="Нет"),AND(E116="Да",F116="Нет"),AND(E116="Да",F116="Да")),0,1)</f>
        <v>0</v>
      </c>
      <c r="AH116" s="104">
        <f>IF(AND(R116="Россия"),1,0)</f>
        <v>0</v>
      </c>
      <c r="AI116" s="104">
        <f>AA116*AH116</f>
        <v>0</v>
      </c>
    </row>
    <row r="117" spans="1:35" ht="50.1" customHeight="1" x14ac:dyDescent="0.25">
      <c r="A117" s="93" t="s">
        <v>373</v>
      </c>
      <c r="B117" s="93">
        <v>107</v>
      </c>
      <c r="C117" s="93">
        <v>59147</v>
      </c>
      <c r="D117" s="94" t="s">
        <v>362</v>
      </c>
      <c r="E117" s="116" t="s">
        <v>76</v>
      </c>
      <c r="F117" s="106" t="s">
        <v>45</v>
      </c>
      <c r="G117" s="118" t="s">
        <v>159</v>
      </c>
      <c r="H117" s="117" t="s">
        <v>159</v>
      </c>
      <c r="I117" s="95"/>
      <c r="J117" s="96" t="s">
        <v>177</v>
      </c>
      <c r="K117" s="96" t="s">
        <v>177</v>
      </c>
      <c r="L117" s="93" t="s">
        <v>178</v>
      </c>
      <c r="M117" s="93">
        <v>20</v>
      </c>
      <c r="N117" s="93" t="s">
        <v>179</v>
      </c>
      <c r="O117" s="97">
        <v>32</v>
      </c>
      <c r="P117" s="93" t="s">
        <v>180</v>
      </c>
      <c r="Q117" s="93" t="s">
        <v>181</v>
      </c>
      <c r="R117" s="106" t="s">
        <v>174</v>
      </c>
      <c r="S117" s="98">
        <v>7560</v>
      </c>
      <c r="T117" s="99">
        <v>0</v>
      </c>
      <c r="U117" s="100" t="s">
        <v>158</v>
      </c>
      <c r="V117" s="98">
        <v>0</v>
      </c>
      <c r="W117" s="101">
        <f>ROUND(ROUND(T117,2)*ROUND(M117,3),2)</f>
        <v>0</v>
      </c>
      <c r="X117" s="101">
        <f>ROUND(W117*IF(UPPER(U117)="20%",20,1)*IF(UPPER(U117)="10%",10,1)*IF(UPPER(U117)="НДС не облагается",0,1)/100,2)</f>
        <v>0</v>
      </c>
      <c r="Y117" s="101">
        <f>ROUND(X117+W117,2)</f>
        <v>0</v>
      </c>
      <c r="Z117" s="102">
        <f>IF(T117&gt;IF(V117=0,T117,V117),1,0)</f>
        <v>0</v>
      </c>
      <c r="AA117" s="102">
        <f t="shared" si="4"/>
        <v>0</v>
      </c>
      <c r="AB117" s="102">
        <f t="shared" si="5"/>
        <v>0</v>
      </c>
      <c r="AC117" s="102">
        <f t="shared" si="6"/>
        <v>0</v>
      </c>
      <c r="AD117" s="103">
        <f t="shared" si="7"/>
        <v>1</v>
      </c>
      <c r="AE117" s="103">
        <f>IF(AND(E117="Да",OR(AND(F117 = "Да",ISBLANK(G117)),AND(F117 = "Да", G117 = "В соответствии с техническим заданием"),AND(F117 = "Нет",NOT(G117 = "В соответствии с техническим заданием")))),1,0)</f>
        <v>0</v>
      </c>
      <c r="AF117" s="104">
        <f>IF(AND(E117="Да",OR(AND(F117 = "Да",ISBLANK(H117)),AND(F117 = "Да", H117 = "В соответствии с техническим заданием"),AND(F117 = "Нет",NOT(H117 = "В соответствии с техническим заданием")))),1,0)</f>
        <v>0</v>
      </c>
      <c r="AG117" s="104">
        <f>IF(OR(AND(E117="Нет",F117="Нет"),AND(E117="Да",F117="Нет"),AND(E117="Да",F117="Да")),0,1)</f>
        <v>0</v>
      </c>
      <c r="AH117" s="104">
        <f>IF(AND(R117="Россия"),1,0)</f>
        <v>0</v>
      </c>
      <c r="AI117" s="104">
        <f>AA117*AH117</f>
        <v>0</v>
      </c>
    </row>
    <row r="118" spans="1:35" ht="50.1" customHeight="1" x14ac:dyDescent="0.25">
      <c r="A118" s="93" t="s">
        <v>374</v>
      </c>
      <c r="B118" s="93">
        <v>108</v>
      </c>
      <c r="C118" s="93">
        <v>59591</v>
      </c>
      <c r="D118" s="94" t="s">
        <v>375</v>
      </c>
      <c r="E118" s="116" t="s">
        <v>45</v>
      </c>
      <c r="F118" s="106" t="s">
        <v>45</v>
      </c>
      <c r="G118" s="118" t="s">
        <v>159</v>
      </c>
      <c r="H118" s="117" t="s">
        <v>159</v>
      </c>
      <c r="I118" s="95"/>
      <c r="J118" s="96" t="s">
        <v>177</v>
      </c>
      <c r="K118" s="96" t="s">
        <v>177</v>
      </c>
      <c r="L118" s="93" t="s">
        <v>178</v>
      </c>
      <c r="M118" s="93">
        <v>3</v>
      </c>
      <c r="N118" s="93" t="s">
        <v>179</v>
      </c>
      <c r="O118" s="97">
        <v>3</v>
      </c>
      <c r="P118" s="93" t="s">
        <v>180</v>
      </c>
      <c r="Q118" s="93" t="s">
        <v>181</v>
      </c>
      <c r="R118" s="106" t="s">
        <v>174</v>
      </c>
      <c r="S118" s="98">
        <v>2175</v>
      </c>
      <c r="T118" s="99">
        <v>0</v>
      </c>
      <c r="U118" s="100" t="s">
        <v>158</v>
      </c>
      <c r="V118" s="98">
        <v>0</v>
      </c>
      <c r="W118" s="101">
        <f>ROUND(ROUND(T118,2)*ROUND(M118,3),2)</f>
        <v>0</v>
      </c>
      <c r="X118" s="101">
        <f>ROUND(W118*IF(UPPER(U118)="20%",20,1)*IF(UPPER(U118)="10%",10,1)*IF(UPPER(U118)="НДС не облагается",0,1)/100,2)</f>
        <v>0</v>
      </c>
      <c r="Y118" s="101">
        <f>ROUND(X118+W118,2)</f>
        <v>0</v>
      </c>
      <c r="Z118" s="102">
        <f>IF(T118&gt;IF(V118=0,T118,V118),1,0)</f>
        <v>0</v>
      </c>
      <c r="AA118" s="102">
        <f t="shared" si="4"/>
        <v>0</v>
      </c>
      <c r="AB118" s="102">
        <f t="shared" si="5"/>
        <v>0</v>
      </c>
      <c r="AC118" s="102">
        <f t="shared" si="6"/>
        <v>0</v>
      </c>
      <c r="AD118" s="103">
        <f t="shared" si="7"/>
        <v>1</v>
      </c>
      <c r="AE118" s="103">
        <f>IF(AND(E118="Да",OR(AND(F118 = "Да",ISBLANK(G118)),AND(F118 = "Да", G118 = "В соответствии с техническим заданием"),AND(F118 = "Нет",NOT(G118 = "В соответствии с техническим заданием")))),1,0)</f>
        <v>0</v>
      </c>
      <c r="AF118" s="104">
        <f>IF(AND(E118="Да",OR(AND(F118 = "Да",ISBLANK(H118)),AND(F118 = "Да", H118 = "В соответствии с техническим заданием"),AND(F118 = "Нет",NOT(H118 = "В соответствии с техническим заданием")))),1,0)</f>
        <v>0</v>
      </c>
      <c r="AG118" s="104">
        <f>IF(OR(AND(E118="Нет",F118="Нет"),AND(E118="Да",F118="Нет"),AND(E118="Да",F118="Да")),0,1)</f>
        <v>0</v>
      </c>
      <c r="AH118" s="104">
        <f>IF(AND(R118="Россия"),1,0)</f>
        <v>0</v>
      </c>
      <c r="AI118" s="104">
        <f>AA118*AH118</f>
        <v>0</v>
      </c>
    </row>
    <row r="119" spans="1:35" ht="50.1" customHeight="1" x14ac:dyDescent="0.25">
      <c r="A119" s="93" t="s">
        <v>376</v>
      </c>
      <c r="B119" s="93">
        <v>109</v>
      </c>
      <c r="C119" s="93">
        <v>62721</v>
      </c>
      <c r="D119" s="94" t="s">
        <v>377</v>
      </c>
      <c r="E119" s="116" t="s">
        <v>45</v>
      </c>
      <c r="F119" s="106" t="s">
        <v>45</v>
      </c>
      <c r="G119" s="118" t="s">
        <v>159</v>
      </c>
      <c r="H119" s="117" t="s">
        <v>159</v>
      </c>
      <c r="I119" s="95"/>
      <c r="J119" s="96" t="s">
        <v>177</v>
      </c>
      <c r="K119" s="96" t="s">
        <v>177</v>
      </c>
      <c r="L119" s="93" t="s">
        <v>178</v>
      </c>
      <c r="M119" s="93">
        <v>5</v>
      </c>
      <c r="N119" s="93" t="s">
        <v>179</v>
      </c>
      <c r="O119" s="97">
        <v>5</v>
      </c>
      <c r="P119" s="93" t="s">
        <v>180</v>
      </c>
      <c r="Q119" s="93" t="s">
        <v>181</v>
      </c>
      <c r="R119" s="106" t="s">
        <v>174</v>
      </c>
      <c r="S119" s="98">
        <v>5840</v>
      </c>
      <c r="T119" s="99">
        <v>0</v>
      </c>
      <c r="U119" s="100" t="s">
        <v>158</v>
      </c>
      <c r="V119" s="98">
        <v>0</v>
      </c>
      <c r="W119" s="101">
        <f>ROUND(ROUND(T119,2)*ROUND(M119,3),2)</f>
        <v>0</v>
      </c>
      <c r="X119" s="101">
        <f>ROUND(W119*IF(UPPER(U119)="20%",20,1)*IF(UPPER(U119)="10%",10,1)*IF(UPPER(U119)="НДС не облагается",0,1)/100,2)</f>
        <v>0</v>
      </c>
      <c r="Y119" s="101">
        <f>ROUND(X119+W119,2)</f>
        <v>0</v>
      </c>
      <c r="Z119" s="102">
        <f>IF(T119&gt;IF(V119=0,T119,V119),1,0)</f>
        <v>0</v>
      </c>
      <c r="AA119" s="102">
        <f t="shared" si="4"/>
        <v>0</v>
      </c>
      <c r="AB119" s="102">
        <f t="shared" si="5"/>
        <v>0</v>
      </c>
      <c r="AC119" s="102">
        <f t="shared" si="6"/>
        <v>0</v>
      </c>
      <c r="AD119" s="103">
        <f t="shared" si="7"/>
        <v>1</v>
      </c>
      <c r="AE119" s="103">
        <f>IF(AND(E119="Да",OR(AND(F119 = "Да",ISBLANK(G119)),AND(F119 = "Да", G119 = "В соответствии с техническим заданием"),AND(F119 = "Нет",NOT(G119 = "В соответствии с техническим заданием")))),1,0)</f>
        <v>0</v>
      </c>
      <c r="AF119" s="104">
        <f>IF(AND(E119="Да",OR(AND(F119 = "Да",ISBLANK(H119)),AND(F119 = "Да", H119 = "В соответствии с техническим заданием"),AND(F119 = "Нет",NOT(H119 = "В соответствии с техническим заданием")))),1,0)</f>
        <v>0</v>
      </c>
      <c r="AG119" s="104">
        <f>IF(OR(AND(E119="Нет",F119="Нет"),AND(E119="Да",F119="Нет"),AND(E119="Да",F119="Да")),0,1)</f>
        <v>0</v>
      </c>
      <c r="AH119" s="104">
        <f>IF(AND(R119="Россия"),1,0)</f>
        <v>0</v>
      </c>
      <c r="AI119" s="104">
        <f>AA119*AH119</f>
        <v>0</v>
      </c>
    </row>
    <row r="120" spans="1:35" ht="50.1" customHeight="1" x14ac:dyDescent="0.25">
      <c r="A120" s="93" t="s">
        <v>378</v>
      </c>
      <c r="B120" s="93">
        <v>110</v>
      </c>
      <c r="C120" s="93">
        <v>55921</v>
      </c>
      <c r="D120" s="94" t="s">
        <v>379</v>
      </c>
      <c r="E120" s="116" t="s">
        <v>45</v>
      </c>
      <c r="F120" s="106" t="s">
        <v>45</v>
      </c>
      <c r="G120" s="118" t="s">
        <v>159</v>
      </c>
      <c r="H120" s="117" t="s">
        <v>159</v>
      </c>
      <c r="I120" s="95"/>
      <c r="J120" s="96" t="s">
        <v>177</v>
      </c>
      <c r="K120" s="96" t="s">
        <v>177</v>
      </c>
      <c r="L120" s="93" t="s">
        <v>184</v>
      </c>
      <c r="M120" s="93">
        <v>10</v>
      </c>
      <c r="N120" s="93" t="s">
        <v>179</v>
      </c>
      <c r="O120" s="97">
        <v>10</v>
      </c>
      <c r="P120" s="93" t="s">
        <v>180</v>
      </c>
      <c r="Q120" s="93" t="s">
        <v>181</v>
      </c>
      <c r="R120" s="106" t="s">
        <v>174</v>
      </c>
      <c r="S120" s="98">
        <v>3890</v>
      </c>
      <c r="T120" s="99">
        <v>0</v>
      </c>
      <c r="U120" s="100" t="s">
        <v>158</v>
      </c>
      <c r="V120" s="98">
        <v>0</v>
      </c>
      <c r="W120" s="101">
        <f>ROUND(ROUND(T120,2)*ROUND(M120,3),2)</f>
        <v>0</v>
      </c>
      <c r="X120" s="101">
        <f>ROUND(W120*IF(UPPER(U120)="20%",20,1)*IF(UPPER(U120)="10%",10,1)*IF(UPPER(U120)="НДС не облагается",0,1)/100,2)</f>
        <v>0</v>
      </c>
      <c r="Y120" s="101">
        <f>ROUND(X120+W120,2)</f>
        <v>0</v>
      </c>
      <c r="Z120" s="102">
        <f>IF(T120&gt;IF(V120=0,T120,V120),1,0)</f>
        <v>0</v>
      </c>
      <c r="AA120" s="102">
        <f t="shared" si="4"/>
        <v>0</v>
      </c>
      <c r="AB120" s="102">
        <f t="shared" si="5"/>
        <v>0</v>
      </c>
      <c r="AC120" s="102">
        <f t="shared" si="6"/>
        <v>0</v>
      </c>
      <c r="AD120" s="103">
        <f t="shared" si="7"/>
        <v>1</v>
      </c>
      <c r="AE120" s="103">
        <f>IF(AND(E120="Да",OR(AND(F120 = "Да",ISBLANK(G120)),AND(F120 = "Да", G120 = "В соответствии с техническим заданием"),AND(F120 = "Нет",NOT(G120 = "В соответствии с техническим заданием")))),1,0)</f>
        <v>0</v>
      </c>
      <c r="AF120" s="104">
        <f>IF(AND(E120="Да",OR(AND(F120 = "Да",ISBLANK(H120)),AND(F120 = "Да", H120 = "В соответствии с техническим заданием"),AND(F120 = "Нет",NOT(H120 = "В соответствии с техническим заданием")))),1,0)</f>
        <v>0</v>
      </c>
      <c r="AG120" s="104">
        <f>IF(OR(AND(E120="Нет",F120="Нет"),AND(E120="Да",F120="Нет"),AND(E120="Да",F120="Да")),0,1)</f>
        <v>0</v>
      </c>
      <c r="AH120" s="104">
        <f>IF(AND(R120="Россия"),1,0)</f>
        <v>0</v>
      </c>
      <c r="AI120" s="104">
        <f>AA120*AH120</f>
        <v>0</v>
      </c>
    </row>
    <row r="121" spans="1:35" ht="50.1" customHeight="1" x14ac:dyDescent="0.25">
      <c r="A121" s="93" t="s">
        <v>380</v>
      </c>
      <c r="B121" s="93">
        <v>111</v>
      </c>
      <c r="C121" s="93">
        <v>56719</v>
      </c>
      <c r="D121" s="94" t="s">
        <v>381</v>
      </c>
      <c r="E121" s="116" t="s">
        <v>45</v>
      </c>
      <c r="F121" s="106" t="s">
        <v>45</v>
      </c>
      <c r="G121" s="118" t="s">
        <v>159</v>
      </c>
      <c r="H121" s="117" t="s">
        <v>159</v>
      </c>
      <c r="I121" s="95"/>
      <c r="J121" s="96" t="s">
        <v>177</v>
      </c>
      <c r="K121" s="96" t="s">
        <v>177</v>
      </c>
      <c r="L121" s="93" t="s">
        <v>184</v>
      </c>
      <c r="M121" s="93">
        <v>10</v>
      </c>
      <c r="N121" s="93" t="s">
        <v>179</v>
      </c>
      <c r="O121" s="97">
        <v>10</v>
      </c>
      <c r="P121" s="93" t="s">
        <v>180</v>
      </c>
      <c r="Q121" s="93" t="s">
        <v>181</v>
      </c>
      <c r="R121" s="106" t="s">
        <v>174</v>
      </c>
      <c r="S121" s="98">
        <v>4010</v>
      </c>
      <c r="T121" s="99">
        <v>0</v>
      </c>
      <c r="U121" s="100" t="s">
        <v>158</v>
      </c>
      <c r="V121" s="98">
        <v>0</v>
      </c>
      <c r="W121" s="101">
        <f>ROUND(ROUND(T121,2)*ROUND(M121,3),2)</f>
        <v>0</v>
      </c>
      <c r="X121" s="101">
        <f>ROUND(W121*IF(UPPER(U121)="20%",20,1)*IF(UPPER(U121)="10%",10,1)*IF(UPPER(U121)="НДС не облагается",0,1)/100,2)</f>
        <v>0</v>
      </c>
      <c r="Y121" s="101">
        <f>ROUND(X121+W121,2)</f>
        <v>0</v>
      </c>
      <c r="Z121" s="102">
        <f>IF(T121&gt;IF(V121=0,T121,V121),1,0)</f>
        <v>0</v>
      </c>
      <c r="AA121" s="102">
        <f t="shared" si="4"/>
        <v>0</v>
      </c>
      <c r="AB121" s="102">
        <f t="shared" si="5"/>
        <v>0</v>
      </c>
      <c r="AC121" s="102">
        <f t="shared" si="6"/>
        <v>0</v>
      </c>
      <c r="AD121" s="103">
        <f t="shared" si="7"/>
        <v>1</v>
      </c>
      <c r="AE121" s="103">
        <f>IF(AND(E121="Да",OR(AND(F121 = "Да",ISBLANK(G121)),AND(F121 = "Да", G121 = "В соответствии с техническим заданием"),AND(F121 = "Нет",NOT(G121 = "В соответствии с техническим заданием")))),1,0)</f>
        <v>0</v>
      </c>
      <c r="AF121" s="104">
        <f>IF(AND(E121="Да",OR(AND(F121 = "Да",ISBLANK(H121)),AND(F121 = "Да", H121 = "В соответствии с техническим заданием"),AND(F121 = "Нет",NOT(H121 = "В соответствии с техническим заданием")))),1,0)</f>
        <v>0</v>
      </c>
      <c r="AG121" s="104">
        <f>IF(OR(AND(E121="Нет",F121="Нет"),AND(E121="Да",F121="Нет"),AND(E121="Да",F121="Да")),0,1)</f>
        <v>0</v>
      </c>
      <c r="AH121" s="104">
        <f>IF(AND(R121="Россия"),1,0)</f>
        <v>0</v>
      </c>
      <c r="AI121" s="104">
        <f>AA121*AH121</f>
        <v>0</v>
      </c>
    </row>
    <row r="122" spans="1:35" ht="50.1" customHeight="1" x14ac:dyDescent="0.25">
      <c r="A122" s="93" t="s">
        <v>382</v>
      </c>
      <c r="B122" s="93">
        <v>112</v>
      </c>
      <c r="C122" s="93">
        <v>62051</v>
      </c>
      <c r="D122" s="94" t="s">
        <v>383</v>
      </c>
      <c r="E122" s="116" t="s">
        <v>45</v>
      </c>
      <c r="F122" s="106" t="s">
        <v>45</v>
      </c>
      <c r="G122" s="118" t="s">
        <v>159</v>
      </c>
      <c r="H122" s="117" t="s">
        <v>159</v>
      </c>
      <c r="I122" s="95"/>
      <c r="J122" s="96" t="s">
        <v>177</v>
      </c>
      <c r="K122" s="96" t="s">
        <v>177</v>
      </c>
      <c r="L122" s="93" t="s">
        <v>184</v>
      </c>
      <c r="M122" s="93">
        <v>4</v>
      </c>
      <c r="N122" s="93" t="s">
        <v>179</v>
      </c>
      <c r="O122" s="97">
        <v>4</v>
      </c>
      <c r="P122" s="93" t="s">
        <v>180</v>
      </c>
      <c r="Q122" s="93" t="s">
        <v>181</v>
      </c>
      <c r="R122" s="106" t="s">
        <v>174</v>
      </c>
      <c r="S122" s="98">
        <v>196</v>
      </c>
      <c r="T122" s="99">
        <v>0</v>
      </c>
      <c r="U122" s="100" t="s">
        <v>158</v>
      </c>
      <c r="V122" s="98">
        <v>0</v>
      </c>
      <c r="W122" s="101">
        <f>ROUND(ROUND(T122,2)*ROUND(M122,3),2)</f>
        <v>0</v>
      </c>
      <c r="X122" s="101">
        <f>ROUND(W122*IF(UPPER(U122)="20%",20,1)*IF(UPPER(U122)="10%",10,1)*IF(UPPER(U122)="НДС не облагается",0,1)/100,2)</f>
        <v>0</v>
      </c>
      <c r="Y122" s="101">
        <f>ROUND(X122+W122,2)</f>
        <v>0</v>
      </c>
      <c r="Z122" s="102">
        <f>IF(T122&gt;IF(V122=0,T122,V122),1,0)</f>
        <v>0</v>
      </c>
      <c r="AA122" s="102">
        <f t="shared" si="4"/>
        <v>0</v>
      </c>
      <c r="AB122" s="102">
        <f t="shared" si="5"/>
        <v>0</v>
      </c>
      <c r="AC122" s="102">
        <f t="shared" si="6"/>
        <v>0</v>
      </c>
      <c r="AD122" s="103">
        <f t="shared" si="7"/>
        <v>1</v>
      </c>
      <c r="AE122" s="103">
        <f>IF(AND(E122="Да",OR(AND(F122 = "Да",ISBLANK(G122)),AND(F122 = "Да", G122 = "В соответствии с техническим заданием"),AND(F122 = "Нет",NOT(G122 = "В соответствии с техническим заданием")))),1,0)</f>
        <v>0</v>
      </c>
      <c r="AF122" s="104">
        <f>IF(AND(E122="Да",OR(AND(F122 = "Да",ISBLANK(H122)),AND(F122 = "Да", H122 = "В соответствии с техническим заданием"),AND(F122 = "Нет",NOT(H122 = "В соответствии с техническим заданием")))),1,0)</f>
        <v>0</v>
      </c>
      <c r="AG122" s="104">
        <f>IF(OR(AND(E122="Нет",F122="Нет"),AND(E122="Да",F122="Нет"),AND(E122="Да",F122="Да")),0,1)</f>
        <v>0</v>
      </c>
      <c r="AH122" s="104">
        <f>IF(AND(R122="Россия"),1,0)</f>
        <v>0</v>
      </c>
      <c r="AI122" s="104">
        <f>AA122*AH122</f>
        <v>0</v>
      </c>
    </row>
    <row r="123" spans="1:35" ht="50.1" customHeight="1" x14ac:dyDescent="0.25">
      <c r="A123" s="93" t="s">
        <v>384</v>
      </c>
      <c r="B123" s="93">
        <v>113</v>
      </c>
      <c r="C123" s="93">
        <v>57869</v>
      </c>
      <c r="D123" s="94" t="s">
        <v>385</v>
      </c>
      <c r="E123" s="116" t="s">
        <v>45</v>
      </c>
      <c r="F123" s="106" t="s">
        <v>45</v>
      </c>
      <c r="G123" s="118" t="s">
        <v>159</v>
      </c>
      <c r="H123" s="117" t="s">
        <v>159</v>
      </c>
      <c r="I123" s="95"/>
      <c r="J123" s="96" t="s">
        <v>177</v>
      </c>
      <c r="K123" s="96" t="s">
        <v>177</v>
      </c>
      <c r="L123" s="93" t="s">
        <v>184</v>
      </c>
      <c r="M123" s="93">
        <v>2</v>
      </c>
      <c r="N123" s="93" t="s">
        <v>179</v>
      </c>
      <c r="O123" s="97">
        <v>2</v>
      </c>
      <c r="P123" s="93" t="s">
        <v>180</v>
      </c>
      <c r="Q123" s="93" t="s">
        <v>181</v>
      </c>
      <c r="R123" s="106" t="s">
        <v>174</v>
      </c>
      <c r="S123" s="98">
        <v>498</v>
      </c>
      <c r="T123" s="99">
        <v>0</v>
      </c>
      <c r="U123" s="100" t="s">
        <v>158</v>
      </c>
      <c r="V123" s="98">
        <v>0</v>
      </c>
      <c r="W123" s="101">
        <f>ROUND(ROUND(T123,2)*ROUND(M123,3),2)</f>
        <v>0</v>
      </c>
      <c r="X123" s="101">
        <f>ROUND(W123*IF(UPPER(U123)="20%",20,1)*IF(UPPER(U123)="10%",10,1)*IF(UPPER(U123)="НДС не облагается",0,1)/100,2)</f>
        <v>0</v>
      </c>
      <c r="Y123" s="101">
        <f>ROUND(X123+W123,2)</f>
        <v>0</v>
      </c>
      <c r="Z123" s="102">
        <f>IF(T123&gt;IF(V123=0,T123,V123),1,0)</f>
        <v>0</v>
      </c>
      <c r="AA123" s="102">
        <f t="shared" si="4"/>
        <v>0</v>
      </c>
      <c r="AB123" s="102">
        <f t="shared" si="5"/>
        <v>0</v>
      </c>
      <c r="AC123" s="102">
        <f t="shared" si="6"/>
        <v>0</v>
      </c>
      <c r="AD123" s="103">
        <f t="shared" si="7"/>
        <v>1</v>
      </c>
      <c r="AE123" s="103">
        <f>IF(AND(E123="Да",OR(AND(F123 = "Да",ISBLANK(G123)),AND(F123 = "Да", G123 = "В соответствии с техническим заданием"),AND(F123 = "Нет",NOT(G123 = "В соответствии с техническим заданием")))),1,0)</f>
        <v>0</v>
      </c>
      <c r="AF123" s="104">
        <f>IF(AND(E123="Да",OR(AND(F123 = "Да",ISBLANK(H123)),AND(F123 = "Да", H123 = "В соответствии с техническим заданием"),AND(F123 = "Нет",NOT(H123 = "В соответствии с техническим заданием")))),1,0)</f>
        <v>0</v>
      </c>
      <c r="AG123" s="104">
        <f>IF(OR(AND(E123="Нет",F123="Нет"),AND(E123="Да",F123="Нет"),AND(E123="Да",F123="Да")),0,1)</f>
        <v>0</v>
      </c>
      <c r="AH123" s="104">
        <f>IF(AND(R123="Россия"),1,0)</f>
        <v>0</v>
      </c>
      <c r="AI123" s="104">
        <f>AA123*AH123</f>
        <v>0</v>
      </c>
    </row>
    <row r="124" spans="1:35" ht="50.1" customHeight="1" x14ac:dyDescent="0.25">
      <c r="A124" s="93" t="s">
        <v>386</v>
      </c>
      <c r="B124" s="93">
        <v>114</v>
      </c>
      <c r="C124" s="93">
        <v>59149</v>
      </c>
      <c r="D124" s="94" t="s">
        <v>387</v>
      </c>
      <c r="E124" s="116" t="s">
        <v>45</v>
      </c>
      <c r="F124" s="106" t="s">
        <v>45</v>
      </c>
      <c r="G124" s="118" t="s">
        <v>159</v>
      </c>
      <c r="H124" s="117" t="s">
        <v>159</v>
      </c>
      <c r="I124" s="95"/>
      <c r="J124" s="96" t="s">
        <v>177</v>
      </c>
      <c r="K124" s="96" t="s">
        <v>177</v>
      </c>
      <c r="L124" s="93" t="s">
        <v>184</v>
      </c>
      <c r="M124" s="93">
        <v>3</v>
      </c>
      <c r="N124" s="93" t="s">
        <v>179</v>
      </c>
      <c r="O124" s="97">
        <v>3</v>
      </c>
      <c r="P124" s="93" t="s">
        <v>180</v>
      </c>
      <c r="Q124" s="93" t="s">
        <v>181</v>
      </c>
      <c r="R124" s="106" t="s">
        <v>174</v>
      </c>
      <c r="S124" s="98">
        <v>1008</v>
      </c>
      <c r="T124" s="99">
        <v>0</v>
      </c>
      <c r="U124" s="100" t="s">
        <v>158</v>
      </c>
      <c r="V124" s="98">
        <v>0</v>
      </c>
      <c r="W124" s="101">
        <f>ROUND(ROUND(T124,2)*ROUND(M124,3),2)</f>
        <v>0</v>
      </c>
      <c r="X124" s="101">
        <f>ROUND(W124*IF(UPPER(U124)="20%",20,1)*IF(UPPER(U124)="10%",10,1)*IF(UPPER(U124)="НДС не облагается",0,1)/100,2)</f>
        <v>0</v>
      </c>
      <c r="Y124" s="101">
        <f>ROUND(X124+W124,2)</f>
        <v>0</v>
      </c>
      <c r="Z124" s="102">
        <f>IF(T124&gt;IF(V124=0,T124,V124),1,0)</f>
        <v>0</v>
      </c>
      <c r="AA124" s="102">
        <f t="shared" si="4"/>
        <v>0</v>
      </c>
      <c r="AB124" s="102">
        <f t="shared" si="5"/>
        <v>0</v>
      </c>
      <c r="AC124" s="102">
        <f t="shared" si="6"/>
        <v>0</v>
      </c>
      <c r="AD124" s="103">
        <f t="shared" si="7"/>
        <v>1</v>
      </c>
      <c r="AE124" s="103">
        <f>IF(AND(E124="Да",OR(AND(F124 = "Да",ISBLANK(G124)),AND(F124 = "Да", G124 = "В соответствии с техническим заданием"),AND(F124 = "Нет",NOT(G124 = "В соответствии с техническим заданием")))),1,0)</f>
        <v>0</v>
      </c>
      <c r="AF124" s="104">
        <f>IF(AND(E124="Да",OR(AND(F124 = "Да",ISBLANK(H124)),AND(F124 = "Да", H124 = "В соответствии с техническим заданием"),AND(F124 = "Нет",NOT(H124 = "В соответствии с техническим заданием")))),1,0)</f>
        <v>0</v>
      </c>
      <c r="AG124" s="104">
        <f>IF(OR(AND(E124="Нет",F124="Нет"),AND(E124="Да",F124="Нет"),AND(E124="Да",F124="Да")),0,1)</f>
        <v>0</v>
      </c>
      <c r="AH124" s="104">
        <f>IF(AND(R124="Россия"),1,0)</f>
        <v>0</v>
      </c>
      <c r="AI124" s="104">
        <f>AA124*AH124</f>
        <v>0</v>
      </c>
    </row>
    <row r="125" spans="1:35" ht="50.1" customHeight="1" x14ac:dyDescent="0.25">
      <c r="A125" s="93" t="s">
        <v>388</v>
      </c>
      <c r="B125" s="93">
        <v>115</v>
      </c>
      <c r="C125" s="93">
        <v>63438</v>
      </c>
      <c r="D125" s="94" t="s">
        <v>389</v>
      </c>
      <c r="E125" s="116" t="s">
        <v>76</v>
      </c>
      <c r="F125" s="106" t="s">
        <v>45</v>
      </c>
      <c r="G125" s="118" t="s">
        <v>159</v>
      </c>
      <c r="H125" s="117" t="s">
        <v>159</v>
      </c>
      <c r="I125" s="95"/>
      <c r="J125" s="96" t="s">
        <v>177</v>
      </c>
      <c r="K125" s="96" t="s">
        <v>177</v>
      </c>
      <c r="L125" s="93" t="s">
        <v>184</v>
      </c>
      <c r="M125" s="93">
        <v>8</v>
      </c>
      <c r="N125" s="93" t="s">
        <v>179</v>
      </c>
      <c r="O125" s="97">
        <v>8</v>
      </c>
      <c r="P125" s="93" t="s">
        <v>180</v>
      </c>
      <c r="Q125" s="93" t="s">
        <v>181</v>
      </c>
      <c r="R125" s="106" t="s">
        <v>174</v>
      </c>
      <c r="S125" s="98">
        <v>6392</v>
      </c>
      <c r="T125" s="99">
        <v>0</v>
      </c>
      <c r="U125" s="100" t="s">
        <v>158</v>
      </c>
      <c r="V125" s="98">
        <v>0</v>
      </c>
      <c r="W125" s="101">
        <f>ROUND(ROUND(T125,2)*ROUND(M125,3),2)</f>
        <v>0</v>
      </c>
      <c r="X125" s="101">
        <f>ROUND(W125*IF(UPPER(U125)="20%",20,1)*IF(UPPER(U125)="10%",10,1)*IF(UPPER(U125)="НДС не облагается",0,1)/100,2)</f>
        <v>0</v>
      </c>
      <c r="Y125" s="101">
        <f>ROUND(X125+W125,2)</f>
        <v>0</v>
      </c>
      <c r="Z125" s="102">
        <f>IF(T125&gt;IF(V125=0,T125,V125),1,0)</f>
        <v>0</v>
      </c>
      <c r="AA125" s="102">
        <f t="shared" si="4"/>
        <v>0</v>
      </c>
      <c r="AB125" s="102">
        <f t="shared" si="5"/>
        <v>0</v>
      </c>
      <c r="AC125" s="102">
        <f t="shared" si="6"/>
        <v>0</v>
      </c>
      <c r="AD125" s="103">
        <f t="shared" si="7"/>
        <v>1</v>
      </c>
      <c r="AE125" s="103">
        <f>IF(AND(E125="Да",OR(AND(F125 = "Да",ISBLANK(G125)),AND(F125 = "Да", G125 = "В соответствии с техническим заданием"),AND(F125 = "Нет",NOT(G125 = "В соответствии с техническим заданием")))),1,0)</f>
        <v>0</v>
      </c>
      <c r="AF125" s="104">
        <f>IF(AND(E125="Да",OR(AND(F125 = "Да",ISBLANK(H125)),AND(F125 = "Да", H125 = "В соответствии с техническим заданием"),AND(F125 = "Нет",NOT(H125 = "В соответствии с техническим заданием")))),1,0)</f>
        <v>0</v>
      </c>
      <c r="AG125" s="104">
        <f>IF(OR(AND(E125="Нет",F125="Нет"),AND(E125="Да",F125="Нет"),AND(E125="Да",F125="Да")),0,1)</f>
        <v>0</v>
      </c>
      <c r="AH125" s="104">
        <f>IF(AND(R125="Россия"),1,0)</f>
        <v>0</v>
      </c>
      <c r="AI125" s="104">
        <f>AA125*AH125</f>
        <v>0</v>
      </c>
    </row>
    <row r="126" spans="1:35" ht="50.1" customHeight="1" x14ac:dyDescent="0.25">
      <c r="A126" s="93" t="s">
        <v>390</v>
      </c>
      <c r="B126" s="93">
        <v>116</v>
      </c>
      <c r="C126" s="93">
        <v>59487</v>
      </c>
      <c r="D126" s="94" t="s">
        <v>391</v>
      </c>
      <c r="E126" s="116" t="s">
        <v>45</v>
      </c>
      <c r="F126" s="106" t="s">
        <v>45</v>
      </c>
      <c r="G126" s="118" t="s">
        <v>159</v>
      </c>
      <c r="H126" s="117" t="s">
        <v>159</v>
      </c>
      <c r="I126" s="95"/>
      <c r="J126" s="96" t="s">
        <v>177</v>
      </c>
      <c r="K126" s="96" t="s">
        <v>177</v>
      </c>
      <c r="L126" s="93" t="s">
        <v>184</v>
      </c>
      <c r="M126" s="93">
        <v>9</v>
      </c>
      <c r="N126" s="93" t="s">
        <v>179</v>
      </c>
      <c r="O126" s="97">
        <v>9</v>
      </c>
      <c r="P126" s="93" t="s">
        <v>180</v>
      </c>
      <c r="Q126" s="93" t="s">
        <v>181</v>
      </c>
      <c r="R126" s="106" t="s">
        <v>174</v>
      </c>
      <c r="S126" s="98">
        <v>3087</v>
      </c>
      <c r="T126" s="99">
        <v>0</v>
      </c>
      <c r="U126" s="100" t="s">
        <v>158</v>
      </c>
      <c r="V126" s="98">
        <v>0</v>
      </c>
      <c r="W126" s="101">
        <f>ROUND(ROUND(T126,2)*ROUND(M126,3),2)</f>
        <v>0</v>
      </c>
      <c r="X126" s="101">
        <f>ROUND(W126*IF(UPPER(U126)="20%",20,1)*IF(UPPER(U126)="10%",10,1)*IF(UPPER(U126)="НДС не облагается",0,1)/100,2)</f>
        <v>0</v>
      </c>
      <c r="Y126" s="101">
        <f>ROUND(X126+W126,2)</f>
        <v>0</v>
      </c>
      <c r="Z126" s="102">
        <f>IF(T126&gt;IF(V126=0,T126,V126),1,0)</f>
        <v>0</v>
      </c>
      <c r="AA126" s="102">
        <f t="shared" si="4"/>
        <v>0</v>
      </c>
      <c r="AB126" s="102">
        <f t="shared" si="5"/>
        <v>0</v>
      </c>
      <c r="AC126" s="102">
        <f t="shared" si="6"/>
        <v>0</v>
      </c>
      <c r="AD126" s="103">
        <f t="shared" si="7"/>
        <v>1</v>
      </c>
      <c r="AE126" s="103">
        <f>IF(AND(E126="Да",OR(AND(F126 = "Да",ISBLANK(G126)),AND(F126 = "Да", G126 = "В соответствии с техническим заданием"),AND(F126 = "Нет",NOT(G126 = "В соответствии с техническим заданием")))),1,0)</f>
        <v>0</v>
      </c>
      <c r="AF126" s="104">
        <f>IF(AND(E126="Да",OR(AND(F126 = "Да",ISBLANK(H126)),AND(F126 = "Да", H126 = "В соответствии с техническим заданием"),AND(F126 = "Нет",NOT(H126 = "В соответствии с техническим заданием")))),1,0)</f>
        <v>0</v>
      </c>
      <c r="AG126" s="104">
        <f>IF(OR(AND(E126="Нет",F126="Нет"),AND(E126="Да",F126="Нет"),AND(E126="Да",F126="Да")),0,1)</f>
        <v>0</v>
      </c>
      <c r="AH126" s="104">
        <f>IF(AND(R126="Россия"),1,0)</f>
        <v>0</v>
      </c>
      <c r="AI126" s="104">
        <f>AA126*AH126</f>
        <v>0</v>
      </c>
    </row>
    <row r="127" spans="1:35" ht="50.1" customHeight="1" x14ac:dyDescent="0.25">
      <c r="A127" s="93" t="s">
        <v>392</v>
      </c>
      <c r="B127" s="93">
        <v>117</v>
      </c>
      <c r="C127" s="93">
        <v>56873</v>
      </c>
      <c r="D127" s="94" t="s">
        <v>393</v>
      </c>
      <c r="E127" s="116" t="s">
        <v>45</v>
      </c>
      <c r="F127" s="106" t="s">
        <v>45</v>
      </c>
      <c r="G127" s="118" t="s">
        <v>159</v>
      </c>
      <c r="H127" s="117" t="s">
        <v>159</v>
      </c>
      <c r="I127" s="95"/>
      <c r="J127" s="96" t="s">
        <v>177</v>
      </c>
      <c r="K127" s="96" t="s">
        <v>177</v>
      </c>
      <c r="L127" s="93" t="s">
        <v>184</v>
      </c>
      <c r="M127" s="93">
        <v>1</v>
      </c>
      <c r="N127" s="93" t="s">
        <v>179</v>
      </c>
      <c r="O127" s="97">
        <v>1</v>
      </c>
      <c r="P127" s="93" t="s">
        <v>180</v>
      </c>
      <c r="Q127" s="93" t="s">
        <v>181</v>
      </c>
      <c r="R127" s="106" t="s">
        <v>174</v>
      </c>
      <c r="S127" s="98">
        <v>536</v>
      </c>
      <c r="T127" s="99">
        <v>0</v>
      </c>
      <c r="U127" s="100" t="s">
        <v>158</v>
      </c>
      <c r="V127" s="98">
        <v>0</v>
      </c>
      <c r="W127" s="101">
        <f>ROUND(ROUND(T127,2)*ROUND(M127,3),2)</f>
        <v>0</v>
      </c>
      <c r="X127" s="101">
        <f>ROUND(W127*IF(UPPER(U127)="20%",20,1)*IF(UPPER(U127)="10%",10,1)*IF(UPPER(U127)="НДС не облагается",0,1)/100,2)</f>
        <v>0</v>
      </c>
      <c r="Y127" s="101">
        <f>ROUND(X127+W127,2)</f>
        <v>0</v>
      </c>
      <c r="Z127" s="102">
        <f>IF(T127&gt;IF(V127=0,T127,V127),1,0)</f>
        <v>0</v>
      </c>
      <c r="AA127" s="102">
        <f t="shared" si="4"/>
        <v>0</v>
      </c>
      <c r="AB127" s="102">
        <f t="shared" si="5"/>
        <v>0</v>
      </c>
      <c r="AC127" s="102">
        <f t="shared" si="6"/>
        <v>0</v>
      </c>
      <c r="AD127" s="103">
        <f t="shared" si="7"/>
        <v>1</v>
      </c>
      <c r="AE127" s="103">
        <f>IF(AND(E127="Да",OR(AND(F127 = "Да",ISBLANK(G127)),AND(F127 = "Да", G127 = "В соответствии с техническим заданием"),AND(F127 = "Нет",NOT(G127 = "В соответствии с техническим заданием")))),1,0)</f>
        <v>0</v>
      </c>
      <c r="AF127" s="104">
        <f>IF(AND(E127="Да",OR(AND(F127 = "Да",ISBLANK(H127)),AND(F127 = "Да", H127 = "В соответствии с техническим заданием"),AND(F127 = "Нет",NOT(H127 = "В соответствии с техническим заданием")))),1,0)</f>
        <v>0</v>
      </c>
      <c r="AG127" s="104">
        <f>IF(OR(AND(E127="Нет",F127="Нет"),AND(E127="Да",F127="Нет"),AND(E127="Да",F127="Да")),0,1)</f>
        <v>0</v>
      </c>
      <c r="AH127" s="104">
        <f>IF(AND(R127="Россия"),1,0)</f>
        <v>0</v>
      </c>
      <c r="AI127" s="104">
        <f>AA127*AH127</f>
        <v>0</v>
      </c>
    </row>
    <row r="128" spans="1:35" ht="50.1" customHeight="1" x14ac:dyDescent="0.25">
      <c r="A128" s="93" t="s">
        <v>394</v>
      </c>
      <c r="B128" s="93">
        <v>118</v>
      </c>
      <c r="C128" s="93">
        <v>60139</v>
      </c>
      <c r="D128" s="94" t="s">
        <v>395</v>
      </c>
      <c r="E128" s="116" t="s">
        <v>45</v>
      </c>
      <c r="F128" s="106" t="s">
        <v>45</v>
      </c>
      <c r="G128" s="118" t="s">
        <v>159</v>
      </c>
      <c r="H128" s="117" t="s">
        <v>159</v>
      </c>
      <c r="I128" s="95"/>
      <c r="J128" s="96" t="s">
        <v>177</v>
      </c>
      <c r="K128" s="96" t="s">
        <v>177</v>
      </c>
      <c r="L128" s="93" t="s">
        <v>184</v>
      </c>
      <c r="M128" s="93">
        <v>3</v>
      </c>
      <c r="N128" s="93" t="s">
        <v>179</v>
      </c>
      <c r="O128" s="97">
        <v>16</v>
      </c>
      <c r="P128" s="93" t="s">
        <v>180</v>
      </c>
      <c r="Q128" s="93" t="s">
        <v>181</v>
      </c>
      <c r="R128" s="106" t="s">
        <v>174</v>
      </c>
      <c r="S128" s="98">
        <v>153</v>
      </c>
      <c r="T128" s="99">
        <v>0</v>
      </c>
      <c r="U128" s="100" t="s">
        <v>158</v>
      </c>
      <c r="V128" s="98">
        <v>0</v>
      </c>
      <c r="W128" s="101">
        <f>ROUND(ROUND(T128,2)*ROUND(M128,3),2)</f>
        <v>0</v>
      </c>
      <c r="X128" s="101">
        <f>ROUND(W128*IF(UPPER(U128)="20%",20,1)*IF(UPPER(U128)="10%",10,1)*IF(UPPER(U128)="НДС не облагается",0,1)/100,2)</f>
        <v>0</v>
      </c>
      <c r="Y128" s="101">
        <f>ROUND(X128+W128,2)</f>
        <v>0</v>
      </c>
      <c r="Z128" s="102">
        <f>IF(T128&gt;IF(V128=0,T128,V128),1,0)</f>
        <v>0</v>
      </c>
      <c r="AA128" s="102">
        <f t="shared" si="4"/>
        <v>0</v>
      </c>
      <c r="AB128" s="102">
        <f t="shared" si="5"/>
        <v>0</v>
      </c>
      <c r="AC128" s="102">
        <f t="shared" si="6"/>
        <v>0</v>
      </c>
      <c r="AD128" s="103">
        <f t="shared" si="7"/>
        <v>1</v>
      </c>
      <c r="AE128" s="103">
        <f>IF(AND(E128="Да",OR(AND(F128 = "Да",ISBLANK(G128)),AND(F128 = "Да", G128 = "В соответствии с техническим заданием"),AND(F128 = "Нет",NOT(G128 = "В соответствии с техническим заданием")))),1,0)</f>
        <v>0</v>
      </c>
      <c r="AF128" s="104">
        <f>IF(AND(E128="Да",OR(AND(F128 = "Да",ISBLANK(H128)),AND(F128 = "Да", H128 = "В соответствии с техническим заданием"),AND(F128 = "Нет",NOT(H128 = "В соответствии с техническим заданием")))),1,0)</f>
        <v>0</v>
      </c>
      <c r="AG128" s="104">
        <f>IF(OR(AND(E128="Нет",F128="Нет"),AND(E128="Да",F128="Нет"),AND(E128="Да",F128="Да")),0,1)</f>
        <v>0</v>
      </c>
      <c r="AH128" s="104">
        <f>IF(AND(R128="Россия"),1,0)</f>
        <v>0</v>
      </c>
      <c r="AI128" s="104">
        <f>AA128*AH128</f>
        <v>0</v>
      </c>
    </row>
    <row r="129" spans="1:35" ht="50.1" customHeight="1" x14ac:dyDescent="0.25">
      <c r="A129" s="93" t="s">
        <v>396</v>
      </c>
      <c r="B129" s="93">
        <v>119</v>
      </c>
      <c r="C129" s="93">
        <v>61922</v>
      </c>
      <c r="D129" s="94" t="s">
        <v>397</v>
      </c>
      <c r="E129" s="116" t="s">
        <v>45</v>
      </c>
      <c r="F129" s="106" t="s">
        <v>45</v>
      </c>
      <c r="G129" s="118" t="s">
        <v>159</v>
      </c>
      <c r="H129" s="117" t="s">
        <v>159</v>
      </c>
      <c r="I129" s="95"/>
      <c r="J129" s="96" t="s">
        <v>177</v>
      </c>
      <c r="K129" s="96" t="s">
        <v>177</v>
      </c>
      <c r="L129" s="93" t="s">
        <v>184</v>
      </c>
      <c r="M129" s="93">
        <v>13</v>
      </c>
      <c r="N129" s="93" t="s">
        <v>179</v>
      </c>
      <c r="O129" s="97">
        <v>13</v>
      </c>
      <c r="P129" s="93" t="s">
        <v>180</v>
      </c>
      <c r="Q129" s="93" t="s">
        <v>181</v>
      </c>
      <c r="R129" s="106" t="s">
        <v>174</v>
      </c>
      <c r="S129" s="98">
        <v>741</v>
      </c>
      <c r="T129" s="99">
        <v>0</v>
      </c>
      <c r="U129" s="100" t="s">
        <v>158</v>
      </c>
      <c r="V129" s="98">
        <v>0</v>
      </c>
      <c r="W129" s="101">
        <f>ROUND(ROUND(T129,2)*ROUND(M129,3),2)</f>
        <v>0</v>
      </c>
      <c r="X129" s="101">
        <f>ROUND(W129*IF(UPPER(U129)="20%",20,1)*IF(UPPER(U129)="10%",10,1)*IF(UPPER(U129)="НДС не облагается",0,1)/100,2)</f>
        <v>0</v>
      </c>
      <c r="Y129" s="101">
        <f>ROUND(X129+W129,2)</f>
        <v>0</v>
      </c>
      <c r="Z129" s="102">
        <f>IF(T129&gt;IF(V129=0,T129,V129),1,0)</f>
        <v>0</v>
      </c>
      <c r="AA129" s="102">
        <f t="shared" si="4"/>
        <v>0</v>
      </c>
      <c r="AB129" s="102">
        <f t="shared" si="5"/>
        <v>0</v>
      </c>
      <c r="AC129" s="102">
        <f t="shared" si="6"/>
        <v>0</v>
      </c>
      <c r="AD129" s="103">
        <f t="shared" si="7"/>
        <v>1</v>
      </c>
      <c r="AE129" s="103">
        <f>IF(AND(E129="Да",OR(AND(F129 = "Да",ISBLANK(G129)),AND(F129 = "Да", G129 = "В соответствии с техническим заданием"),AND(F129 = "Нет",NOT(G129 = "В соответствии с техническим заданием")))),1,0)</f>
        <v>0</v>
      </c>
      <c r="AF129" s="104">
        <f>IF(AND(E129="Да",OR(AND(F129 = "Да",ISBLANK(H129)),AND(F129 = "Да", H129 = "В соответствии с техническим заданием"),AND(F129 = "Нет",NOT(H129 = "В соответствии с техническим заданием")))),1,0)</f>
        <v>0</v>
      </c>
      <c r="AG129" s="104">
        <f>IF(OR(AND(E129="Нет",F129="Нет"),AND(E129="Да",F129="Нет"),AND(E129="Да",F129="Да")),0,1)</f>
        <v>0</v>
      </c>
      <c r="AH129" s="104">
        <f>IF(AND(R129="Россия"),1,0)</f>
        <v>0</v>
      </c>
      <c r="AI129" s="104">
        <f>AA129*AH129</f>
        <v>0</v>
      </c>
    </row>
    <row r="130" spans="1:35" ht="50.1" customHeight="1" x14ac:dyDescent="0.25">
      <c r="A130" s="93" t="s">
        <v>398</v>
      </c>
      <c r="B130" s="93">
        <v>120</v>
      </c>
      <c r="C130" s="93">
        <v>57429</v>
      </c>
      <c r="D130" s="94" t="s">
        <v>399</v>
      </c>
      <c r="E130" s="116" t="s">
        <v>45</v>
      </c>
      <c r="F130" s="106" t="s">
        <v>45</v>
      </c>
      <c r="G130" s="118" t="s">
        <v>159</v>
      </c>
      <c r="H130" s="117" t="s">
        <v>159</v>
      </c>
      <c r="I130" s="95"/>
      <c r="J130" s="96" t="s">
        <v>177</v>
      </c>
      <c r="K130" s="96" t="s">
        <v>177</v>
      </c>
      <c r="L130" s="93" t="s">
        <v>184</v>
      </c>
      <c r="M130" s="93">
        <v>13</v>
      </c>
      <c r="N130" s="93" t="s">
        <v>179</v>
      </c>
      <c r="O130" s="97">
        <v>13</v>
      </c>
      <c r="P130" s="93" t="s">
        <v>180</v>
      </c>
      <c r="Q130" s="93" t="s">
        <v>181</v>
      </c>
      <c r="R130" s="106" t="s">
        <v>174</v>
      </c>
      <c r="S130" s="98">
        <v>884</v>
      </c>
      <c r="T130" s="99">
        <v>0</v>
      </c>
      <c r="U130" s="100" t="s">
        <v>158</v>
      </c>
      <c r="V130" s="98">
        <v>0</v>
      </c>
      <c r="W130" s="101">
        <f>ROUND(ROUND(T130,2)*ROUND(M130,3),2)</f>
        <v>0</v>
      </c>
      <c r="X130" s="101">
        <f>ROUND(W130*IF(UPPER(U130)="20%",20,1)*IF(UPPER(U130)="10%",10,1)*IF(UPPER(U130)="НДС не облагается",0,1)/100,2)</f>
        <v>0</v>
      </c>
      <c r="Y130" s="101">
        <f>ROUND(X130+W130,2)</f>
        <v>0</v>
      </c>
      <c r="Z130" s="102">
        <f>IF(T130&gt;IF(V130=0,T130,V130),1,0)</f>
        <v>0</v>
      </c>
      <c r="AA130" s="102">
        <f t="shared" si="4"/>
        <v>0</v>
      </c>
      <c r="AB130" s="102">
        <f t="shared" si="5"/>
        <v>0</v>
      </c>
      <c r="AC130" s="102">
        <f t="shared" si="6"/>
        <v>0</v>
      </c>
      <c r="AD130" s="103">
        <f t="shared" si="7"/>
        <v>1</v>
      </c>
      <c r="AE130" s="103">
        <f>IF(AND(E130="Да",OR(AND(F130 = "Да",ISBLANK(G130)),AND(F130 = "Да", G130 = "В соответствии с техническим заданием"),AND(F130 = "Нет",NOT(G130 = "В соответствии с техническим заданием")))),1,0)</f>
        <v>0</v>
      </c>
      <c r="AF130" s="104">
        <f>IF(AND(E130="Да",OR(AND(F130 = "Да",ISBLANK(H130)),AND(F130 = "Да", H130 = "В соответствии с техническим заданием"),AND(F130 = "Нет",NOT(H130 = "В соответствии с техническим заданием")))),1,0)</f>
        <v>0</v>
      </c>
      <c r="AG130" s="104">
        <f>IF(OR(AND(E130="Нет",F130="Нет"),AND(E130="Да",F130="Нет"),AND(E130="Да",F130="Да")),0,1)</f>
        <v>0</v>
      </c>
      <c r="AH130" s="104">
        <f>IF(AND(R130="Россия"),1,0)</f>
        <v>0</v>
      </c>
      <c r="AI130" s="104">
        <f>AA130*AH130</f>
        <v>0</v>
      </c>
    </row>
    <row r="131" spans="1:35" ht="50.1" customHeight="1" x14ac:dyDescent="0.25">
      <c r="A131" s="93" t="s">
        <v>400</v>
      </c>
      <c r="B131" s="93">
        <v>121</v>
      </c>
      <c r="C131" s="93">
        <v>61967</v>
      </c>
      <c r="D131" s="94" t="s">
        <v>399</v>
      </c>
      <c r="E131" s="116" t="s">
        <v>45</v>
      </c>
      <c r="F131" s="106" t="s">
        <v>45</v>
      </c>
      <c r="G131" s="118" t="s">
        <v>159</v>
      </c>
      <c r="H131" s="117" t="s">
        <v>159</v>
      </c>
      <c r="I131" s="95"/>
      <c r="J131" s="96" t="s">
        <v>177</v>
      </c>
      <c r="K131" s="96" t="s">
        <v>177</v>
      </c>
      <c r="L131" s="93" t="s">
        <v>184</v>
      </c>
      <c r="M131" s="93">
        <v>13</v>
      </c>
      <c r="N131" s="93" t="s">
        <v>179</v>
      </c>
      <c r="O131" s="97">
        <v>13</v>
      </c>
      <c r="P131" s="93" t="s">
        <v>180</v>
      </c>
      <c r="Q131" s="93" t="s">
        <v>181</v>
      </c>
      <c r="R131" s="106" t="s">
        <v>174</v>
      </c>
      <c r="S131" s="98">
        <v>832</v>
      </c>
      <c r="T131" s="99">
        <v>0</v>
      </c>
      <c r="U131" s="100" t="s">
        <v>158</v>
      </c>
      <c r="V131" s="98">
        <v>0</v>
      </c>
      <c r="W131" s="101">
        <f>ROUND(ROUND(T131,2)*ROUND(M131,3),2)</f>
        <v>0</v>
      </c>
      <c r="X131" s="101">
        <f>ROUND(W131*IF(UPPER(U131)="20%",20,1)*IF(UPPER(U131)="10%",10,1)*IF(UPPER(U131)="НДС не облагается",0,1)/100,2)</f>
        <v>0</v>
      </c>
      <c r="Y131" s="101">
        <f>ROUND(X131+W131,2)</f>
        <v>0</v>
      </c>
      <c r="Z131" s="102">
        <f>IF(T131&gt;IF(V131=0,T131,V131),1,0)</f>
        <v>0</v>
      </c>
      <c r="AA131" s="102">
        <f t="shared" si="4"/>
        <v>0</v>
      </c>
      <c r="AB131" s="102">
        <f t="shared" si="5"/>
        <v>0</v>
      </c>
      <c r="AC131" s="102">
        <f t="shared" si="6"/>
        <v>0</v>
      </c>
      <c r="AD131" s="103">
        <f t="shared" si="7"/>
        <v>1</v>
      </c>
      <c r="AE131" s="103">
        <f>IF(AND(E131="Да",OR(AND(F131 = "Да",ISBLANK(G131)),AND(F131 = "Да", G131 = "В соответствии с техническим заданием"),AND(F131 = "Нет",NOT(G131 = "В соответствии с техническим заданием")))),1,0)</f>
        <v>0</v>
      </c>
      <c r="AF131" s="104">
        <f>IF(AND(E131="Да",OR(AND(F131 = "Да",ISBLANK(H131)),AND(F131 = "Да", H131 = "В соответствии с техническим заданием"),AND(F131 = "Нет",NOT(H131 = "В соответствии с техническим заданием")))),1,0)</f>
        <v>0</v>
      </c>
      <c r="AG131" s="104">
        <f>IF(OR(AND(E131="Нет",F131="Нет"),AND(E131="Да",F131="Нет"),AND(E131="Да",F131="Да")),0,1)</f>
        <v>0</v>
      </c>
      <c r="AH131" s="104">
        <f>IF(AND(R131="Россия"),1,0)</f>
        <v>0</v>
      </c>
      <c r="AI131" s="104">
        <f>AA131*AH131</f>
        <v>0</v>
      </c>
    </row>
    <row r="132" spans="1:35" ht="50.1" customHeight="1" x14ac:dyDescent="0.25">
      <c r="A132" s="93" t="s">
        <v>401</v>
      </c>
      <c r="B132" s="93">
        <v>122</v>
      </c>
      <c r="C132" s="93">
        <v>58843</v>
      </c>
      <c r="D132" s="94" t="s">
        <v>402</v>
      </c>
      <c r="E132" s="116" t="s">
        <v>45</v>
      </c>
      <c r="F132" s="106" t="s">
        <v>45</v>
      </c>
      <c r="G132" s="118" t="s">
        <v>159</v>
      </c>
      <c r="H132" s="117" t="s">
        <v>159</v>
      </c>
      <c r="I132" s="95"/>
      <c r="J132" s="96" t="s">
        <v>177</v>
      </c>
      <c r="K132" s="96" t="s">
        <v>177</v>
      </c>
      <c r="L132" s="93" t="s">
        <v>184</v>
      </c>
      <c r="M132" s="93">
        <v>3</v>
      </c>
      <c r="N132" s="93" t="s">
        <v>179</v>
      </c>
      <c r="O132" s="97">
        <v>3</v>
      </c>
      <c r="P132" s="93" t="s">
        <v>180</v>
      </c>
      <c r="Q132" s="93" t="s">
        <v>181</v>
      </c>
      <c r="R132" s="106" t="s">
        <v>174</v>
      </c>
      <c r="S132" s="98">
        <v>75</v>
      </c>
      <c r="T132" s="99">
        <v>0</v>
      </c>
      <c r="U132" s="100" t="s">
        <v>158</v>
      </c>
      <c r="V132" s="98">
        <v>0</v>
      </c>
      <c r="W132" s="101">
        <f>ROUND(ROUND(T132,2)*ROUND(M132,3),2)</f>
        <v>0</v>
      </c>
      <c r="X132" s="101">
        <f>ROUND(W132*IF(UPPER(U132)="20%",20,1)*IF(UPPER(U132)="10%",10,1)*IF(UPPER(U132)="НДС не облагается",0,1)/100,2)</f>
        <v>0</v>
      </c>
      <c r="Y132" s="101">
        <f>ROUND(X132+W132,2)</f>
        <v>0</v>
      </c>
      <c r="Z132" s="102">
        <f>IF(T132&gt;IF(V132=0,T132,V132),1,0)</f>
        <v>0</v>
      </c>
      <c r="AA132" s="102">
        <f t="shared" si="4"/>
        <v>0</v>
      </c>
      <c r="AB132" s="102">
        <f t="shared" si="5"/>
        <v>0</v>
      </c>
      <c r="AC132" s="102">
        <f t="shared" si="6"/>
        <v>0</v>
      </c>
      <c r="AD132" s="103">
        <f t="shared" si="7"/>
        <v>1</v>
      </c>
      <c r="AE132" s="103">
        <f>IF(AND(E132="Да",OR(AND(F132 = "Да",ISBLANK(G132)),AND(F132 = "Да", G132 = "В соответствии с техническим заданием"),AND(F132 = "Нет",NOT(G132 = "В соответствии с техническим заданием")))),1,0)</f>
        <v>0</v>
      </c>
      <c r="AF132" s="104">
        <f>IF(AND(E132="Да",OR(AND(F132 = "Да",ISBLANK(H132)),AND(F132 = "Да", H132 = "В соответствии с техническим заданием"),AND(F132 = "Нет",NOT(H132 = "В соответствии с техническим заданием")))),1,0)</f>
        <v>0</v>
      </c>
      <c r="AG132" s="104">
        <f>IF(OR(AND(E132="Нет",F132="Нет"),AND(E132="Да",F132="Нет"),AND(E132="Да",F132="Да")),0,1)</f>
        <v>0</v>
      </c>
      <c r="AH132" s="104">
        <f>IF(AND(R132="Россия"),1,0)</f>
        <v>0</v>
      </c>
      <c r="AI132" s="104">
        <f>AA132*AH132</f>
        <v>0</v>
      </c>
    </row>
    <row r="133" spans="1:35" ht="50.1" customHeight="1" x14ac:dyDescent="0.25">
      <c r="A133" s="93" t="s">
        <v>403</v>
      </c>
      <c r="B133" s="93">
        <v>123</v>
      </c>
      <c r="C133" s="93">
        <v>60139</v>
      </c>
      <c r="D133" s="94" t="s">
        <v>395</v>
      </c>
      <c r="E133" s="116" t="s">
        <v>45</v>
      </c>
      <c r="F133" s="106" t="s">
        <v>45</v>
      </c>
      <c r="G133" s="118" t="s">
        <v>159</v>
      </c>
      <c r="H133" s="117" t="s">
        <v>159</v>
      </c>
      <c r="I133" s="95"/>
      <c r="J133" s="96" t="s">
        <v>177</v>
      </c>
      <c r="K133" s="96" t="s">
        <v>177</v>
      </c>
      <c r="L133" s="93" t="s">
        <v>184</v>
      </c>
      <c r="M133" s="93">
        <v>13</v>
      </c>
      <c r="N133" s="93" t="s">
        <v>179</v>
      </c>
      <c r="O133" s="97">
        <v>16</v>
      </c>
      <c r="P133" s="93" t="s">
        <v>180</v>
      </c>
      <c r="Q133" s="93" t="s">
        <v>181</v>
      </c>
      <c r="R133" s="106" t="s">
        <v>174</v>
      </c>
      <c r="S133" s="98">
        <v>741</v>
      </c>
      <c r="T133" s="99">
        <v>0</v>
      </c>
      <c r="U133" s="100" t="s">
        <v>158</v>
      </c>
      <c r="V133" s="98">
        <v>0</v>
      </c>
      <c r="W133" s="101">
        <f>ROUND(ROUND(T133,2)*ROUND(M133,3),2)</f>
        <v>0</v>
      </c>
      <c r="X133" s="101">
        <f>ROUND(W133*IF(UPPER(U133)="20%",20,1)*IF(UPPER(U133)="10%",10,1)*IF(UPPER(U133)="НДС не облагается",0,1)/100,2)</f>
        <v>0</v>
      </c>
      <c r="Y133" s="101">
        <f>ROUND(X133+W133,2)</f>
        <v>0</v>
      </c>
      <c r="Z133" s="102">
        <f>IF(T133&gt;IF(V133=0,T133,V133),1,0)</f>
        <v>0</v>
      </c>
      <c r="AA133" s="102">
        <f t="shared" si="4"/>
        <v>0</v>
      </c>
      <c r="AB133" s="102">
        <f t="shared" si="5"/>
        <v>0</v>
      </c>
      <c r="AC133" s="102">
        <f t="shared" si="6"/>
        <v>0</v>
      </c>
      <c r="AD133" s="103">
        <f t="shared" si="7"/>
        <v>1</v>
      </c>
      <c r="AE133" s="103">
        <f>IF(AND(E133="Да",OR(AND(F133 = "Да",ISBLANK(G133)),AND(F133 = "Да", G133 = "В соответствии с техническим заданием"),AND(F133 = "Нет",NOT(G133 = "В соответствии с техническим заданием")))),1,0)</f>
        <v>0</v>
      </c>
      <c r="AF133" s="104">
        <f>IF(AND(E133="Да",OR(AND(F133 = "Да",ISBLANK(H133)),AND(F133 = "Да", H133 = "В соответствии с техническим заданием"),AND(F133 = "Нет",NOT(H133 = "В соответствии с техническим заданием")))),1,0)</f>
        <v>0</v>
      </c>
      <c r="AG133" s="104">
        <f>IF(OR(AND(E133="Нет",F133="Нет"),AND(E133="Да",F133="Нет"),AND(E133="Да",F133="Да")),0,1)</f>
        <v>0</v>
      </c>
      <c r="AH133" s="104">
        <f>IF(AND(R133="Россия"),1,0)</f>
        <v>0</v>
      </c>
      <c r="AI133" s="104">
        <f>AA133*AH133</f>
        <v>0</v>
      </c>
    </row>
    <row r="134" spans="1:35" ht="50.1" customHeight="1" x14ac:dyDescent="0.25">
      <c r="A134" s="93" t="s">
        <v>404</v>
      </c>
      <c r="B134" s="93">
        <v>124</v>
      </c>
      <c r="C134" s="93">
        <v>58835</v>
      </c>
      <c r="D134" s="94" t="s">
        <v>405</v>
      </c>
      <c r="E134" s="116" t="s">
        <v>45</v>
      </c>
      <c r="F134" s="106" t="s">
        <v>45</v>
      </c>
      <c r="G134" s="118" t="s">
        <v>159</v>
      </c>
      <c r="H134" s="117" t="s">
        <v>159</v>
      </c>
      <c r="I134" s="95"/>
      <c r="J134" s="96" t="s">
        <v>177</v>
      </c>
      <c r="K134" s="96" t="s">
        <v>177</v>
      </c>
      <c r="L134" s="93" t="s">
        <v>184</v>
      </c>
      <c r="M134" s="93">
        <v>13</v>
      </c>
      <c r="N134" s="93" t="s">
        <v>179</v>
      </c>
      <c r="O134" s="97">
        <v>13</v>
      </c>
      <c r="P134" s="93" t="s">
        <v>180</v>
      </c>
      <c r="Q134" s="93" t="s">
        <v>181</v>
      </c>
      <c r="R134" s="106" t="s">
        <v>174</v>
      </c>
      <c r="S134" s="98">
        <v>832</v>
      </c>
      <c r="T134" s="99">
        <v>0</v>
      </c>
      <c r="U134" s="100" t="s">
        <v>158</v>
      </c>
      <c r="V134" s="98">
        <v>0</v>
      </c>
      <c r="W134" s="101">
        <f>ROUND(ROUND(T134,2)*ROUND(M134,3),2)</f>
        <v>0</v>
      </c>
      <c r="X134" s="101">
        <f>ROUND(W134*IF(UPPER(U134)="20%",20,1)*IF(UPPER(U134)="10%",10,1)*IF(UPPER(U134)="НДС не облагается",0,1)/100,2)</f>
        <v>0</v>
      </c>
      <c r="Y134" s="101">
        <f>ROUND(X134+W134,2)</f>
        <v>0</v>
      </c>
      <c r="Z134" s="102">
        <f>IF(T134&gt;IF(V134=0,T134,V134),1,0)</f>
        <v>0</v>
      </c>
      <c r="AA134" s="102">
        <f t="shared" si="4"/>
        <v>0</v>
      </c>
      <c r="AB134" s="102">
        <f t="shared" si="5"/>
        <v>0</v>
      </c>
      <c r="AC134" s="102">
        <f t="shared" si="6"/>
        <v>0</v>
      </c>
      <c r="AD134" s="103">
        <f t="shared" si="7"/>
        <v>1</v>
      </c>
      <c r="AE134" s="103">
        <f>IF(AND(E134="Да",OR(AND(F134 = "Да",ISBLANK(G134)),AND(F134 = "Да", G134 = "В соответствии с техническим заданием"),AND(F134 = "Нет",NOT(G134 = "В соответствии с техническим заданием")))),1,0)</f>
        <v>0</v>
      </c>
      <c r="AF134" s="104">
        <f>IF(AND(E134="Да",OR(AND(F134 = "Да",ISBLANK(H134)),AND(F134 = "Да", H134 = "В соответствии с техническим заданием"),AND(F134 = "Нет",NOT(H134 = "В соответствии с техническим заданием")))),1,0)</f>
        <v>0</v>
      </c>
      <c r="AG134" s="104">
        <f>IF(OR(AND(E134="Нет",F134="Нет"),AND(E134="Да",F134="Нет"),AND(E134="Да",F134="Да")),0,1)</f>
        <v>0</v>
      </c>
      <c r="AH134" s="104">
        <f>IF(AND(R134="Россия"),1,0)</f>
        <v>0</v>
      </c>
      <c r="AI134" s="104">
        <f>AA134*AH134</f>
        <v>0</v>
      </c>
    </row>
    <row r="135" spans="1:35" ht="50.1" customHeight="1" x14ac:dyDescent="0.25">
      <c r="A135" s="93" t="s">
        <v>406</v>
      </c>
      <c r="B135" s="93">
        <v>125</v>
      </c>
      <c r="C135" s="93">
        <v>323</v>
      </c>
      <c r="D135" s="94" t="s">
        <v>407</v>
      </c>
      <c r="E135" s="116" t="s">
        <v>45</v>
      </c>
      <c r="F135" s="106" t="s">
        <v>45</v>
      </c>
      <c r="G135" s="118" t="s">
        <v>159</v>
      </c>
      <c r="H135" s="117" t="s">
        <v>159</v>
      </c>
      <c r="I135" s="95"/>
      <c r="J135" s="96" t="s">
        <v>177</v>
      </c>
      <c r="K135" s="96" t="s">
        <v>177</v>
      </c>
      <c r="L135" s="93" t="s">
        <v>184</v>
      </c>
      <c r="M135" s="93">
        <v>13</v>
      </c>
      <c r="N135" s="93" t="s">
        <v>179</v>
      </c>
      <c r="O135" s="97">
        <v>13</v>
      </c>
      <c r="P135" s="93" t="s">
        <v>180</v>
      </c>
      <c r="Q135" s="93" t="s">
        <v>181</v>
      </c>
      <c r="R135" s="106" t="s">
        <v>174</v>
      </c>
      <c r="S135" s="98">
        <v>793</v>
      </c>
      <c r="T135" s="99">
        <v>0</v>
      </c>
      <c r="U135" s="100" t="s">
        <v>158</v>
      </c>
      <c r="V135" s="98">
        <v>0</v>
      </c>
      <c r="W135" s="101">
        <f>ROUND(ROUND(T135,2)*ROUND(M135,3),2)</f>
        <v>0</v>
      </c>
      <c r="X135" s="101">
        <f>ROUND(W135*IF(UPPER(U135)="20%",20,1)*IF(UPPER(U135)="10%",10,1)*IF(UPPER(U135)="НДС не облагается",0,1)/100,2)</f>
        <v>0</v>
      </c>
      <c r="Y135" s="101">
        <f>ROUND(X135+W135,2)</f>
        <v>0</v>
      </c>
      <c r="Z135" s="102">
        <f>IF(T135&gt;IF(V135=0,T135,V135),1,0)</f>
        <v>0</v>
      </c>
      <c r="AA135" s="102">
        <f t="shared" si="4"/>
        <v>0</v>
      </c>
      <c r="AB135" s="102">
        <f t="shared" si="5"/>
        <v>0</v>
      </c>
      <c r="AC135" s="102">
        <f t="shared" si="6"/>
        <v>0</v>
      </c>
      <c r="AD135" s="103">
        <f t="shared" si="7"/>
        <v>1</v>
      </c>
      <c r="AE135" s="103">
        <f>IF(AND(E135="Да",OR(AND(F135 = "Да",ISBLANK(G135)),AND(F135 = "Да", G135 = "В соответствии с техническим заданием"),AND(F135 = "Нет",NOT(G135 = "В соответствии с техническим заданием")))),1,0)</f>
        <v>0</v>
      </c>
      <c r="AF135" s="104">
        <f>IF(AND(E135="Да",OR(AND(F135 = "Да",ISBLANK(H135)),AND(F135 = "Да", H135 = "В соответствии с техническим заданием"),AND(F135 = "Нет",NOT(H135 = "В соответствии с техническим заданием")))),1,0)</f>
        <v>0</v>
      </c>
      <c r="AG135" s="104">
        <f>IF(OR(AND(E135="Нет",F135="Нет"),AND(E135="Да",F135="Нет"),AND(E135="Да",F135="Да")),0,1)</f>
        <v>0</v>
      </c>
      <c r="AH135" s="104">
        <f>IF(AND(R135="Россия"),1,0)</f>
        <v>0</v>
      </c>
      <c r="AI135" s="104">
        <f>AA135*AH135</f>
        <v>0</v>
      </c>
    </row>
    <row r="136" spans="1:35" ht="50.1" customHeight="1" x14ac:dyDescent="0.25">
      <c r="A136" s="93" t="s">
        <v>408</v>
      </c>
      <c r="B136" s="93">
        <v>126</v>
      </c>
      <c r="C136" s="93">
        <v>5</v>
      </c>
      <c r="D136" s="94" t="s">
        <v>409</v>
      </c>
      <c r="E136" s="116" t="s">
        <v>45</v>
      </c>
      <c r="F136" s="106" t="s">
        <v>45</v>
      </c>
      <c r="G136" s="118" t="s">
        <v>159</v>
      </c>
      <c r="H136" s="117" t="s">
        <v>159</v>
      </c>
      <c r="I136" s="95"/>
      <c r="J136" s="96" t="s">
        <v>177</v>
      </c>
      <c r="K136" s="96" t="s">
        <v>177</v>
      </c>
      <c r="L136" s="93" t="s">
        <v>184</v>
      </c>
      <c r="M136" s="93">
        <v>3</v>
      </c>
      <c r="N136" s="93" t="s">
        <v>179</v>
      </c>
      <c r="O136" s="97">
        <v>3</v>
      </c>
      <c r="P136" s="93" t="s">
        <v>180</v>
      </c>
      <c r="Q136" s="93" t="s">
        <v>181</v>
      </c>
      <c r="R136" s="106" t="s">
        <v>174</v>
      </c>
      <c r="S136" s="98">
        <v>1302</v>
      </c>
      <c r="T136" s="99">
        <v>0</v>
      </c>
      <c r="U136" s="100" t="s">
        <v>158</v>
      </c>
      <c r="V136" s="98">
        <v>0</v>
      </c>
      <c r="W136" s="101">
        <f>ROUND(ROUND(T136,2)*ROUND(M136,3),2)</f>
        <v>0</v>
      </c>
      <c r="X136" s="101">
        <f>ROUND(W136*IF(UPPER(U136)="20%",20,1)*IF(UPPER(U136)="10%",10,1)*IF(UPPER(U136)="НДС не облагается",0,1)/100,2)</f>
        <v>0</v>
      </c>
      <c r="Y136" s="101">
        <f>ROUND(X136+W136,2)</f>
        <v>0</v>
      </c>
      <c r="Z136" s="102">
        <f>IF(T136&gt;IF(V136=0,T136,V136),1,0)</f>
        <v>0</v>
      </c>
      <c r="AA136" s="102">
        <f t="shared" si="4"/>
        <v>0</v>
      </c>
      <c r="AB136" s="102">
        <f t="shared" si="5"/>
        <v>0</v>
      </c>
      <c r="AC136" s="102">
        <f t="shared" si="6"/>
        <v>0</v>
      </c>
      <c r="AD136" s="103">
        <f t="shared" si="7"/>
        <v>1</v>
      </c>
      <c r="AE136" s="103">
        <f>IF(AND(E136="Да",OR(AND(F136 = "Да",ISBLANK(G136)),AND(F136 = "Да", G136 = "В соответствии с техническим заданием"),AND(F136 = "Нет",NOT(G136 = "В соответствии с техническим заданием")))),1,0)</f>
        <v>0</v>
      </c>
      <c r="AF136" s="104">
        <f>IF(AND(E136="Да",OR(AND(F136 = "Да",ISBLANK(H136)),AND(F136 = "Да", H136 = "В соответствии с техническим заданием"),AND(F136 = "Нет",NOT(H136 = "В соответствии с техническим заданием")))),1,0)</f>
        <v>0</v>
      </c>
      <c r="AG136" s="104">
        <f>IF(OR(AND(E136="Нет",F136="Нет"),AND(E136="Да",F136="Нет"),AND(E136="Да",F136="Да")),0,1)</f>
        <v>0</v>
      </c>
      <c r="AH136" s="104">
        <f>IF(AND(R136="Россия"),1,0)</f>
        <v>0</v>
      </c>
      <c r="AI136" s="104">
        <f>AA136*AH136</f>
        <v>0</v>
      </c>
    </row>
    <row r="137" spans="1:35" ht="50.1" customHeight="1" x14ac:dyDescent="0.25">
      <c r="A137" s="93" t="s">
        <v>410</v>
      </c>
      <c r="B137" s="93">
        <v>127</v>
      </c>
      <c r="C137" s="93">
        <v>57765</v>
      </c>
      <c r="D137" s="94" t="s">
        <v>411</v>
      </c>
      <c r="E137" s="116" t="s">
        <v>45</v>
      </c>
      <c r="F137" s="106" t="s">
        <v>45</v>
      </c>
      <c r="G137" s="118" t="s">
        <v>159</v>
      </c>
      <c r="H137" s="117" t="s">
        <v>159</v>
      </c>
      <c r="I137" s="95"/>
      <c r="J137" s="96" t="s">
        <v>177</v>
      </c>
      <c r="K137" s="96" t="s">
        <v>177</v>
      </c>
      <c r="L137" s="93" t="s">
        <v>178</v>
      </c>
      <c r="M137" s="93">
        <v>12</v>
      </c>
      <c r="N137" s="93" t="s">
        <v>179</v>
      </c>
      <c r="O137" s="97">
        <v>12</v>
      </c>
      <c r="P137" s="93" t="s">
        <v>180</v>
      </c>
      <c r="Q137" s="93" t="s">
        <v>181</v>
      </c>
      <c r="R137" s="106" t="s">
        <v>174</v>
      </c>
      <c r="S137" s="98">
        <v>2532</v>
      </c>
      <c r="T137" s="99">
        <v>0</v>
      </c>
      <c r="U137" s="100" t="s">
        <v>158</v>
      </c>
      <c r="V137" s="98">
        <v>0</v>
      </c>
      <c r="W137" s="101">
        <f>ROUND(ROUND(T137,2)*ROUND(M137,3),2)</f>
        <v>0</v>
      </c>
      <c r="X137" s="101">
        <f>ROUND(W137*IF(UPPER(U137)="20%",20,1)*IF(UPPER(U137)="10%",10,1)*IF(UPPER(U137)="НДС не облагается",0,1)/100,2)</f>
        <v>0</v>
      </c>
      <c r="Y137" s="101">
        <f>ROUND(X137+W137,2)</f>
        <v>0</v>
      </c>
      <c r="Z137" s="102">
        <f>IF(T137&gt;IF(V137=0,T137,V137),1,0)</f>
        <v>0</v>
      </c>
      <c r="AA137" s="102">
        <f t="shared" si="4"/>
        <v>0</v>
      </c>
      <c r="AB137" s="102">
        <f t="shared" si="5"/>
        <v>0</v>
      </c>
      <c r="AC137" s="102">
        <f t="shared" si="6"/>
        <v>0</v>
      </c>
      <c r="AD137" s="103">
        <f t="shared" si="7"/>
        <v>1</v>
      </c>
      <c r="AE137" s="103">
        <f>IF(AND(E137="Да",OR(AND(F137 = "Да",ISBLANK(G137)),AND(F137 = "Да", G137 = "В соответствии с техническим заданием"),AND(F137 = "Нет",NOT(G137 = "В соответствии с техническим заданием")))),1,0)</f>
        <v>0</v>
      </c>
      <c r="AF137" s="104">
        <f>IF(AND(E137="Да",OR(AND(F137 = "Да",ISBLANK(H137)),AND(F137 = "Да", H137 = "В соответствии с техническим заданием"),AND(F137 = "Нет",NOT(H137 = "В соответствии с техническим заданием")))),1,0)</f>
        <v>0</v>
      </c>
      <c r="AG137" s="104">
        <f>IF(OR(AND(E137="Нет",F137="Нет"),AND(E137="Да",F137="Нет"),AND(E137="Да",F137="Да")),0,1)</f>
        <v>0</v>
      </c>
      <c r="AH137" s="104">
        <f>IF(AND(R137="Россия"),1,0)</f>
        <v>0</v>
      </c>
      <c r="AI137" s="104">
        <f>AA137*AH137</f>
        <v>0</v>
      </c>
    </row>
    <row r="138" spans="1:35" ht="50.1" customHeight="1" x14ac:dyDescent="0.25">
      <c r="A138" s="93" t="s">
        <v>412</v>
      </c>
      <c r="B138" s="93">
        <v>128</v>
      </c>
      <c r="C138" s="93">
        <v>61997</v>
      </c>
      <c r="D138" s="94" t="s">
        <v>413</v>
      </c>
      <c r="E138" s="116" t="s">
        <v>45</v>
      </c>
      <c r="F138" s="106" t="s">
        <v>45</v>
      </c>
      <c r="G138" s="118" t="s">
        <v>159</v>
      </c>
      <c r="H138" s="117" t="s">
        <v>159</v>
      </c>
      <c r="I138" s="95"/>
      <c r="J138" s="96" t="s">
        <v>177</v>
      </c>
      <c r="K138" s="96" t="s">
        <v>177</v>
      </c>
      <c r="L138" s="93" t="s">
        <v>178</v>
      </c>
      <c r="M138" s="93">
        <v>12</v>
      </c>
      <c r="N138" s="93" t="s">
        <v>179</v>
      </c>
      <c r="O138" s="97">
        <v>12</v>
      </c>
      <c r="P138" s="93" t="s">
        <v>180</v>
      </c>
      <c r="Q138" s="93" t="s">
        <v>181</v>
      </c>
      <c r="R138" s="106" t="s">
        <v>174</v>
      </c>
      <c r="S138" s="98">
        <v>828</v>
      </c>
      <c r="T138" s="99">
        <v>0</v>
      </c>
      <c r="U138" s="100" t="s">
        <v>158</v>
      </c>
      <c r="V138" s="98">
        <v>0</v>
      </c>
      <c r="W138" s="101">
        <f>ROUND(ROUND(T138,2)*ROUND(M138,3),2)</f>
        <v>0</v>
      </c>
      <c r="X138" s="101">
        <f>ROUND(W138*IF(UPPER(U138)="20%",20,1)*IF(UPPER(U138)="10%",10,1)*IF(UPPER(U138)="НДС не облагается",0,1)/100,2)</f>
        <v>0</v>
      </c>
      <c r="Y138" s="101">
        <f>ROUND(X138+W138,2)</f>
        <v>0</v>
      </c>
      <c r="Z138" s="102">
        <f>IF(T138&gt;IF(V138=0,T138,V138),1,0)</f>
        <v>0</v>
      </c>
      <c r="AA138" s="102">
        <f t="shared" si="4"/>
        <v>0</v>
      </c>
      <c r="AB138" s="102">
        <f t="shared" si="5"/>
        <v>0</v>
      </c>
      <c r="AC138" s="102">
        <f t="shared" si="6"/>
        <v>0</v>
      </c>
      <c r="AD138" s="103">
        <f t="shared" si="7"/>
        <v>1</v>
      </c>
      <c r="AE138" s="103">
        <f>IF(AND(E138="Да",OR(AND(F138 = "Да",ISBLANK(G138)),AND(F138 = "Да", G138 = "В соответствии с техническим заданием"),AND(F138 = "Нет",NOT(G138 = "В соответствии с техническим заданием")))),1,0)</f>
        <v>0</v>
      </c>
      <c r="AF138" s="104">
        <f>IF(AND(E138="Да",OR(AND(F138 = "Да",ISBLANK(H138)),AND(F138 = "Да", H138 = "В соответствии с техническим заданием"),AND(F138 = "Нет",NOT(H138 = "В соответствии с техническим заданием")))),1,0)</f>
        <v>0</v>
      </c>
      <c r="AG138" s="104">
        <f>IF(OR(AND(E138="Нет",F138="Нет"),AND(E138="Да",F138="Нет"),AND(E138="Да",F138="Да")),0,1)</f>
        <v>0</v>
      </c>
      <c r="AH138" s="104">
        <f>IF(AND(R138="Россия"),1,0)</f>
        <v>0</v>
      </c>
      <c r="AI138" s="104">
        <f>AA138*AH138</f>
        <v>0</v>
      </c>
    </row>
    <row r="139" spans="1:35" ht="50.1" customHeight="1" x14ac:dyDescent="0.25">
      <c r="A139" s="93" t="s">
        <v>414</v>
      </c>
      <c r="B139" s="93">
        <v>129</v>
      </c>
      <c r="C139" s="93">
        <v>57107</v>
      </c>
      <c r="D139" s="94" t="s">
        <v>415</v>
      </c>
      <c r="E139" s="116" t="s">
        <v>76</v>
      </c>
      <c r="F139" s="106" t="s">
        <v>45</v>
      </c>
      <c r="G139" s="118" t="s">
        <v>159</v>
      </c>
      <c r="H139" s="117" t="s">
        <v>159</v>
      </c>
      <c r="I139" s="95"/>
      <c r="J139" s="96" t="s">
        <v>177</v>
      </c>
      <c r="K139" s="96" t="s">
        <v>177</v>
      </c>
      <c r="L139" s="93" t="s">
        <v>184</v>
      </c>
      <c r="M139" s="93">
        <v>1</v>
      </c>
      <c r="N139" s="93" t="s">
        <v>179</v>
      </c>
      <c r="O139" s="97">
        <v>1</v>
      </c>
      <c r="P139" s="93" t="s">
        <v>180</v>
      </c>
      <c r="Q139" s="93" t="s">
        <v>181</v>
      </c>
      <c r="R139" s="106" t="s">
        <v>174</v>
      </c>
      <c r="S139" s="98">
        <v>274</v>
      </c>
      <c r="T139" s="99">
        <v>0</v>
      </c>
      <c r="U139" s="100" t="s">
        <v>158</v>
      </c>
      <c r="V139" s="98">
        <v>0</v>
      </c>
      <c r="W139" s="101">
        <f>ROUND(ROUND(T139,2)*ROUND(M139,3),2)</f>
        <v>0</v>
      </c>
      <c r="X139" s="101">
        <f>ROUND(W139*IF(UPPER(U139)="20%",20,1)*IF(UPPER(U139)="10%",10,1)*IF(UPPER(U139)="НДС не облагается",0,1)/100,2)</f>
        <v>0</v>
      </c>
      <c r="Y139" s="101">
        <f>ROUND(X139+W139,2)</f>
        <v>0</v>
      </c>
      <c r="Z139" s="102">
        <f>IF(T139&gt;IF(V139=0,T139,V139),1,0)</f>
        <v>0</v>
      </c>
      <c r="AA139" s="102">
        <f t="shared" ref="AA139:AA190" si="8">Y139</f>
        <v>0</v>
      </c>
      <c r="AB139" s="102">
        <f t="shared" ref="AB139:AB190" si="9">X139</f>
        <v>0</v>
      </c>
      <c r="AC139" s="102">
        <f t="shared" ref="AC139:AC190" si="10">W139</f>
        <v>0</v>
      </c>
      <c r="AD139" s="103">
        <f t="shared" ref="AD139:AD190" si="11">IF(OR(ISBLANK(K139),K139="Укажите номер сертификата или выберите &lt;&lt;Нет&gt;&gt;"),1,0)</f>
        <v>1</v>
      </c>
      <c r="AE139" s="103">
        <f>IF(AND(E139="Да",OR(AND(F139 = "Да",ISBLANK(G139)),AND(F139 = "Да", G139 = "В соответствии с техническим заданием"),AND(F139 = "Нет",NOT(G139 = "В соответствии с техническим заданием")))),1,0)</f>
        <v>0</v>
      </c>
      <c r="AF139" s="104">
        <f>IF(AND(E139="Да",OR(AND(F139 = "Да",ISBLANK(H139)),AND(F139 = "Да", H139 = "В соответствии с техническим заданием"),AND(F139 = "Нет",NOT(H139 = "В соответствии с техническим заданием")))),1,0)</f>
        <v>0</v>
      </c>
      <c r="AG139" s="104">
        <f>IF(OR(AND(E139="Нет",F139="Нет"),AND(E139="Да",F139="Нет"),AND(E139="Да",F139="Да")),0,1)</f>
        <v>0</v>
      </c>
      <c r="AH139" s="104">
        <f>IF(AND(R139="Россия"),1,0)</f>
        <v>0</v>
      </c>
      <c r="AI139" s="104">
        <f>AA139*AH139</f>
        <v>0</v>
      </c>
    </row>
    <row r="140" spans="1:35" ht="50.1" customHeight="1" x14ac:dyDescent="0.25">
      <c r="A140" s="93" t="s">
        <v>416</v>
      </c>
      <c r="B140" s="93">
        <v>130</v>
      </c>
      <c r="C140" s="93">
        <v>58665</v>
      </c>
      <c r="D140" s="94" t="s">
        <v>417</v>
      </c>
      <c r="E140" s="116" t="s">
        <v>45</v>
      </c>
      <c r="F140" s="106" t="s">
        <v>45</v>
      </c>
      <c r="G140" s="118" t="s">
        <v>159</v>
      </c>
      <c r="H140" s="117" t="s">
        <v>159</v>
      </c>
      <c r="I140" s="95"/>
      <c r="J140" s="96" t="s">
        <v>177</v>
      </c>
      <c r="K140" s="96" t="s">
        <v>177</v>
      </c>
      <c r="L140" s="93" t="s">
        <v>184</v>
      </c>
      <c r="M140" s="93">
        <v>1</v>
      </c>
      <c r="N140" s="93" t="s">
        <v>179</v>
      </c>
      <c r="O140" s="97">
        <v>1</v>
      </c>
      <c r="P140" s="93" t="s">
        <v>180</v>
      </c>
      <c r="Q140" s="93" t="s">
        <v>181</v>
      </c>
      <c r="R140" s="106" t="s">
        <v>174</v>
      </c>
      <c r="S140" s="98">
        <v>620</v>
      </c>
      <c r="T140" s="99">
        <v>0</v>
      </c>
      <c r="U140" s="100" t="s">
        <v>158</v>
      </c>
      <c r="V140" s="98">
        <v>0</v>
      </c>
      <c r="W140" s="101">
        <f>ROUND(ROUND(T140,2)*ROUND(M140,3),2)</f>
        <v>0</v>
      </c>
      <c r="X140" s="101">
        <f>ROUND(W140*IF(UPPER(U140)="20%",20,1)*IF(UPPER(U140)="10%",10,1)*IF(UPPER(U140)="НДС не облагается",0,1)/100,2)</f>
        <v>0</v>
      </c>
      <c r="Y140" s="101">
        <f>ROUND(X140+W140,2)</f>
        <v>0</v>
      </c>
      <c r="Z140" s="102">
        <f>IF(T140&gt;IF(V140=0,T140,V140),1,0)</f>
        <v>0</v>
      </c>
      <c r="AA140" s="102">
        <f t="shared" si="8"/>
        <v>0</v>
      </c>
      <c r="AB140" s="102">
        <f t="shared" si="9"/>
        <v>0</v>
      </c>
      <c r="AC140" s="102">
        <f t="shared" si="10"/>
        <v>0</v>
      </c>
      <c r="AD140" s="103">
        <f t="shared" si="11"/>
        <v>1</v>
      </c>
      <c r="AE140" s="103">
        <f>IF(AND(E140="Да",OR(AND(F140 = "Да",ISBLANK(G140)),AND(F140 = "Да", G140 = "В соответствии с техническим заданием"),AND(F140 = "Нет",NOT(G140 = "В соответствии с техническим заданием")))),1,0)</f>
        <v>0</v>
      </c>
      <c r="AF140" s="104">
        <f>IF(AND(E140="Да",OR(AND(F140 = "Да",ISBLANK(H140)),AND(F140 = "Да", H140 = "В соответствии с техническим заданием"),AND(F140 = "Нет",NOT(H140 = "В соответствии с техническим заданием")))),1,0)</f>
        <v>0</v>
      </c>
      <c r="AG140" s="104">
        <f>IF(OR(AND(E140="Нет",F140="Нет"),AND(E140="Да",F140="Нет"),AND(E140="Да",F140="Да")),0,1)</f>
        <v>0</v>
      </c>
      <c r="AH140" s="104">
        <f>IF(AND(R140="Россия"),1,0)</f>
        <v>0</v>
      </c>
      <c r="AI140" s="104">
        <f>AA140*AH140</f>
        <v>0</v>
      </c>
    </row>
    <row r="141" spans="1:35" ht="50.1" customHeight="1" x14ac:dyDescent="0.25">
      <c r="A141" s="93" t="s">
        <v>418</v>
      </c>
      <c r="B141" s="93">
        <v>131</v>
      </c>
      <c r="C141" s="93">
        <v>56193</v>
      </c>
      <c r="D141" s="94" t="s">
        <v>419</v>
      </c>
      <c r="E141" s="116" t="s">
        <v>45</v>
      </c>
      <c r="F141" s="106" t="s">
        <v>45</v>
      </c>
      <c r="G141" s="118" t="s">
        <v>159</v>
      </c>
      <c r="H141" s="117" t="s">
        <v>159</v>
      </c>
      <c r="I141" s="95"/>
      <c r="J141" s="96" t="s">
        <v>177</v>
      </c>
      <c r="K141" s="96" t="s">
        <v>177</v>
      </c>
      <c r="L141" s="93" t="s">
        <v>184</v>
      </c>
      <c r="M141" s="93">
        <v>9</v>
      </c>
      <c r="N141" s="93" t="s">
        <v>179</v>
      </c>
      <c r="O141" s="97">
        <v>9</v>
      </c>
      <c r="P141" s="93" t="s">
        <v>180</v>
      </c>
      <c r="Q141" s="93" t="s">
        <v>181</v>
      </c>
      <c r="R141" s="106" t="s">
        <v>174</v>
      </c>
      <c r="S141" s="98">
        <v>918</v>
      </c>
      <c r="T141" s="99">
        <v>0</v>
      </c>
      <c r="U141" s="100" t="s">
        <v>158</v>
      </c>
      <c r="V141" s="98">
        <v>0</v>
      </c>
      <c r="W141" s="101">
        <f>ROUND(ROUND(T141,2)*ROUND(M141,3),2)</f>
        <v>0</v>
      </c>
      <c r="X141" s="101">
        <f>ROUND(W141*IF(UPPER(U141)="20%",20,1)*IF(UPPER(U141)="10%",10,1)*IF(UPPER(U141)="НДС не облагается",0,1)/100,2)</f>
        <v>0</v>
      </c>
      <c r="Y141" s="101">
        <f>ROUND(X141+W141,2)</f>
        <v>0</v>
      </c>
      <c r="Z141" s="102">
        <f>IF(T141&gt;IF(V141=0,T141,V141),1,0)</f>
        <v>0</v>
      </c>
      <c r="AA141" s="102">
        <f t="shared" si="8"/>
        <v>0</v>
      </c>
      <c r="AB141" s="102">
        <f t="shared" si="9"/>
        <v>0</v>
      </c>
      <c r="AC141" s="102">
        <f t="shared" si="10"/>
        <v>0</v>
      </c>
      <c r="AD141" s="103">
        <f t="shared" si="11"/>
        <v>1</v>
      </c>
      <c r="AE141" s="103">
        <f>IF(AND(E141="Да",OR(AND(F141 = "Да",ISBLANK(G141)),AND(F141 = "Да", G141 = "В соответствии с техническим заданием"),AND(F141 = "Нет",NOT(G141 = "В соответствии с техническим заданием")))),1,0)</f>
        <v>0</v>
      </c>
      <c r="AF141" s="104">
        <f>IF(AND(E141="Да",OR(AND(F141 = "Да",ISBLANK(H141)),AND(F141 = "Да", H141 = "В соответствии с техническим заданием"),AND(F141 = "Нет",NOT(H141 = "В соответствии с техническим заданием")))),1,0)</f>
        <v>0</v>
      </c>
      <c r="AG141" s="104">
        <f>IF(OR(AND(E141="Нет",F141="Нет"),AND(E141="Да",F141="Нет"),AND(E141="Да",F141="Да")),0,1)</f>
        <v>0</v>
      </c>
      <c r="AH141" s="104">
        <f>IF(AND(R141="Россия"),1,0)</f>
        <v>0</v>
      </c>
      <c r="AI141" s="104">
        <f>AA141*AH141</f>
        <v>0</v>
      </c>
    </row>
    <row r="142" spans="1:35" ht="50.1" customHeight="1" x14ac:dyDescent="0.25">
      <c r="A142" s="93" t="s">
        <v>420</v>
      </c>
      <c r="B142" s="93">
        <v>132</v>
      </c>
      <c r="C142" s="93">
        <v>58261</v>
      </c>
      <c r="D142" s="94" t="s">
        <v>421</v>
      </c>
      <c r="E142" s="116" t="s">
        <v>45</v>
      </c>
      <c r="F142" s="106" t="s">
        <v>45</v>
      </c>
      <c r="G142" s="118" t="s">
        <v>159</v>
      </c>
      <c r="H142" s="117" t="s">
        <v>159</v>
      </c>
      <c r="I142" s="95"/>
      <c r="J142" s="96" t="s">
        <v>177</v>
      </c>
      <c r="K142" s="96" t="s">
        <v>177</v>
      </c>
      <c r="L142" s="93" t="s">
        <v>184</v>
      </c>
      <c r="M142" s="93">
        <v>5</v>
      </c>
      <c r="N142" s="93" t="s">
        <v>179</v>
      </c>
      <c r="O142" s="97">
        <v>5</v>
      </c>
      <c r="P142" s="93" t="s">
        <v>180</v>
      </c>
      <c r="Q142" s="93" t="s">
        <v>181</v>
      </c>
      <c r="R142" s="106" t="s">
        <v>174</v>
      </c>
      <c r="S142" s="98">
        <v>1575</v>
      </c>
      <c r="T142" s="99">
        <v>0</v>
      </c>
      <c r="U142" s="100" t="s">
        <v>158</v>
      </c>
      <c r="V142" s="98">
        <v>0</v>
      </c>
      <c r="W142" s="101">
        <f>ROUND(ROUND(T142,2)*ROUND(M142,3),2)</f>
        <v>0</v>
      </c>
      <c r="X142" s="101">
        <f>ROUND(W142*IF(UPPER(U142)="20%",20,1)*IF(UPPER(U142)="10%",10,1)*IF(UPPER(U142)="НДС не облагается",0,1)/100,2)</f>
        <v>0</v>
      </c>
      <c r="Y142" s="101">
        <f>ROUND(X142+W142,2)</f>
        <v>0</v>
      </c>
      <c r="Z142" s="102">
        <f>IF(T142&gt;IF(V142=0,T142,V142),1,0)</f>
        <v>0</v>
      </c>
      <c r="AA142" s="102">
        <f t="shared" si="8"/>
        <v>0</v>
      </c>
      <c r="AB142" s="102">
        <f t="shared" si="9"/>
        <v>0</v>
      </c>
      <c r="AC142" s="102">
        <f t="shared" si="10"/>
        <v>0</v>
      </c>
      <c r="AD142" s="103">
        <f t="shared" si="11"/>
        <v>1</v>
      </c>
      <c r="AE142" s="103">
        <f>IF(AND(E142="Да",OR(AND(F142 = "Да",ISBLANK(G142)),AND(F142 = "Да", G142 = "В соответствии с техническим заданием"),AND(F142 = "Нет",NOT(G142 = "В соответствии с техническим заданием")))),1,0)</f>
        <v>0</v>
      </c>
      <c r="AF142" s="104">
        <f>IF(AND(E142="Да",OR(AND(F142 = "Да",ISBLANK(H142)),AND(F142 = "Да", H142 = "В соответствии с техническим заданием"),AND(F142 = "Нет",NOT(H142 = "В соответствии с техническим заданием")))),1,0)</f>
        <v>0</v>
      </c>
      <c r="AG142" s="104">
        <f>IF(OR(AND(E142="Нет",F142="Нет"),AND(E142="Да",F142="Нет"),AND(E142="Да",F142="Да")),0,1)</f>
        <v>0</v>
      </c>
      <c r="AH142" s="104">
        <f>IF(AND(R142="Россия"),1,0)</f>
        <v>0</v>
      </c>
      <c r="AI142" s="104">
        <f>AA142*AH142</f>
        <v>0</v>
      </c>
    </row>
    <row r="143" spans="1:35" ht="50.1" customHeight="1" x14ac:dyDescent="0.25">
      <c r="A143" s="93" t="s">
        <v>422</v>
      </c>
      <c r="B143" s="93">
        <v>133</v>
      </c>
      <c r="C143" s="93">
        <v>61765</v>
      </c>
      <c r="D143" s="94" t="s">
        <v>423</v>
      </c>
      <c r="E143" s="116" t="s">
        <v>45</v>
      </c>
      <c r="F143" s="106" t="s">
        <v>45</v>
      </c>
      <c r="G143" s="118" t="s">
        <v>159</v>
      </c>
      <c r="H143" s="117" t="s">
        <v>159</v>
      </c>
      <c r="I143" s="95"/>
      <c r="J143" s="96" t="s">
        <v>177</v>
      </c>
      <c r="K143" s="96" t="s">
        <v>177</v>
      </c>
      <c r="L143" s="93" t="s">
        <v>184</v>
      </c>
      <c r="M143" s="93">
        <v>5</v>
      </c>
      <c r="N143" s="93" t="s">
        <v>179</v>
      </c>
      <c r="O143" s="97">
        <v>5</v>
      </c>
      <c r="P143" s="93" t="s">
        <v>180</v>
      </c>
      <c r="Q143" s="93" t="s">
        <v>181</v>
      </c>
      <c r="R143" s="106" t="s">
        <v>174</v>
      </c>
      <c r="S143" s="98">
        <v>2515</v>
      </c>
      <c r="T143" s="99">
        <v>0</v>
      </c>
      <c r="U143" s="100" t="s">
        <v>158</v>
      </c>
      <c r="V143" s="98">
        <v>0</v>
      </c>
      <c r="W143" s="101">
        <f>ROUND(ROUND(T143,2)*ROUND(M143,3),2)</f>
        <v>0</v>
      </c>
      <c r="X143" s="101">
        <f>ROUND(W143*IF(UPPER(U143)="20%",20,1)*IF(UPPER(U143)="10%",10,1)*IF(UPPER(U143)="НДС не облагается",0,1)/100,2)</f>
        <v>0</v>
      </c>
      <c r="Y143" s="101">
        <f>ROUND(X143+W143,2)</f>
        <v>0</v>
      </c>
      <c r="Z143" s="102">
        <f>IF(T143&gt;IF(V143=0,T143,V143),1,0)</f>
        <v>0</v>
      </c>
      <c r="AA143" s="102">
        <f t="shared" si="8"/>
        <v>0</v>
      </c>
      <c r="AB143" s="102">
        <f t="shared" si="9"/>
        <v>0</v>
      </c>
      <c r="AC143" s="102">
        <f t="shared" si="10"/>
        <v>0</v>
      </c>
      <c r="AD143" s="103">
        <f t="shared" si="11"/>
        <v>1</v>
      </c>
      <c r="AE143" s="103">
        <f>IF(AND(E143="Да",OR(AND(F143 = "Да",ISBLANK(G143)),AND(F143 = "Да", G143 = "В соответствии с техническим заданием"),AND(F143 = "Нет",NOT(G143 = "В соответствии с техническим заданием")))),1,0)</f>
        <v>0</v>
      </c>
      <c r="AF143" s="104">
        <f>IF(AND(E143="Да",OR(AND(F143 = "Да",ISBLANK(H143)),AND(F143 = "Да", H143 = "В соответствии с техническим заданием"),AND(F143 = "Нет",NOT(H143 = "В соответствии с техническим заданием")))),1,0)</f>
        <v>0</v>
      </c>
      <c r="AG143" s="104">
        <f>IF(OR(AND(E143="Нет",F143="Нет"),AND(E143="Да",F143="Нет"),AND(E143="Да",F143="Да")),0,1)</f>
        <v>0</v>
      </c>
      <c r="AH143" s="104">
        <f>IF(AND(R143="Россия"),1,0)</f>
        <v>0</v>
      </c>
      <c r="AI143" s="104">
        <f>AA143*AH143</f>
        <v>0</v>
      </c>
    </row>
    <row r="144" spans="1:35" ht="50.1" customHeight="1" x14ac:dyDescent="0.25">
      <c r="A144" s="93" t="s">
        <v>424</v>
      </c>
      <c r="B144" s="93">
        <v>134</v>
      </c>
      <c r="C144" s="93">
        <v>61</v>
      </c>
      <c r="D144" s="94" t="s">
        <v>425</v>
      </c>
      <c r="E144" s="116" t="s">
        <v>45</v>
      </c>
      <c r="F144" s="106" t="s">
        <v>45</v>
      </c>
      <c r="G144" s="118" t="s">
        <v>159</v>
      </c>
      <c r="H144" s="117" t="s">
        <v>159</v>
      </c>
      <c r="I144" s="95"/>
      <c r="J144" s="96" t="s">
        <v>177</v>
      </c>
      <c r="K144" s="96" t="s">
        <v>177</v>
      </c>
      <c r="L144" s="93" t="s">
        <v>184</v>
      </c>
      <c r="M144" s="93">
        <v>260</v>
      </c>
      <c r="N144" s="93" t="s">
        <v>179</v>
      </c>
      <c r="O144" s="97">
        <v>260</v>
      </c>
      <c r="P144" s="93" t="s">
        <v>180</v>
      </c>
      <c r="Q144" s="93" t="s">
        <v>181</v>
      </c>
      <c r="R144" s="106" t="s">
        <v>174</v>
      </c>
      <c r="S144" s="98">
        <v>1300</v>
      </c>
      <c r="T144" s="99">
        <v>0</v>
      </c>
      <c r="U144" s="100" t="s">
        <v>158</v>
      </c>
      <c r="V144" s="98">
        <v>0</v>
      </c>
      <c r="W144" s="101">
        <f>ROUND(ROUND(T144,2)*ROUND(M144,3),2)</f>
        <v>0</v>
      </c>
      <c r="X144" s="101">
        <f>ROUND(W144*IF(UPPER(U144)="20%",20,1)*IF(UPPER(U144)="10%",10,1)*IF(UPPER(U144)="НДС не облагается",0,1)/100,2)</f>
        <v>0</v>
      </c>
      <c r="Y144" s="101">
        <f>ROUND(X144+W144,2)</f>
        <v>0</v>
      </c>
      <c r="Z144" s="102">
        <f>IF(T144&gt;IF(V144=0,T144,V144),1,0)</f>
        <v>0</v>
      </c>
      <c r="AA144" s="102">
        <f t="shared" si="8"/>
        <v>0</v>
      </c>
      <c r="AB144" s="102">
        <f t="shared" si="9"/>
        <v>0</v>
      </c>
      <c r="AC144" s="102">
        <f t="shared" si="10"/>
        <v>0</v>
      </c>
      <c r="AD144" s="103">
        <f t="shared" si="11"/>
        <v>1</v>
      </c>
      <c r="AE144" s="103">
        <f>IF(AND(E144="Да",OR(AND(F144 = "Да",ISBLANK(G144)),AND(F144 = "Да", G144 = "В соответствии с техническим заданием"),AND(F144 = "Нет",NOT(G144 = "В соответствии с техническим заданием")))),1,0)</f>
        <v>0</v>
      </c>
      <c r="AF144" s="104">
        <f>IF(AND(E144="Да",OR(AND(F144 = "Да",ISBLANK(H144)),AND(F144 = "Да", H144 = "В соответствии с техническим заданием"),AND(F144 = "Нет",NOT(H144 = "В соответствии с техническим заданием")))),1,0)</f>
        <v>0</v>
      </c>
      <c r="AG144" s="104">
        <f>IF(OR(AND(E144="Нет",F144="Нет"),AND(E144="Да",F144="Нет"),AND(E144="Да",F144="Да")),0,1)</f>
        <v>0</v>
      </c>
      <c r="AH144" s="104">
        <f>IF(AND(R144="Россия"),1,0)</f>
        <v>0</v>
      </c>
      <c r="AI144" s="104">
        <f>AA144*AH144</f>
        <v>0</v>
      </c>
    </row>
    <row r="145" spans="1:35" ht="50.1" customHeight="1" x14ac:dyDescent="0.25">
      <c r="A145" s="93" t="s">
        <v>426</v>
      </c>
      <c r="B145" s="93">
        <v>135</v>
      </c>
      <c r="C145" s="93">
        <v>389</v>
      </c>
      <c r="D145" s="94" t="s">
        <v>427</v>
      </c>
      <c r="E145" s="116" t="s">
        <v>45</v>
      </c>
      <c r="F145" s="106" t="s">
        <v>45</v>
      </c>
      <c r="G145" s="118" t="s">
        <v>159</v>
      </c>
      <c r="H145" s="117" t="s">
        <v>159</v>
      </c>
      <c r="I145" s="95"/>
      <c r="J145" s="96" t="s">
        <v>177</v>
      </c>
      <c r="K145" s="96" t="s">
        <v>177</v>
      </c>
      <c r="L145" s="93" t="s">
        <v>184</v>
      </c>
      <c r="M145" s="93">
        <v>2</v>
      </c>
      <c r="N145" s="93" t="s">
        <v>179</v>
      </c>
      <c r="O145" s="97">
        <v>4</v>
      </c>
      <c r="P145" s="93" t="s">
        <v>180</v>
      </c>
      <c r="Q145" s="93" t="s">
        <v>181</v>
      </c>
      <c r="R145" s="106" t="s">
        <v>174</v>
      </c>
      <c r="S145" s="98">
        <v>134</v>
      </c>
      <c r="T145" s="99">
        <v>0</v>
      </c>
      <c r="U145" s="100" t="s">
        <v>158</v>
      </c>
      <c r="V145" s="98">
        <v>0</v>
      </c>
      <c r="W145" s="101">
        <f>ROUND(ROUND(T145,2)*ROUND(M145,3),2)</f>
        <v>0</v>
      </c>
      <c r="X145" s="101">
        <f>ROUND(W145*IF(UPPER(U145)="20%",20,1)*IF(UPPER(U145)="10%",10,1)*IF(UPPER(U145)="НДС не облагается",0,1)/100,2)</f>
        <v>0</v>
      </c>
      <c r="Y145" s="101">
        <f>ROUND(X145+W145,2)</f>
        <v>0</v>
      </c>
      <c r="Z145" s="102">
        <f>IF(T145&gt;IF(V145=0,T145,V145),1,0)</f>
        <v>0</v>
      </c>
      <c r="AA145" s="102">
        <f t="shared" si="8"/>
        <v>0</v>
      </c>
      <c r="AB145" s="102">
        <f t="shared" si="9"/>
        <v>0</v>
      </c>
      <c r="AC145" s="102">
        <f t="shared" si="10"/>
        <v>0</v>
      </c>
      <c r="AD145" s="103">
        <f t="shared" si="11"/>
        <v>1</v>
      </c>
      <c r="AE145" s="103">
        <f>IF(AND(E145="Да",OR(AND(F145 = "Да",ISBLANK(G145)),AND(F145 = "Да", G145 = "В соответствии с техническим заданием"),AND(F145 = "Нет",NOT(G145 = "В соответствии с техническим заданием")))),1,0)</f>
        <v>0</v>
      </c>
      <c r="AF145" s="104">
        <f>IF(AND(E145="Да",OR(AND(F145 = "Да",ISBLANK(H145)),AND(F145 = "Да", H145 = "В соответствии с техническим заданием"),AND(F145 = "Нет",NOT(H145 = "В соответствии с техническим заданием")))),1,0)</f>
        <v>0</v>
      </c>
      <c r="AG145" s="104">
        <f>IF(OR(AND(E145="Нет",F145="Нет"),AND(E145="Да",F145="Нет"),AND(E145="Да",F145="Да")),0,1)</f>
        <v>0</v>
      </c>
      <c r="AH145" s="104">
        <f>IF(AND(R145="Россия"),1,0)</f>
        <v>0</v>
      </c>
      <c r="AI145" s="104">
        <f>AA145*AH145</f>
        <v>0</v>
      </c>
    </row>
    <row r="146" spans="1:35" ht="50.1" customHeight="1" x14ac:dyDescent="0.25">
      <c r="A146" s="93" t="s">
        <v>428</v>
      </c>
      <c r="B146" s="93">
        <v>136</v>
      </c>
      <c r="C146" s="93">
        <v>389</v>
      </c>
      <c r="D146" s="94" t="s">
        <v>427</v>
      </c>
      <c r="E146" s="116" t="s">
        <v>45</v>
      </c>
      <c r="F146" s="106" t="s">
        <v>45</v>
      </c>
      <c r="G146" s="118" t="s">
        <v>159</v>
      </c>
      <c r="H146" s="117" t="s">
        <v>159</v>
      </c>
      <c r="I146" s="95"/>
      <c r="J146" s="96" t="s">
        <v>177</v>
      </c>
      <c r="K146" s="96" t="s">
        <v>177</v>
      </c>
      <c r="L146" s="93" t="s">
        <v>184</v>
      </c>
      <c r="M146" s="93">
        <v>2</v>
      </c>
      <c r="N146" s="93" t="s">
        <v>179</v>
      </c>
      <c r="O146" s="97">
        <v>4</v>
      </c>
      <c r="P146" s="93" t="s">
        <v>180</v>
      </c>
      <c r="Q146" s="93" t="s">
        <v>181</v>
      </c>
      <c r="R146" s="106" t="s">
        <v>174</v>
      </c>
      <c r="S146" s="98">
        <v>150</v>
      </c>
      <c r="T146" s="99">
        <v>0</v>
      </c>
      <c r="U146" s="100" t="s">
        <v>158</v>
      </c>
      <c r="V146" s="98">
        <v>0</v>
      </c>
      <c r="W146" s="101">
        <f>ROUND(ROUND(T146,2)*ROUND(M146,3),2)</f>
        <v>0</v>
      </c>
      <c r="X146" s="101">
        <f>ROUND(W146*IF(UPPER(U146)="20%",20,1)*IF(UPPER(U146)="10%",10,1)*IF(UPPER(U146)="НДС не облагается",0,1)/100,2)</f>
        <v>0</v>
      </c>
      <c r="Y146" s="101">
        <f>ROUND(X146+W146,2)</f>
        <v>0</v>
      </c>
      <c r="Z146" s="102">
        <f>IF(T146&gt;IF(V146=0,T146,V146),1,0)</f>
        <v>0</v>
      </c>
      <c r="AA146" s="102">
        <f t="shared" si="8"/>
        <v>0</v>
      </c>
      <c r="AB146" s="102">
        <f t="shared" si="9"/>
        <v>0</v>
      </c>
      <c r="AC146" s="102">
        <f t="shared" si="10"/>
        <v>0</v>
      </c>
      <c r="AD146" s="103">
        <f t="shared" si="11"/>
        <v>1</v>
      </c>
      <c r="AE146" s="103">
        <f>IF(AND(E146="Да",OR(AND(F146 = "Да",ISBLANK(G146)),AND(F146 = "Да", G146 = "В соответствии с техническим заданием"),AND(F146 = "Нет",NOT(G146 = "В соответствии с техническим заданием")))),1,0)</f>
        <v>0</v>
      </c>
      <c r="AF146" s="104">
        <f>IF(AND(E146="Да",OR(AND(F146 = "Да",ISBLANK(H146)),AND(F146 = "Да", H146 = "В соответствии с техническим заданием"),AND(F146 = "Нет",NOT(H146 = "В соответствии с техническим заданием")))),1,0)</f>
        <v>0</v>
      </c>
      <c r="AG146" s="104">
        <f>IF(OR(AND(E146="Нет",F146="Нет"),AND(E146="Да",F146="Нет"),AND(E146="Да",F146="Да")),0,1)</f>
        <v>0</v>
      </c>
      <c r="AH146" s="104">
        <f>IF(AND(R146="Россия"),1,0)</f>
        <v>0</v>
      </c>
      <c r="AI146" s="104">
        <f>AA146*AH146</f>
        <v>0</v>
      </c>
    </row>
    <row r="147" spans="1:35" ht="50.1" customHeight="1" x14ac:dyDescent="0.25">
      <c r="A147" s="93" t="s">
        <v>429</v>
      </c>
      <c r="B147" s="93">
        <v>137</v>
      </c>
      <c r="C147" s="93">
        <v>52567</v>
      </c>
      <c r="D147" s="94" t="s">
        <v>430</v>
      </c>
      <c r="E147" s="116" t="s">
        <v>45</v>
      </c>
      <c r="F147" s="106" t="s">
        <v>45</v>
      </c>
      <c r="G147" s="118" t="s">
        <v>159</v>
      </c>
      <c r="H147" s="117" t="s">
        <v>159</v>
      </c>
      <c r="I147" s="95"/>
      <c r="J147" s="96" t="s">
        <v>177</v>
      </c>
      <c r="K147" s="96" t="s">
        <v>177</v>
      </c>
      <c r="L147" s="93" t="s">
        <v>184</v>
      </c>
      <c r="M147" s="93">
        <v>20</v>
      </c>
      <c r="N147" s="93" t="s">
        <v>179</v>
      </c>
      <c r="O147" s="97">
        <v>20</v>
      </c>
      <c r="P147" s="93" t="s">
        <v>180</v>
      </c>
      <c r="Q147" s="93" t="s">
        <v>181</v>
      </c>
      <c r="R147" s="106" t="s">
        <v>174</v>
      </c>
      <c r="S147" s="98">
        <v>5160</v>
      </c>
      <c r="T147" s="99">
        <v>0</v>
      </c>
      <c r="U147" s="100" t="s">
        <v>158</v>
      </c>
      <c r="V147" s="98">
        <v>0</v>
      </c>
      <c r="W147" s="101">
        <f>ROUND(ROUND(T147,2)*ROUND(M147,3),2)</f>
        <v>0</v>
      </c>
      <c r="X147" s="101">
        <f>ROUND(W147*IF(UPPER(U147)="20%",20,1)*IF(UPPER(U147)="10%",10,1)*IF(UPPER(U147)="НДС не облагается",0,1)/100,2)</f>
        <v>0</v>
      </c>
      <c r="Y147" s="101">
        <f>ROUND(X147+W147,2)</f>
        <v>0</v>
      </c>
      <c r="Z147" s="102">
        <f>IF(T147&gt;IF(V147=0,T147,V147),1,0)</f>
        <v>0</v>
      </c>
      <c r="AA147" s="102">
        <f t="shared" si="8"/>
        <v>0</v>
      </c>
      <c r="AB147" s="102">
        <f t="shared" si="9"/>
        <v>0</v>
      </c>
      <c r="AC147" s="102">
        <f t="shared" si="10"/>
        <v>0</v>
      </c>
      <c r="AD147" s="103">
        <f t="shared" si="11"/>
        <v>1</v>
      </c>
      <c r="AE147" s="103">
        <f>IF(AND(E147="Да",OR(AND(F147 = "Да",ISBLANK(G147)),AND(F147 = "Да", G147 = "В соответствии с техническим заданием"),AND(F147 = "Нет",NOT(G147 = "В соответствии с техническим заданием")))),1,0)</f>
        <v>0</v>
      </c>
      <c r="AF147" s="104">
        <f>IF(AND(E147="Да",OR(AND(F147 = "Да",ISBLANK(H147)),AND(F147 = "Да", H147 = "В соответствии с техническим заданием"),AND(F147 = "Нет",NOT(H147 = "В соответствии с техническим заданием")))),1,0)</f>
        <v>0</v>
      </c>
      <c r="AG147" s="104">
        <f>IF(OR(AND(E147="Нет",F147="Нет"),AND(E147="Да",F147="Нет"),AND(E147="Да",F147="Да")),0,1)</f>
        <v>0</v>
      </c>
      <c r="AH147" s="104">
        <f>IF(AND(R147="Россия"),1,0)</f>
        <v>0</v>
      </c>
      <c r="AI147" s="104">
        <f>AA147*AH147</f>
        <v>0</v>
      </c>
    </row>
    <row r="148" spans="1:35" ht="50.1" customHeight="1" x14ac:dyDescent="0.25">
      <c r="A148" s="93" t="s">
        <v>431</v>
      </c>
      <c r="B148" s="93">
        <v>138</v>
      </c>
      <c r="C148" s="93">
        <v>52568</v>
      </c>
      <c r="D148" s="94" t="s">
        <v>432</v>
      </c>
      <c r="E148" s="116" t="s">
        <v>45</v>
      </c>
      <c r="F148" s="106" t="s">
        <v>45</v>
      </c>
      <c r="G148" s="118" t="s">
        <v>159</v>
      </c>
      <c r="H148" s="117" t="s">
        <v>159</v>
      </c>
      <c r="I148" s="95"/>
      <c r="J148" s="96" t="s">
        <v>177</v>
      </c>
      <c r="K148" s="96" t="s">
        <v>177</v>
      </c>
      <c r="L148" s="93" t="s">
        <v>184</v>
      </c>
      <c r="M148" s="93">
        <v>20</v>
      </c>
      <c r="N148" s="93" t="s">
        <v>179</v>
      </c>
      <c r="O148" s="97">
        <v>20</v>
      </c>
      <c r="P148" s="93" t="s">
        <v>180</v>
      </c>
      <c r="Q148" s="93" t="s">
        <v>181</v>
      </c>
      <c r="R148" s="106" t="s">
        <v>174</v>
      </c>
      <c r="S148" s="98">
        <v>40</v>
      </c>
      <c r="T148" s="99">
        <v>0</v>
      </c>
      <c r="U148" s="100" t="s">
        <v>158</v>
      </c>
      <c r="V148" s="98">
        <v>0</v>
      </c>
      <c r="W148" s="101">
        <f>ROUND(ROUND(T148,2)*ROUND(M148,3),2)</f>
        <v>0</v>
      </c>
      <c r="X148" s="101">
        <f>ROUND(W148*IF(UPPER(U148)="20%",20,1)*IF(UPPER(U148)="10%",10,1)*IF(UPPER(U148)="НДС не облагается",0,1)/100,2)</f>
        <v>0</v>
      </c>
      <c r="Y148" s="101">
        <f>ROUND(X148+W148,2)</f>
        <v>0</v>
      </c>
      <c r="Z148" s="102">
        <f>IF(T148&gt;IF(V148=0,T148,V148),1,0)</f>
        <v>0</v>
      </c>
      <c r="AA148" s="102">
        <f t="shared" si="8"/>
        <v>0</v>
      </c>
      <c r="AB148" s="102">
        <f t="shared" si="9"/>
        <v>0</v>
      </c>
      <c r="AC148" s="102">
        <f t="shared" si="10"/>
        <v>0</v>
      </c>
      <c r="AD148" s="103">
        <f t="shared" si="11"/>
        <v>1</v>
      </c>
      <c r="AE148" s="103">
        <f>IF(AND(E148="Да",OR(AND(F148 = "Да",ISBLANK(G148)),AND(F148 = "Да", G148 = "В соответствии с техническим заданием"),AND(F148 = "Нет",NOT(G148 = "В соответствии с техническим заданием")))),1,0)</f>
        <v>0</v>
      </c>
      <c r="AF148" s="104">
        <f>IF(AND(E148="Да",OR(AND(F148 = "Да",ISBLANK(H148)),AND(F148 = "Да", H148 = "В соответствии с техническим заданием"),AND(F148 = "Нет",NOT(H148 = "В соответствии с техническим заданием")))),1,0)</f>
        <v>0</v>
      </c>
      <c r="AG148" s="104">
        <f>IF(OR(AND(E148="Нет",F148="Нет"),AND(E148="Да",F148="Нет"),AND(E148="Да",F148="Да")),0,1)</f>
        <v>0</v>
      </c>
      <c r="AH148" s="104">
        <f>IF(AND(R148="Россия"),1,0)</f>
        <v>0</v>
      </c>
      <c r="AI148" s="104">
        <f>AA148*AH148</f>
        <v>0</v>
      </c>
    </row>
    <row r="149" spans="1:35" ht="50.1" customHeight="1" x14ac:dyDescent="0.25">
      <c r="A149" s="93" t="s">
        <v>433</v>
      </c>
      <c r="B149" s="93">
        <v>139</v>
      </c>
      <c r="C149" s="93">
        <v>52569</v>
      </c>
      <c r="D149" s="94" t="s">
        <v>432</v>
      </c>
      <c r="E149" s="116" t="s">
        <v>45</v>
      </c>
      <c r="F149" s="106" t="s">
        <v>45</v>
      </c>
      <c r="G149" s="118" t="s">
        <v>159</v>
      </c>
      <c r="H149" s="117" t="s">
        <v>159</v>
      </c>
      <c r="I149" s="95"/>
      <c r="J149" s="96" t="s">
        <v>177</v>
      </c>
      <c r="K149" s="96" t="s">
        <v>177</v>
      </c>
      <c r="L149" s="93" t="s">
        <v>184</v>
      </c>
      <c r="M149" s="93">
        <v>20</v>
      </c>
      <c r="N149" s="93" t="s">
        <v>179</v>
      </c>
      <c r="O149" s="97">
        <v>20</v>
      </c>
      <c r="P149" s="93" t="s">
        <v>180</v>
      </c>
      <c r="Q149" s="93" t="s">
        <v>181</v>
      </c>
      <c r="R149" s="106" t="s">
        <v>174</v>
      </c>
      <c r="S149" s="98">
        <v>40</v>
      </c>
      <c r="T149" s="99">
        <v>0</v>
      </c>
      <c r="U149" s="100" t="s">
        <v>158</v>
      </c>
      <c r="V149" s="98">
        <v>0</v>
      </c>
      <c r="W149" s="101">
        <f>ROUND(ROUND(T149,2)*ROUND(M149,3),2)</f>
        <v>0</v>
      </c>
      <c r="X149" s="101">
        <f>ROUND(W149*IF(UPPER(U149)="20%",20,1)*IF(UPPER(U149)="10%",10,1)*IF(UPPER(U149)="НДС не облагается",0,1)/100,2)</f>
        <v>0</v>
      </c>
      <c r="Y149" s="101">
        <f>ROUND(X149+W149,2)</f>
        <v>0</v>
      </c>
      <c r="Z149" s="102">
        <f>IF(T149&gt;IF(V149=0,T149,V149),1,0)</f>
        <v>0</v>
      </c>
      <c r="AA149" s="102">
        <f t="shared" si="8"/>
        <v>0</v>
      </c>
      <c r="AB149" s="102">
        <f t="shared" si="9"/>
        <v>0</v>
      </c>
      <c r="AC149" s="102">
        <f t="shared" si="10"/>
        <v>0</v>
      </c>
      <c r="AD149" s="103">
        <f t="shared" si="11"/>
        <v>1</v>
      </c>
      <c r="AE149" s="103">
        <f>IF(AND(E149="Да",OR(AND(F149 = "Да",ISBLANK(G149)),AND(F149 = "Да", G149 = "В соответствии с техническим заданием"),AND(F149 = "Нет",NOT(G149 = "В соответствии с техническим заданием")))),1,0)</f>
        <v>0</v>
      </c>
      <c r="AF149" s="104">
        <f>IF(AND(E149="Да",OR(AND(F149 = "Да",ISBLANK(H149)),AND(F149 = "Да", H149 = "В соответствии с техническим заданием"),AND(F149 = "Нет",NOT(H149 = "В соответствии с техническим заданием")))),1,0)</f>
        <v>0</v>
      </c>
      <c r="AG149" s="104">
        <f>IF(OR(AND(E149="Нет",F149="Нет"),AND(E149="Да",F149="Нет"),AND(E149="Да",F149="Да")),0,1)</f>
        <v>0</v>
      </c>
      <c r="AH149" s="104">
        <f>IF(AND(R149="Россия"),1,0)</f>
        <v>0</v>
      </c>
      <c r="AI149" s="104">
        <f>AA149*AH149</f>
        <v>0</v>
      </c>
    </row>
    <row r="150" spans="1:35" ht="50.1" customHeight="1" x14ac:dyDescent="0.25">
      <c r="A150" s="93" t="s">
        <v>434</v>
      </c>
      <c r="B150" s="93">
        <v>140</v>
      </c>
      <c r="C150" s="93">
        <v>52570</v>
      </c>
      <c r="D150" s="94" t="s">
        <v>432</v>
      </c>
      <c r="E150" s="116" t="s">
        <v>45</v>
      </c>
      <c r="F150" s="106" t="s">
        <v>45</v>
      </c>
      <c r="G150" s="118" t="s">
        <v>159</v>
      </c>
      <c r="H150" s="117" t="s">
        <v>159</v>
      </c>
      <c r="I150" s="95"/>
      <c r="J150" s="96" t="s">
        <v>177</v>
      </c>
      <c r="K150" s="96" t="s">
        <v>177</v>
      </c>
      <c r="L150" s="93" t="s">
        <v>184</v>
      </c>
      <c r="M150" s="93">
        <v>20</v>
      </c>
      <c r="N150" s="93" t="s">
        <v>179</v>
      </c>
      <c r="O150" s="97">
        <v>20</v>
      </c>
      <c r="P150" s="93" t="s">
        <v>180</v>
      </c>
      <c r="Q150" s="93" t="s">
        <v>181</v>
      </c>
      <c r="R150" s="106" t="s">
        <v>174</v>
      </c>
      <c r="S150" s="98">
        <v>60</v>
      </c>
      <c r="T150" s="99">
        <v>0</v>
      </c>
      <c r="U150" s="100" t="s">
        <v>158</v>
      </c>
      <c r="V150" s="98">
        <v>0</v>
      </c>
      <c r="W150" s="101">
        <f>ROUND(ROUND(T150,2)*ROUND(M150,3),2)</f>
        <v>0</v>
      </c>
      <c r="X150" s="101">
        <f>ROUND(W150*IF(UPPER(U150)="20%",20,1)*IF(UPPER(U150)="10%",10,1)*IF(UPPER(U150)="НДС не облагается",0,1)/100,2)</f>
        <v>0</v>
      </c>
      <c r="Y150" s="101">
        <f>ROUND(X150+W150,2)</f>
        <v>0</v>
      </c>
      <c r="Z150" s="102">
        <f>IF(T150&gt;IF(V150=0,T150,V150),1,0)</f>
        <v>0</v>
      </c>
      <c r="AA150" s="102">
        <f t="shared" si="8"/>
        <v>0</v>
      </c>
      <c r="AB150" s="102">
        <f t="shared" si="9"/>
        <v>0</v>
      </c>
      <c r="AC150" s="102">
        <f t="shared" si="10"/>
        <v>0</v>
      </c>
      <c r="AD150" s="103">
        <f t="shared" si="11"/>
        <v>1</v>
      </c>
      <c r="AE150" s="103">
        <f>IF(AND(E150="Да",OR(AND(F150 = "Да",ISBLANK(G150)),AND(F150 = "Да", G150 = "В соответствии с техническим заданием"),AND(F150 = "Нет",NOT(G150 = "В соответствии с техническим заданием")))),1,0)</f>
        <v>0</v>
      </c>
      <c r="AF150" s="104">
        <f>IF(AND(E150="Да",OR(AND(F150 = "Да",ISBLANK(H150)),AND(F150 = "Да", H150 = "В соответствии с техническим заданием"),AND(F150 = "Нет",NOT(H150 = "В соответствии с техническим заданием")))),1,0)</f>
        <v>0</v>
      </c>
      <c r="AG150" s="104">
        <f>IF(OR(AND(E150="Нет",F150="Нет"),AND(E150="Да",F150="Нет"),AND(E150="Да",F150="Да")),0,1)</f>
        <v>0</v>
      </c>
      <c r="AH150" s="104">
        <f>IF(AND(R150="Россия"),1,0)</f>
        <v>0</v>
      </c>
      <c r="AI150" s="104">
        <f>AA150*AH150</f>
        <v>0</v>
      </c>
    </row>
    <row r="151" spans="1:35" ht="50.1" customHeight="1" x14ac:dyDescent="0.25">
      <c r="A151" s="93" t="s">
        <v>435</v>
      </c>
      <c r="B151" s="93">
        <v>141</v>
      </c>
      <c r="C151" s="93">
        <v>58639</v>
      </c>
      <c r="D151" s="94" t="s">
        <v>436</v>
      </c>
      <c r="E151" s="116" t="s">
        <v>45</v>
      </c>
      <c r="F151" s="106" t="s">
        <v>45</v>
      </c>
      <c r="G151" s="118" t="s">
        <v>159</v>
      </c>
      <c r="H151" s="117" t="s">
        <v>159</v>
      </c>
      <c r="I151" s="95"/>
      <c r="J151" s="96" t="s">
        <v>177</v>
      </c>
      <c r="K151" s="96" t="s">
        <v>177</v>
      </c>
      <c r="L151" s="93" t="s">
        <v>184</v>
      </c>
      <c r="M151" s="93">
        <v>20</v>
      </c>
      <c r="N151" s="93" t="s">
        <v>179</v>
      </c>
      <c r="O151" s="97">
        <v>20</v>
      </c>
      <c r="P151" s="93" t="s">
        <v>180</v>
      </c>
      <c r="Q151" s="93" t="s">
        <v>181</v>
      </c>
      <c r="R151" s="106" t="s">
        <v>174</v>
      </c>
      <c r="S151" s="98">
        <v>120</v>
      </c>
      <c r="T151" s="99">
        <v>0</v>
      </c>
      <c r="U151" s="100" t="s">
        <v>158</v>
      </c>
      <c r="V151" s="98">
        <v>0</v>
      </c>
      <c r="W151" s="101">
        <f>ROUND(ROUND(T151,2)*ROUND(M151,3),2)</f>
        <v>0</v>
      </c>
      <c r="X151" s="101">
        <f>ROUND(W151*IF(UPPER(U151)="20%",20,1)*IF(UPPER(U151)="10%",10,1)*IF(UPPER(U151)="НДС не облагается",0,1)/100,2)</f>
        <v>0</v>
      </c>
      <c r="Y151" s="101">
        <f>ROUND(X151+W151,2)</f>
        <v>0</v>
      </c>
      <c r="Z151" s="102">
        <f>IF(T151&gt;IF(V151=0,T151,V151),1,0)</f>
        <v>0</v>
      </c>
      <c r="AA151" s="102">
        <f t="shared" si="8"/>
        <v>0</v>
      </c>
      <c r="AB151" s="102">
        <f t="shared" si="9"/>
        <v>0</v>
      </c>
      <c r="AC151" s="102">
        <f t="shared" si="10"/>
        <v>0</v>
      </c>
      <c r="AD151" s="103">
        <f t="shared" si="11"/>
        <v>1</v>
      </c>
      <c r="AE151" s="103">
        <f>IF(AND(E151="Да",OR(AND(F151 = "Да",ISBLANK(G151)),AND(F151 = "Да", G151 = "В соответствии с техническим заданием"),AND(F151 = "Нет",NOT(G151 = "В соответствии с техническим заданием")))),1,0)</f>
        <v>0</v>
      </c>
      <c r="AF151" s="104">
        <f>IF(AND(E151="Да",OR(AND(F151 = "Да",ISBLANK(H151)),AND(F151 = "Да", H151 = "В соответствии с техническим заданием"),AND(F151 = "Нет",NOT(H151 = "В соответствии с техническим заданием")))),1,0)</f>
        <v>0</v>
      </c>
      <c r="AG151" s="104">
        <f>IF(OR(AND(E151="Нет",F151="Нет"),AND(E151="Да",F151="Нет"),AND(E151="Да",F151="Да")),0,1)</f>
        <v>0</v>
      </c>
      <c r="AH151" s="104">
        <f>IF(AND(R151="Россия"),1,0)</f>
        <v>0</v>
      </c>
      <c r="AI151" s="104">
        <f>AA151*AH151</f>
        <v>0</v>
      </c>
    </row>
    <row r="152" spans="1:35" ht="50.1" customHeight="1" x14ac:dyDescent="0.25">
      <c r="A152" s="93" t="s">
        <v>437</v>
      </c>
      <c r="B152" s="93">
        <v>142</v>
      </c>
      <c r="C152" s="93">
        <v>60714</v>
      </c>
      <c r="D152" s="94" t="s">
        <v>438</v>
      </c>
      <c r="E152" s="116" t="s">
        <v>45</v>
      </c>
      <c r="F152" s="106" t="s">
        <v>45</v>
      </c>
      <c r="G152" s="118" t="s">
        <v>159</v>
      </c>
      <c r="H152" s="117" t="s">
        <v>159</v>
      </c>
      <c r="I152" s="95"/>
      <c r="J152" s="96" t="s">
        <v>177</v>
      </c>
      <c r="K152" s="96" t="s">
        <v>177</v>
      </c>
      <c r="L152" s="93" t="s">
        <v>184</v>
      </c>
      <c r="M152" s="93">
        <v>5</v>
      </c>
      <c r="N152" s="93" t="s">
        <v>179</v>
      </c>
      <c r="O152" s="97">
        <v>5</v>
      </c>
      <c r="P152" s="93" t="s">
        <v>180</v>
      </c>
      <c r="Q152" s="93" t="s">
        <v>181</v>
      </c>
      <c r="R152" s="106" t="s">
        <v>174</v>
      </c>
      <c r="S152" s="98">
        <v>70</v>
      </c>
      <c r="T152" s="99">
        <v>0</v>
      </c>
      <c r="U152" s="100" t="s">
        <v>158</v>
      </c>
      <c r="V152" s="98">
        <v>0</v>
      </c>
      <c r="W152" s="101">
        <f>ROUND(ROUND(T152,2)*ROUND(M152,3),2)</f>
        <v>0</v>
      </c>
      <c r="X152" s="101">
        <f>ROUND(W152*IF(UPPER(U152)="20%",20,1)*IF(UPPER(U152)="10%",10,1)*IF(UPPER(U152)="НДС не облагается",0,1)/100,2)</f>
        <v>0</v>
      </c>
      <c r="Y152" s="101">
        <f>ROUND(X152+W152,2)</f>
        <v>0</v>
      </c>
      <c r="Z152" s="102">
        <f>IF(T152&gt;IF(V152=0,T152,V152),1,0)</f>
        <v>0</v>
      </c>
      <c r="AA152" s="102">
        <f t="shared" si="8"/>
        <v>0</v>
      </c>
      <c r="AB152" s="102">
        <f t="shared" si="9"/>
        <v>0</v>
      </c>
      <c r="AC152" s="102">
        <f t="shared" si="10"/>
        <v>0</v>
      </c>
      <c r="AD152" s="103">
        <f t="shared" si="11"/>
        <v>1</v>
      </c>
      <c r="AE152" s="103">
        <f>IF(AND(E152="Да",OR(AND(F152 = "Да",ISBLANK(G152)),AND(F152 = "Да", G152 = "В соответствии с техническим заданием"),AND(F152 = "Нет",NOT(G152 = "В соответствии с техническим заданием")))),1,0)</f>
        <v>0</v>
      </c>
      <c r="AF152" s="104">
        <f>IF(AND(E152="Да",OR(AND(F152 = "Да",ISBLANK(H152)),AND(F152 = "Да", H152 = "В соответствии с техническим заданием"),AND(F152 = "Нет",NOT(H152 = "В соответствии с техническим заданием")))),1,0)</f>
        <v>0</v>
      </c>
      <c r="AG152" s="104">
        <f>IF(OR(AND(E152="Нет",F152="Нет"),AND(E152="Да",F152="Нет"),AND(E152="Да",F152="Да")),0,1)</f>
        <v>0</v>
      </c>
      <c r="AH152" s="104">
        <f>IF(AND(R152="Россия"),1,0)</f>
        <v>0</v>
      </c>
      <c r="AI152" s="104">
        <f>AA152*AH152</f>
        <v>0</v>
      </c>
    </row>
    <row r="153" spans="1:35" ht="50.1" customHeight="1" x14ac:dyDescent="0.25">
      <c r="A153" s="93" t="s">
        <v>439</v>
      </c>
      <c r="B153" s="93">
        <v>143</v>
      </c>
      <c r="C153" s="93">
        <v>564</v>
      </c>
      <c r="D153" s="94" t="s">
        <v>440</v>
      </c>
      <c r="E153" s="116" t="s">
        <v>45</v>
      </c>
      <c r="F153" s="106" t="s">
        <v>45</v>
      </c>
      <c r="G153" s="118" t="s">
        <v>159</v>
      </c>
      <c r="H153" s="117" t="s">
        <v>159</v>
      </c>
      <c r="I153" s="95"/>
      <c r="J153" s="96" t="s">
        <v>177</v>
      </c>
      <c r="K153" s="96" t="s">
        <v>177</v>
      </c>
      <c r="L153" s="93" t="s">
        <v>184</v>
      </c>
      <c r="M153" s="93">
        <v>5</v>
      </c>
      <c r="N153" s="93" t="s">
        <v>179</v>
      </c>
      <c r="O153" s="97">
        <v>5</v>
      </c>
      <c r="P153" s="93" t="s">
        <v>180</v>
      </c>
      <c r="Q153" s="93" t="s">
        <v>181</v>
      </c>
      <c r="R153" s="106" t="s">
        <v>174</v>
      </c>
      <c r="S153" s="98">
        <v>90</v>
      </c>
      <c r="T153" s="99">
        <v>0</v>
      </c>
      <c r="U153" s="100" t="s">
        <v>158</v>
      </c>
      <c r="V153" s="98">
        <v>0</v>
      </c>
      <c r="W153" s="101">
        <f>ROUND(ROUND(T153,2)*ROUND(M153,3),2)</f>
        <v>0</v>
      </c>
      <c r="X153" s="101">
        <f>ROUND(W153*IF(UPPER(U153)="20%",20,1)*IF(UPPER(U153)="10%",10,1)*IF(UPPER(U153)="НДС не облагается",0,1)/100,2)</f>
        <v>0</v>
      </c>
      <c r="Y153" s="101">
        <f>ROUND(X153+W153,2)</f>
        <v>0</v>
      </c>
      <c r="Z153" s="102">
        <f>IF(T153&gt;IF(V153=0,T153,V153),1,0)</f>
        <v>0</v>
      </c>
      <c r="AA153" s="102">
        <f t="shared" si="8"/>
        <v>0</v>
      </c>
      <c r="AB153" s="102">
        <f t="shared" si="9"/>
        <v>0</v>
      </c>
      <c r="AC153" s="102">
        <f t="shared" si="10"/>
        <v>0</v>
      </c>
      <c r="AD153" s="103">
        <f t="shared" si="11"/>
        <v>1</v>
      </c>
      <c r="AE153" s="103">
        <f>IF(AND(E153="Да",OR(AND(F153 = "Да",ISBLANK(G153)),AND(F153 = "Да", G153 = "В соответствии с техническим заданием"),AND(F153 = "Нет",NOT(G153 = "В соответствии с техническим заданием")))),1,0)</f>
        <v>0</v>
      </c>
      <c r="AF153" s="104">
        <f>IF(AND(E153="Да",OR(AND(F153 = "Да",ISBLANK(H153)),AND(F153 = "Да", H153 = "В соответствии с техническим заданием"),AND(F153 = "Нет",NOT(H153 = "В соответствии с техническим заданием")))),1,0)</f>
        <v>0</v>
      </c>
      <c r="AG153" s="104">
        <f>IF(OR(AND(E153="Нет",F153="Нет"),AND(E153="Да",F153="Нет"),AND(E153="Да",F153="Да")),0,1)</f>
        <v>0</v>
      </c>
      <c r="AH153" s="104">
        <f>IF(AND(R153="Россия"),1,0)</f>
        <v>0</v>
      </c>
      <c r="AI153" s="104">
        <f>AA153*AH153</f>
        <v>0</v>
      </c>
    </row>
    <row r="154" spans="1:35" ht="50.1" customHeight="1" x14ac:dyDescent="0.25">
      <c r="A154" s="93" t="s">
        <v>441</v>
      </c>
      <c r="B154" s="93">
        <v>144</v>
      </c>
      <c r="C154" s="93">
        <v>59921</v>
      </c>
      <c r="D154" s="94" t="s">
        <v>442</v>
      </c>
      <c r="E154" s="116" t="s">
        <v>45</v>
      </c>
      <c r="F154" s="106" t="s">
        <v>45</v>
      </c>
      <c r="G154" s="118" t="s">
        <v>159</v>
      </c>
      <c r="H154" s="117" t="s">
        <v>159</v>
      </c>
      <c r="I154" s="95"/>
      <c r="J154" s="96" t="s">
        <v>177</v>
      </c>
      <c r="K154" s="96" t="s">
        <v>177</v>
      </c>
      <c r="L154" s="93" t="s">
        <v>184</v>
      </c>
      <c r="M154" s="93">
        <v>5</v>
      </c>
      <c r="N154" s="93" t="s">
        <v>179</v>
      </c>
      <c r="O154" s="97">
        <v>5</v>
      </c>
      <c r="P154" s="93" t="s">
        <v>180</v>
      </c>
      <c r="Q154" s="93" t="s">
        <v>181</v>
      </c>
      <c r="R154" s="106" t="s">
        <v>174</v>
      </c>
      <c r="S154" s="98">
        <v>120</v>
      </c>
      <c r="T154" s="99">
        <v>0</v>
      </c>
      <c r="U154" s="100" t="s">
        <v>158</v>
      </c>
      <c r="V154" s="98">
        <v>0</v>
      </c>
      <c r="W154" s="101">
        <f>ROUND(ROUND(T154,2)*ROUND(M154,3),2)</f>
        <v>0</v>
      </c>
      <c r="X154" s="101">
        <f>ROUND(W154*IF(UPPER(U154)="20%",20,1)*IF(UPPER(U154)="10%",10,1)*IF(UPPER(U154)="НДС не облагается",0,1)/100,2)</f>
        <v>0</v>
      </c>
      <c r="Y154" s="101">
        <f>ROUND(X154+W154,2)</f>
        <v>0</v>
      </c>
      <c r="Z154" s="102">
        <f>IF(T154&gt;IF(V154=0,T154,V154),1,0)</f>
        <v>0</v>
      </c>
      <c r="AA154" s="102">
        <f t="shared" si="8"/>
        <v>0</v>
      </c>
      <c r="AB154" s="102">
        <f t="shared" si="9"/>
        <v>0</v>
      </c>
      <c r="AC154" s="102">
        <f t="shared" si="10"/>
        <v>0</v>
      </c>
      <c r="AD154" s="103">
        <f t="shared" si="11"/>
        <v>1</v>
      </c>
      <c r="AE154" s="103">
        <f>IF(AND(E154="Да",OR(AND(F154 = "Да",ISBLANK(G154)),AND(F154 = "Да", G154 = "В соответствии с техническим заданием"),AND(F154 = "Нет",NOT(G154 = "В соответствии с техническим заданием")))),1,0)</f>
        <v>0</v>
      </c>
      <c r="AF154" s="104">
        <f>IF(AND(E154="Да",OR(AND(F154 = "Да",ISBLANK(H154)),AND(F154 = "Да", H154 = "В соответствии с техническим заданием"),AND(F154 = "Нет",NOT(H154 = "В соответствии с техническим заданием")))),1,0)</f>
        <v>0</v>
      </c>
      <c r="AG154" s="104">
        <f>IF(OR(AND(E154="Нет",F154="Нет"),AND(E154="Да",F154="Нет"),AND(E154="Да",F154="Да")),0,1)</f>
        <v>0</v>
      </c>
      <c r="AH154" s="104">
        <f>IF(AND(R154="Россия"),1,0)</f>
        <v>0</v>
      </c>
      <c r="AI154" s="104">
        <f>AA154*AH154</f>
        <v>0</v>
      </c>
    </row>
    <row r="155" spans="1:35" ht="50.1" customHeight="1" x14ac:dyDescent="0.25">
      <c r="A155" s="93" t="s">
        <v>443</v>
      </c>
      <c r="B155" s="93">
        <v>145</v>
      </c>
      <c r="C155" s="93">
        <v>60982</v>
      </c>
      <c r="D155" s="94" t="s">
        <v>438</v>
      </c>
      <c r="E155" s="116" t="s">
        <v>45</v>
      </c>
      <c r="F155" s="106" t="s">
        <v>45</v>
      </c>
      <c r="G155" s="118" t="s">
        <v>159</v>
      </c>
      <c r="H155" s="117" t="s">
        <v>159</v>
      </c>
      <c r="I155" s="95"/>
      <c r="J155" s="96" t="s">
        <v>177</v>
      </c>
      <c r="K155" s="96" t="s">
        <v>177</v>
      </c>
      <c r="L155" s="93" t="s">
        <v>184</v>
      </c>
      <c r="M155" s="93">
        <v>10</v>
      </c>
      <c r="N155" s="93" t="s">
        <v>179</v>
      </c>
      <c r="O155" s="97">
        <v>10</v>
      </c>
      <c r="P155" s="93" t="s">
        <v>180</v>
      </c>
      <c r="Q155" s="93" t="s">
        <v>181</v>
      </c>
      <c r="R155" s="106" t="s">
        <v>174</v>
      </c>
      <c r="S155" s="98">
        <v>11330</v>
      </c>
      <c r="T155" s="99">
        <v>0</v>
      </c>
      <c r="U155" s="100" t="s">
        <v>158</v>
      </c>
      <c r="V155" s="98">
        <v>0</v>
      </c>
      <c r="W155" s="101">
        <f>ROUND(ROUND(T155,2)*ROUND(M155,3),2)</f>
        <v>0</v>
      </c>
      <c r="X155" s="101">
        <f>ROUND(W155*IF(UPPER(U155)="20%",20,1)*IF(UPPER(U155)="10%",10,1)*IF(UPPER(U155)="НДС не облагается",0,1)/100,2)</f>
        <v>0</v>
      </c>
      <c r="Y155" s="101">
        <f>ROUND(X155+W155,2)</f>
        <v>0</v>
      </c>
      <c r="Z155" s="102">
        <f>IF(T155&gt;IF(V155=0,T155,V155),1,0)</f>
        <v>0</v>
      </c>
      <c r="AA155" s="102">
        <f t="shared" si="8"/>
        <v>0</v>
      </c>
      <c r="AB155" s="102">
        <f t="shared" si="9"/>
        <v>0</v>
      </c>
      <c r="AC155" s="102">
        <f t="shared" si="10"/>
        <v>0</v>
      </c>
      <c r="AD155" s="103">
        <f t="shared" si="11"/>
        <v>1</v>
      </c>
      <c r="AE155" s="103">
        <f>IF(AND(E155="Да",OR(AND(F155 = "Да",ISBLANK(G155)),AND(F155 = "Да", G155 = "В соответствии с техническим заданием"),AND(F155 = "Нет",NOT(G155 = "В соответствии с техническим заданием")))),1,0)</f>
        <v>0</v>
      </c>
      <c r="AF155" s="104">
        <f>IF(AND(E155="Да",OR(AND(F155 = "Да",ISBLANK(H155)),AND(F155 = "Да", H155 = "В соответствии с техническим заданием"),AND(F155 = "Нет",NOT(H155 = "В соответствии с техническим заданием")))),1,0)</f>
        <v>0</v>
      </c>
      <c r="AG155" s="104">
        <f>IF(OR(AND(E155="Нет",F155="Нет"),AND(E155="Да",F155="Нет"),AND(E155="Да",F155="Да")),0,1)</f>
        <v>0</v>
      </c>
      <c r="AH155" s="104">
        <f>IF(AND(R155="Россия"),1,0)</f>
        <v>0</v>
      </c>
      <c r="AI155" s="104">
        <f>AA155*AH155</f>
        <v>0</v>
      </c>
    </row>
    <row r="156" spans="1:35" ht="50.1" customHeight="1" x14ac:dyDescent="0.25">
      <c r="A156" s="93" t="s">
        <v>444</v>
      </c>
      <c r="B156" s="93">
        <v>146</v>
      </c>
      <c r="C156" s="93">
        <v>57501</v>
      </c>
      <c r="D156" s="94" t="s">
        <v>445</v>
      </c>
      <c r="E156" s="116" t="s">
        <v>45</v>
      </c>
      <c r="F156" s="106" t="s">
        <v>45</v>
      </c>
      <c r="G156" s="118" t="s">
        <v>159</v>
      </c>
      <c r="H156" s="117" t="s">
        <v>159</v>
      </c>
      <c r="I156" s="95"/>
      <c r="J156" s="96" t="s">
        <v>177</v>
      </c>
      <c r="K156" s="96" t="s">
        <v>177</v>
      </c>
      <c r="L156" s="93" t="s">
        <v>184</v>
      </c>
      <c r="M156" s="93">
        <v>15</v>
      </c>
      <c r="N156" s="93" t="s">
        <v>179</v>
      </c>
      <c r="O156" s="97">
        <v>15</v>
      </c>
      <c r="P156" s="93" t="s">
        <v>180</v>
      </c>
      <c r="Q156" s="93" t="s">
        <v>181</v>
      </c>
      <c r="R156" s="106" t="s">
        <v>174</v>
      </c>
      <c r="S156" s="98">
        <v>450</v>
      </c>
      <c r="T156" s="99">
        <v>0</v>
      </c>
      <c r="U156" s="100" t="s">
        <v>158</v>
      </c>
      <c r="V156" s="98">
        <v>0</v>
      </c>
      <c r="W156" s="101">
        <f>ROUND(ROUND(T156,2)*ROUND(M156,3),2)</f>
        <v>0</v>
      </c>
      <c r="X156" s="101">
        <f>ROUND(W156*IF(UPPER(U156)="20%",20,1)*IF(UPPER(U156)="10%",10,1)*IF(UPPER(U156)="НДС не облагается",0,1)/100,2)</f>
        <v>0</v>
      </c>
      <c r="Y156" s="101">
        <f>ROUND(X156+W156,2)</f>
        <v>0</v>
      </c>
      <c r="Z156" s="102">
        <f>IF(T156&gt;IF(V156=0,T156,V156),1,0)</f>
        <v>0</v>
      </c>
      <c r="AA156" s="102">
        <f t="shared" si="8"/>
        <v>0</v>
      </c>
      <c r="AB156" s="102">
        <f t="shared" si="9"/>
        <v>0</v>
      </c>
      <c r="AC156" s="102">
        <f t="shared" si="10"/>
        <v>0</v>
      </c>
      <c r="AD156" s="103">
        <f t="shared" si="11"/>
        <v>1</v>
      </c>
      <c r="AE156" s="103">
        <f>IF(AND(E156="Да",OR(AND(F156 = "Да",ISBLANK(G156)),AND(F156 = "Да", G156 = "В соответствии с техническим заданием"),AND(F156 = "Нет",NOT(G156 = "В соответствии с техническим заданием")))),1,0)</f>
        <v>0</v>
      </c>
      <c r="AF156" s="104">
        <f>IF(AND(E156="Да",OR(AND(F156 = "Да",ISBLANK(H156)),AND(F156 = "Да", H156 = "В соответствии с техническим заданием"),AND(F156 = "Нет",NOT(H156 = "В соответствии с техническим заданием")))),1,0)</f>
        <v>0</v>
      </c>
      <c r="AG156" s="104">
        <f>IF(OR(AND(E156="Нет",F156="Нет"),AND(E156="Да",F156="Нет"),AND(E156="Да",F156="Да")),0,1)</f>
        <v>0</v>
      </c>
      <c r="AH156" s="104">
        <f>IF(AND(R156="Россия"),1,0)</f>
        <v>0</v>
      </c>
      <c r="AI156" s="104">
        <f>AA156*AH156</f>
        <v>0</v>
      </c>
    </row>
    <row r="157" spans="1:35" ht="50.1" customHeight="1" x14ac:dyDescent="0.25">
      <c r="A157" s="93" t="s">
        <v>446</v>
      </c>
      <c r="B157" s="93">
        <v>147</v>
      </c>
      <c r="C157" s="93">
        <v>57505</v>
      </c>
      <c r="D157" s="94" t="s">
        <v>447</v>
      </c>
      <c r="E157" s="116" t="s">
        <v>45</v>
      </c>
      <c r="F157" s="106" t="s">
        <v>45</v>
      </c>
      <c r="G157" s="118" t="s">
        <v>159</v>
      </c>
      <c r="H157" s="117" t="s">
        <v>159</v>
      </c>
      <c r="I157" s="95"/>
      <c r="J157" s="96" t="s">
        <v>177</v>
      </c>
      <c r="K157" s="96" t="s">
        <v>177</v>
      </c>
      <c r="L157" s="93" t="s">
        <v>184</v>
      </c>
      <c r="M157" s="93">
        <v>5</v>
      </c>
      <c r="N157" s="93" t="s">
        <v>179</v>
      </c>
      <c r="O157" s="97">
        <v>5</v>
      </c>
      <c r="P157" s="93" t="s">
        <v>180</v>
      </c>
      <c r="Q157" s="93" t="s">
        <v>181</v>
      </c>
      <c r="R157" s="106" t="s">
        <v>174</v>
      </c>
      <c r="S157" s="98">
        <v>350</v>
      </c>
      <c r="T157" s="99">
        <v>0</v>
      </c>
      <c r="U157" s="100" t="s">
        <v>158</v>
      </c>
      <c r="V157" s="98">
        <v>0</v>
      </c>
      <c r="W157" s="101">
        <f>ROUND(ROUND(T157,2)*ROUND(M157,3),2)</f>
        <v>0</v>
      </c>
      <c r="X157" s="101">
        <f>ROUND(W157*IF(UPPER(U157)="20%",20,1)*IF(UPPER(U157)="10%",10,1)*IF(UPPER(U157)="НДС не облагается",0,1)/100,2)</f>
        <v>0</v>
      </c>
      <c r="Y157" s="101">
        <f>ROUND(X157+W157,2)</f>
        <v>0</v>
      </c>
      <c r="Z157" s="102">
        <f>IF(T157&gt;IF(V157=0,T157,V157),1,0)</f>
        <v>0</v>
      </c>
      <c r="AA157" s="102">
        <f t="shared" si="8"/>
        <v>0</v>
      </c>
      <c r="AB157" s="102">
        <f t="shared" si="9"/>
        <v>0</v>
      </c>
      <c r="AC157" s="102">
        <f t="shared" si="10"/>
        <v>0</v>
      </c>
      <c r="AD157" s="103">
        <f t="shared" si="11"/>
        <v>1</v>
      </c>
      <c r="AE157" s="103">
        <f>IF(AND(E157="Да",OR(AND(F157 = "Да",ISBLANK(G157)),AND(F157 = "Да", G157 = "В соответствии с техническим заданием"),AND(F157 = "Нет",NOT(G157 = "В соответствии с техническим заданием")))),1,0)</f>
        <v>0</v>
      </c>
      <c r="AF157" s="104">
        <f>IF(AND(E157="Да",OR(AND(F157 = "Да",ISBLANK(H157)),AND(F157 = "Да", H157 = "В соответствии с техническим заданием"),AND(F157 = "Нет",NOT(H157 = "В соответствии с техническим заданием")))),1,0)</f>
        <v>0</v>
      </c>
      <c r="AG157" s="104">
        <f>IF(OR(AND(E157="Нет",F157="Нет"),AND(E157="Да",F157="Нет"),AND(E157="Да",F157="Да")),0,1)</f>
        <v>0</v>
      </c>
      <c r="AH157" s="104">
        <f>IF(AND(R157="Россия"),1,0)</f>
        <v>0</v>
      </c>
      <c r="AI157" s="104">
        <f>AA157*AH157</f>
        <v>0</v>
      </c>
    </row>
    <row r="158" spans="1:35" ht="50.1" customHeight="1" x14ac:dyDescent="0.25">
      <c r="A158" s="93" t="s">
        <v>448</v>
      </c>
      <c r="B158" s="93">
        <v>148</v>
      </c>
      <c r="C158" s="93">
        <v>57947</v>
      </c>
      <c r="D158" s="94" t="s">
        <v>449</v>
      </c>
      <c r="E158" s="116" t="s">
        <v>45</v>
      </c>
      <c r="F158" s="106" t="s">
        <v>45</v>
      </c>
      <c r="G158" s="118" t="s">
        <v>159</v>
      </c>
      <c r="H158" s="117" t="s">
        <v>159</v>
      </c>
      <c r="I158" s="95"/>
      <c r="J158" s="96" t="s">
        <v>177</v>
      </c>
      <c r="K158" s="96" t="s">
        <v>177</v>
      </c>
      <c r="L158" s="93" t="s">
        <v>184</v>
      </c>
      <c r="M158" s="93">
        <v>10</v>
      </c>
      <c r="N158" s="93" t="s">
        <v>179</v>
      </c>
      <c r="O158" s="97">
        <v>10</v>
      </c>
      <c r="P158" s="93" t="s">
        <v>180</v>
      </c>
      <c r="Q158" s="93" t="s">
        <v>181</v>
      </c>
      <c r="R158" s="106" t="s">
        <v>174</v>
      </c>
      <c r="S158" s="98">
        <v>40</v>
      </c>
      <c r="T158" s="99">
        <v>0</v>
      </c>
      <c r="U158" s="100" t="s">
        <v>158</v>
      </c>
      <c r="V158" s="98">
        <v>0</v>
      </c>
      <c r="W158" s="101">
        <f>ROUND(ROUND(T158,2)*ROUND(M158,3),2)</f>
        <v>0</v>
      </c>
      <c r="X158" s="101">
        <f>ROUND(W158*IF(UPPER(U158)="20%",20,1)*IF(UPPER(U158)="10%",10,1)*IF(UPPER(U158)="НДС не облагается",0,1)/100,2)</f>
        <v>0</v>
      </c>
      <c r="Y158" s="101">
        <f>ROUND(X158+W158,2)</f>
        <v>0</v>
      </c>
      <c r="Z158" s="102">
        <f>IF(T158&gt;IF(V158=0,T158,V158),1,0)</f>
        <v>0</v>
      </c>
      <c r="AA158" s="102">
        <f t="shared" si="8"/>
        <v>0</v>
      </c>
      <c r="AB158" s="102">
        <f t="shared" si="9"/>
        <v>0</v>
      </c>
      <c r="AC158" s="102">
        <f t="shared" si="10"/>
        <v>0</v>
      </c>
      <c r="AD158" s="103">
        <f t="shared" si="11"/>
        <v>1</v>
      </c>
      <c r="AE158" s="103">
        <f>IF(AND(E158="Да",OR(AND(F158 = "Да",ISBLANK(G158)),AND(F158 = "Да", G158 = "В соответствии с техническим заданием"),AND(F158 = "Нет",NOT(G158 = "В соответствии с техническим заданием")))),1,0)</f>
        <v>0</v>
      </c>
      <c r="AF158" s="104">
        <f>IF(AND(E158="Да",OR(AND(F158 = "Да",ISBLANK(H158)),AND(F158 = "Да", H158 = "В соответствии с техническим заданием"),AND(F158 = "Нет",NOT(H158 = "В соответствии с техническим заданием")))),1,0)</f>
        <v>0</v>
      </c>
      <c r="AG158" s="104">
        <f>IF(OR(AND(E158="Нет",F158="Нет"),AND(E158="Да",F158="Нет"),AND(E158="Да",F158="Да")),0,1)</f>
        <v>0</v>
      </c>
      <c r="AH158" s="104">
        <f>IF(AND(R158="Россия"),1,0)</f>
        <v>0</v>
      </c>
      <c r="AI158" s="104">
        <f>AA158*AH158</f>
        <v>0</v>
      </c>
    </row>
    <row r="159" spans="1:35" ht="50.1" customHeight="1" x14ac:dyDescent="0.25">
      <c r="A159" s="93" t="s">
        <v>450</v>
      </c>
      <c r="B159" s="93">
        <v>149</v>
      </c>
      <c r="C159" s="93">
        <v>57951</v>
      </c>
      <c r="D159" s="94" t="s">
        <v>451</v>
      </c>
      <c r="E159" s="116" t="s">
        <v>45</v>
      </c>
      <c r="F159" s="106" t="s">
        <v>45</v>
      </c>
      <c r="G159" s="118" t="s">
        <v>159</v>
      </c>
      <c r="H159" s="117" t="s">
        <v>159</v>
      </c>
      <c r="I159" s="95"/>
      <c r="J159" s="96" t="s">
        <v>177</v>
      </c>
      <c r="K159" s="96" t="s">
        <v>177</v>
      </c>
      <c r="L159" s="93" t="s">
        <v>184</v>
      </c>
      <c r="M159" s="93">
        <v>10</v>
      </c>
      <c r="N159" s="93" t="s">
        <v>179</v>
      </c>
      <c r="O159" s="97">
        <v>10</v>
      </c>
      <c r="P159" s="93" t="s">
        <v>180</v>
      </c>
      <c r="Q159" s="93" t="s">
        <v>181</v>
      </c>
      <c r="R159" s="106" t="s">
        <v>174</v>
      </c>
      <c r="S159" s="98">
        <v>70</v>
      </c>
      <c r="T159" s="99">
        <v>0</v>
      </c>
      <c r="U159" s="100" t="s">
        <v>158</v>
      </c>
      <c r="V159" s="98">
        <v>0</v>
      </c>
      <c r="W159" s="101">
        <f>ROUND(ROUND(T159,2)*ROUND(M159,3),2)</f>
        <v>0</v>
      </c>
      <c r="X159" s="101">
        <f>ROUND(W159*IF(UPPER(U159)="20%",20,1)*IF(UPPER(U159)="10%",10,1)*IF(UPPER(U159)="НДС не облагается",0,1)/100,2)</f>
        <v>0</v>
      </c>
      <c r="Y159" s="101">
        <f>ROUND(X159+W159,2)</f>
        <v>0</v>
      </c>
      <c r="Z159" s="102">
        <f>IF(T159&gt;IF(V159=0,T159,V159),1,0)</f>
        <v>0</v>
      </c>
      <c r="AA159" s="102">
        <f t="shared" si="8"/>
        <v>0</v>
      </c>
      <c r="AB159" s="102">
        <f t="shared" si="9"/>
        <v>0</v>
      </c>
      <c r="AC159" s="102">
        <f t="shared" si="10"/>
        <v>0</v>
      </c>
      <c r="AD159" s="103">
        <f t="shared" si="11"/>
        <v>1</v>
      </c>
      <c r="AE159" s="103">
        <f>IF(AND(E159="Да",OR(AND(F159 = "Да",ISBLANK(G159)),AND(F159 = "Да", G159 = "В соответствии с техническим заданием"),AND(F159 = "Нет",NOT(G159 = "В соответствии с техническим заданием")))),1,0)</f>
        <v>0</v>
      </c>
      <c r="AF159" s="104">
        <f>IF(AND(E159="Да",OR(AND(F159 = "Да",ISBLANK(H159)),AND(F159 = "Да", H159 = "В соответствии с техническим заданием"),AND(F159 = "Нет",NOT(H159 = "В соответствии с техническим заданием")))),1,0)</f>
        <v>0</v>
      </c>
      <c r="AG159" s="104">
        <f>IF(OR(AND(E159="Нет",F159="Нет"),AND(E159="Да",F159="Нет"),AND(E159="Да",F159="Да")),0,1)</f>
        <v>0</v>
      </c>
      <c r="AH159" s="104">
        <f>IF(AND(R159="Россия"),1,0)</f>
        <v>0</v>
      </c>
      <c r="AI159" s="104">
        <f>AA159*AH159</f>
        <v>0</v>
      </c>
    </row>
    <row r="160" spans="1:35" ht="50.1" customHeight="1" x14ac:dyDescent="0.25">
      <c r="A160" s="93" t="s">
        <v>452</v>
      </c>
      <c r="B160" s="93">
        <v>150</v>
      </c>
      <c r="C160" s="93">
        <v>57495</v>
      </c>
      <c r="D160" s="94" t="s">
        <v>453</v>
      </c>
      <c r="E160" s="116" t="s">
        <v>45</v>
      </c>
      <c r="F160" s="106" t="s">
        <v>45</v>
      </c>
      <c r="G160" s="118" t="s">
        <v>159</v>
      </c>
      <c r="H160" s="117" t="s">
        <v>159</v>
      </c>
      <c r="I160" s="95"/>
      <c r="J160" s="96" t="s">
        <v>177</v>
      </c>
      <c r="K160" s="96" t="s">
        <v>177</v>
      </c>
      <c r="L160" s="93" t="s">
        <v>184</v>
      </c>
      <c r="M160" s="93">
        <v>10</v>
      </c>
      <c r="N160" s="93" t="s">
        <v>179</v>
      </c>
      <c r="O160" s="97">
        <v>10</v>
      </c>
      <c r="P160" s="93" t="s">
        <v>180</v>
      </c>
      <c r="Q160" s="93" t="s">
        <v>181</v>
      </c>
      <c r="R160" s="106" t="s">
        <v>174</v>
      </c>
      <c r="S160" s="98">
        <v>90</v>
      </c>
      <c r="T160" s="99">
        <v>0</v>
      </c>
      <c r="U160" s="100" t="s">
        <v>158</v>
      </c>
      <c r="V160" s="98">
        <v>0</v>
      </c>
      <c r="W160" s="101">
        <f>ROUND(ROUND(T160,2)*ROUND(M160,3),2)</f>
        <v>0</v>
      </c>
      <c r="X160" s="101">
        <f>ROUND(W160*IF(UPPER(U160)="20%",20,1)*IF(UPPER(U160)="10%",10,1)*IF(UPPER(U160)="НДС не облагается",0,1)/100,2)</f>
        <v>0</v>
      </c>
      <c r="Y160" s="101">
        <f>ROUND(X160+W160,2)</f>
        <v>0</v>
      </c>
      <c r="Z160" s="102">
        <f>IF(T160&gt;IF(V160=0,T160,V160),1,0)</f>
        <v>0</v>
      </c>
      <c r="AA160" s="102">
        <f t="shared" si="8"/>
        <v>0</v>
      </c>
      <c r="AB160" s="102">
        <f t="shared" si="9"/>
        <v>0</v>
      </c>
      <c r="AC160" s="102">
        <f t="shared" si="10"/>
        <v>0</v>
      </c>
      <c r="AD160" s="103">
        <f t="shared" si="11"/>
        <v>1</v>
      </c>
      <c r="AE160" s="103">
        <f>IF(AND(E160="Да",OR(AND(F160 = "Да",ISBLANK(G160)),AND(F160 = "Да", G160 = "В соответствии с техническим заданием"),AND(F160 = "Нет",NOT(G160 = "В соответствии с техническим заданием")))),1,0)</f>
        <v>0</v>
      </c>
      <c r="AF160" s="104">
        <f>IF(AND(E160="Да",OR(AND(F160 = "Да",ISBLANK(H160)),AND(F160 = "Да", H160 = "В соответствии с техническим заданием"),AND(F160 = "Нет",NOT(H160 = "В соответствии с техническим заданием")))),1,0)</f>
        <v>0</v>
      </c>
      <c r="AG160" s="104">
        <f>IF(OR(AND(E160="Нет",F160="Нет"),AND(E160="Да",F160="Нет"),AND(E160="Да",F160="Да")),0,1)</f>
        <v>0</v>
      </c>
      <c r="AH160" s="104">
        <f>IF(AND(R160="Россия"),1,0)</f>
        <v>0</v>
      </c>
      <c r="AI160" s="104">
        <f>AA160*AH160</f>
        <v>0</v>
      </c>
    </row>
    <row r="161" spans="1:35" ht="50.1" customHeight="1" x14ac:dyDescent="0.25">
      <c r="A161" s="93" t="s">
        <v>454</v>
      </c>
      <c r="B161" s="93">
        <v>151</v>
      </c>
      <c r="C161" s="93">
        <v>397</v>
      </c>
      <c r="D161" s="94" t="s">
        <v>455</v>
      </c>
      <c r="E161" s="116" t="s">
        <v>45</v>
      </c>
      <c r="F161" s="106" t="s">
        <v>45</v>
      </c>
      <c r="G161" s="118" t="s">
        <v>159</v>
      </c>
      <c r="H161" s="117" t="s">
        <v>159</v>
      </c>
      <c r="I161" s="95"/>
      <c r="J161" s="96" t="s">
        <v>177</v>
      </c>
      <c r="K161" s="96" t="s">
        <v>177</v>
      </c>
      <c r="L161" s="93" t="s">
        <v>184</v>
      </c>
      <c r="M161" s="93">
        <v>2</v>
      </c>
      <c r="N161" s="93" t="s">
        <v>179</v>
      </c>
      <c r="O161" s="97">
        <v>2</v>
      </c>
      <c r="P161" s="93" t="s">
        <v>180</v>
      </c>
      <c r="Q161" s="93" t="s">
        <v>181</v>
      </c>
      <c r="R161" s="106" t="s">
        <v>174</v>
      </c>
      <c r="S161" s="98">
        <v>232</v>
      </c>
      <c r="T161" s="99">
        <v>0</v>
      </c>
      <c r="U161" s="100" t="s">
        <v>158</v>
      </c>
      <c r="V161" s="98">
        <v>0</v>
      </c>
      <c r="W161" s="101">
        <f>ROUND(ROUND(T161,2)*ROUND(M161,3),2)</f>
        <v>0</v>
      </c>
      <c r="X161" s="101">
        <f>ROUND(W161*IF(UPPER(U161)="20%",20,1)*IF(UPPER(U161)="10%",10,1)*IF(UPPER(U161)="НДС не облагается",0,1)/100,2)</f>
        <v>0</v>
      </c>
      <c r="Y161" s="101">
        <f>ROUND(X161+W161,2)</f>
        <v>0</v>
      </c>
      <c r="Z161" s="102">
        <f>IF(T161&gt;IF(V161=0,T161,V161),1,0)</f>
        <v>0</v>
      </c>
      <c r="AA161" s="102">
        <f t="shared" si="8"/>
        <v>0</v>
      </c>
      <c r="AB161" s="102">
        <f t="shared" si="9"/>
        <v>0</v>
      </c>
      <c r="AC161" s="102">
        <f t="shared" si="10"/>
        <v>0</v>
      </c>
      <c r="AD161" s="103">
        <f t="shared" si="11"/>
        <v>1</v>
      </c>
      <c r="AE161" s="103">
        <f>IF(AND(E161="Да",OR(AND(F161 = "Да",ISBLANK(G161)),AND(F161 = "Да", G161 = "В соответствии с техническим заданием"),AND(F161 = "Нет",NOT(G161 = "В соответствии с техническим заданием")))),1,0)</f>
        <v>0</v>
      </c>
      <c r="AF161" s="104">
        <f>IF(AND(E161="Да",OR(AND(F161 = "Да",ISBLANK(H161)),AND(F161 = "Да", H161 = "В соответствии с техническим заданием"),AND(F161 = "Нет",NOT(H161 = "В соответствии с техническим заданием")))),1,0)</f>
        <v>0</v>
      </c>
      <c r="AG161" s="104">
        <f>IF(OR(AND(E161="Нет",F161="Нет"),AND(E161="Да",F161="Нет"),AND(E161="Да",F161="Да")),0,1)</f>
        <v>0</v>
      </c>
      <c r="AH161" s="104">
        <f>IF(AND(R161="Россия"),1,0)</f>
        <v>0</v>
      </c>
      <c r="AI161" s="104">
        <f>AA161*AH161</f>
        <v>0</v>
      </c>
    </row>
    <row r="162" spans="1:35" ht="50.1" customHeight="1" x14ac:dyDescent="0.25">
      <c r="A162" s="93" t="s">
        <v>456</v>
      </c>
      <c r="B162" s="93">
        <v>152</v>
      </c>
      <c r="C162" s="93">
        <v>398</v>
      </c>
      <c r="D162" s="94" t="s">
        <v>457</v>
      </c>
      <c r="E162" s="116" t="s">
        <v>45</v>
      </c>
      <c r="F162" s="106" t="s">
        <v>45</v>
      </c>
      <c r="G162" s="118" t="s">
        <v>159</v>
      </c>
      <c r="H162" s="117" t="s">
        <v>159</v>
      </c>
      <c r="I162" s="95"/>
      <c r="J162" s="96" t="s">
        <v>177</v>
      </c>
      <c r="K162" s="96" t="s">
        <v>177</v>
      </c>
      <c r="L162" s="93" t="s">
        <v>184</v>
      </c>
      <c r="M162" s="93">
        <v>1</v>
      </c>
      <c r="N162" s="93" t="s">
        <v>179</v>
      </c>
      <c r="O162" s="97">
        <v>1</v>
      </c>
      <c r="P162" s="93" t="s">
        <v>180</v>
      </c>
      <c r="Q162" s="93" t="s">
        <v>181</v>
      </c>
      <c r="R162" s="106" t="s">
        <v>174</v>
      </c>
      <c r="S162" s="98">
        <v>916</v>
      </c>
      <c r="T162" s="99">
        <v>0</v>
      </c>
      <c r="U162" s="100" t="s">
        <v>158</v>
      </c>
      <c r="V162" s="98">
        <v>0</v>
      </c>
      <c r="W162" s="101">
        <f>ROUND(ROUND(T162,2)*ROUND(M162,3),2)</f>
        <v>0</v>
      </c>
      <c r="X162" s="101">
        <f>ROUND(W162*IF(UPPER(U162)="20%",20,1)*IF(UPPER(U162)="10%",10,1)*IF(UPPER(U162)="НДС не облагается",0,1)/100,2)</f>
        <v>0</v>
      </c>
      <c r="Y162" s="101">
        <f>ROUND(X162+W162,2)</f>
        <v>0</v>
      </c>
      <c r="Z162" s="102">
        <f>IF(T162&gt;IF(V162=0,T162,V162),1,0)</f>
        <v>0</v>
      </c>
      <c r="AA162" s="102">
        <f t="shared" si="8"/>
        <v>0</v>
      </c>
      <c r="AB162" s="102">
        <f t="shared" si="9"/>
        <v>0</v>
      </c>
      <c r="AC162" s="102">
        <f t="shared" si="10"/>
        <v>0</v>
      </c>
      <c r="AD162" s="103">
        <f t="shared" si="11"/>
        <v>1</v>
      </c>
      <c r="AE162" s="103">
        <f>IF(AND(E162="Да",OR(AND(F162 = "Да",ISBLANK(G162)),AND(F162 = "Да", G162 = "В соответствии с техническим заданием"),AND(F162 = "Нет",NOT(G162 = "В соответствии с техническим заданием")))),1,0)</f>
        <v>0</v>
      </c>
      <c r="AF162" s="104">
        <f>IF(AND(E162="Да",OR(AND(F162 = "Да",ISBLANK(H162)),AND(F162 = "Да", H162 = "В соответствии с техническим заданием"),AND(F162 = "Нет",NOT(H162 = "В соответствии с техническим заданием")))),1,0)</f>
        <v>0</v>
      </c>
      <c r="AG162" s="104">
        <f>IF(OR(AND(E162="Нет",F162="Нет"),AND(E162="Да",F162="Нет"),AND(E162="Да",F162="Да")),0,1)</f>
        <v>0</v>
      </c>
      <c r="AH162" s="104">
        <f>IF(AND(R162="Россия"),1,0)</f>
        <v>0</v>
      </c>
      <c r="AI162" s="104">
        <f>AA162*AH162</f>
        <v>0</v>
      </c>
    </row>
    <row r="163" spans="1:35" ht="50.1" customHeight="1" x14ac:dyDescent="0.25">
      <c r="A163" s="93" t="s">
        <v>458</v>
      </c>
      <c r="B163" s="93">
        <v>153</v>
      </c>
      <c r="C163" s="93">
        <v>63554</v>
      </c>
      <c r="D163" s="94" t="s">
        <v>459</v>
      </c>
      <c r="E163" s="116" t="s">
        <v>76</v>
      </c>
      <c r="F163" s="106" t="s">
        <v>45</v>
      </c>
      <c r="G163" s="118" t="s">
        <v>159</v>
      </c>
      <c r="H163" s="117" t="s">
        <v>159</v>
      </c>
      <c r="I163" s="95"/>
      <c r="J163" s="96" t="s">
        <v>177</v>
      </c>
      <c r="K163" s="96" t="s">
        <v>177</v>
      </c>
      <c r="L163" s="93" t="s">
        <v>184</v>
      </c>
      <c r="M163" s="93">
        <v>1</v>
      </c>
      <c r="N163" s="93" t="s">
        <v>179</v>
      </c>
      <c r="O163" s="97">
        <v>1</v>
      </c>
      <c r="P163" s="93" t="s">
        <v>180</v>
      </c>
      <c r="Q163" s="93" t="s">
        <v>181</v>
      </c>
      <c r="R163" s="106" t="s">
        <v>174</v>
      </c>
      <c r="S163" s="98">
        <v>2230</v>
      </c>
      <c r="T163" s="99">
        <v>0</v>
      </c>
      <c r="U163" s="100" t="s">
        <v>158</v>
      </c>
      <c r="V163" s="98">
        <v>0</v>
      </c>
      <c r="W163" s="101">
        <f>ROUND(ROUND(T163,2)*ROUND(M163,3),2)</f>
        <v>0</v>
      </c>
      <c r="X163" s="101">
        <f>ROUND(W163*IF(UPPER(U163)="20%",20,1)*IF(UPPER(U163)="10%",10,1)*IF(UPPER(U163)="НДС не облагается",0,1)/100,2)</f>
        <v>0</v>
      </c>
      <c r="Y163" s="101">
        <f>ROUND(X163+W163,2)</f>
        <v>0</v>
      </c>
      <c r="Z163" s="102">
        <f>IF(T163&gt;IF(V163=0,T163,V163),1,0)</f>
        <v>0</v>
      </c>
      <c r="AA163" s="102">
        <f t="shared" si="8"/>
        <v>0</v>
      </c>
      <c r="AB163" s="102">
        <f t="shared" si="9"/>
        <v>0</v>
      </c>
      <c r="AC163" s="102">
        <f t="shared" si="10"/>
        <v>0</v>
      </c>
      <c r="AD163" s="103">
        <f t="shared" si="11"/>
        <v>1</v>
      </c>
      <c r="AE163" s="103">
        <f>IF(AND(E163="Да",OR(AND(F163 = "Да",ISBLANK(G163)),AND(F163 = "Да", G163 = "В соответствии с техническим заданием"),AND(F163 = "Нет",NOT(G163 = "В соответствии с техническим заданием")))),1,0)</f>
        <v>0</v>
      </c>
      <c r="AF163" s="104">
        <f>IF(AND(E163="Да",OR(AND(F163 = "Да",ISBLANK(H163)),AND(F163 = "Да", H163 = "В соответствии с техническим заданием"),AND(F163 = "Нет",NOT(H163 = "В соответствии с техническим заданием")))),1,0)</f>
        <v>0</v>
      </c>
      <c r="AG163" s="104">
        <f>IF(OR(AND(E163="Нет",F163="Нет"),AND(E163="Да",F163="Нет"),AND(E163="Да",F163="Да")),0,1)</f>
        <v>0</v>
      </c>
      <c r="AH163" s="104">
        <f>IF(AND(R163="Россия"),1,0)</f>
        <v>0</v>
      </c>
      <c r="AI163" s="104">
        <f>AA163*AH163</f>
        <v>0</v>
      </c>
    </row>
    <row r="164" spans="1:35" ht="50.1" customHeight="1" x14ac:dyDescent="0.25">
      <c r="A164" s="93" t="s">
        <v>460</v>
      </c>
      <c r="B164" s="93">
        <v>154</v>
      </c>
      <c r="C164" s="93">
        <v>122</v>
      </c>
      <c r="D164" s="94" t="s">
        <v>461</v>
      </c>
      <c r="E164" s="116" t="s">
        <v>45</v>
      </c>
      <c r="F164" s="106" t="s">
        <v>45</v>
      </c>
      <c r="G164" s="118" t="s">
        <v>159</v>
      </c>
      <c r="H164" s="117" t="s">
        <v>159</v>
      </c>
      <c r="I164" s="95"/>
      <c r="J164" s="96" t="s">
        <v>177</v>
      </c>
      <c r="K164" s="96" t="s">
        <v>177</v>
      </c>
      <c r="L164" s="93" t="s">
        <v>184</v>
      </c>
      <c r="M164" s="93">
        <v>2</v>
      </c>
      <c r="N164" s="93" t="s">
        <v>179</v>
      </c>
      <c r="O164" s="97">
        <v>2</v>
      </c>
      <c r="P164" s="93" t="s">
        <v>180</v>
      </c>
      <c r="Q164" s="93" t="s">
        <v>181</v>
      </c>
      <c r="R164" s="106" t="s">
        <v>174</v>
      </c>
      <c r="S164" s="98">
        <v>354</v>
      </c>
      <c r="T164" s="99">
        <v>0</v>
      </c>
      <c r="U164" s="100" t="s">
        <v>158</v>
      </c>
      <c r="V164" s="98">
        <v>0</v>
      </c>
      <c r="W164" s="101">
        <f>ROUND(ROUND(T164,2)*ROUND(M164,3),2)</f>
        <v>0</v>
      </c>
      <c r="X164" s="101">
        <f>ROUND(W164*IF(UPPER(U164)="20%",20,1)*IF(UPPER(U164)="10%",10,1)*IF(UPPER(U164)="НДС не облагается",0,1)/100,2)</f>
        <v>0</v>
      </c>
      <c r="Y164" s="101">
        <f>ROUND(X164+W164,2)</f>
        <v>0</v>
      </c>
      <c r="Z164" s="102">
        <f>IF(T164&gt;IF(V164=0,T164,V164),1,0)</f>
        <v>0</v>
      </c>
      <c r="AA164" s="102">
        <f t="shared" si="8"/>
        <v>0</v>
      </c>
      <c r="AB164" s="102">
        <f t="shared" si="9"/>
        <v>0</v>
      </c>
      <c r="AC164" s="102">
        <f t="shared" si="10"/>
        <v>0</v>
      </c>
      <c r="AD164" s="103">
        <f t="shared" si="11"/>
        <v>1</v>
      </c>
      <c r="AE164" s="103">
        <f>IF(AND(E164="Да",OR(AND(F164 = "Да",ISBLANK(G164)),AND(F164 = "Да", G164 = "В соответствии с техническим заданием"),AND(F164 = "Нет",NOT(G164 = "В соответствии с техническим заданием")))),1,0)</f>
        <v>0</v>
      </c>
      <c r="AF164" s="104">
        <f>IF(AND(E164="Да",OR(AND(F164 = "Да",ISBLANK(H164)),AND(F164 = "Да", H164 = "В соответствии с техническим заданием"),AND(F164 = "Нет",NOT(H164 = "В соответствии с техническим заданием")))),1,0)</f>
        <v>0</v>
      </c>
      <c r="AG164" s="104">
        <f>IF(OR(AND(E164="Нет",F164="Нет"),AND(E164="Да",F164="Нет"),AND(E164="Да",F164="Да")),0,1)</f>
        <v>0</v>
      </c>
      <c r="AH164" s="104">
        <f>IF(AND(R164="Россия"),1,0)</f>
        <v>0</v>
      </c>
      <c r="AI164" s="104">
        <f>AA164*AH164</f>
        <v>0</v>
      </c>
    </row>
    <row r="165" spans="1:35" ht="50.1" customHeight="1" x14ac:dyDescent="0.25">
      <c r="A165" s="93" t="s">
        <v>462</v>
      </c>
      <c r="B165" s="93">
        <v>155</v>
      </c>
      <c r="C165" s="93">
        <v>57357</v>
      </c>
      <c r="D165" s="94" t="s">
        <v>463</v>
      </c>
      <c r="E165" s="116" t="s">
        <v>76</v>
      </c>
      <c r="F165" s="106" t="s">
        <v>45</v>
      </c>
      <c r="G165" s="118" t="s">
        <v>159</v>
      </c>
      <c r="H165" s="117" t="s">
        <v>159</v>
      </c>
      <c r="I165" s="95"/>
      <c r="J165" s="96" t="s">
        <v>177</v>
      </c>
      <c r="K165" s="96" t="s">
        <v>177</v>
      </c>
      <c r="L165" s="93" t="s">
        <v>184</v>
      </c>
      <c r="M165" s="93">
        <v>13</v>
      </c>
      <c r="N165" s="93" t="s">
        <v>179</v>
      </c>
      <c r="O165" s="97">
        <v>13</v>
      </c>
      <c r="P165" s="93" t="s">
        <v>180</v>
      </c>
      <c r="Q165" s="93" t="s">
        <v>181</v>
      </c>
      <c r="R165" s="106" t="s">
        <v>174</v>
      </c>
      <c r="S165" s="98">
        <v>2301</v>
      </c>
      <c r="T165" s="99">
        <v>0</v>
      </c>
      <c r="U165" s="100" t="s">
        <v>158</v>
      </c>
      <c r="V165" s="98">
        <v>0</v>
      </c>
      <c r="W165" s="101">
        <f>ROUND(ROUND(T165,2)*ROUND(M165,3),2)</f>
        <v>0</v>
      </c>
      <c r="X165" s="101">
        <f>ROUND(W165*IF(UPPER(U165)="20%",20,1)*IF(UPPER(U165)="10%",10,1)*IF(UPPER(U165)="НДС не облагается",0,1)/100,2)</f>
        <v>0</v>
      </c>
      <c r="Y165" s="101">
        <f>ROUND(X165+W165,2)</f>
        <v>0</v>
      </c>
      <c r="Z165" s="102">
        <f>IF(T165&gt;IF(V165=0,T165,V165),1,0)</f>
        <v>0</v>
      </c>
      <c r="AA165" s="102">
        <f t="shared" si="8"/>
        <v>0</v>
      </c>
      <c r="AB165" s="102">
        <f t="shared" si="9"/>
        <v>0</v>
      </c>
      <c r="AC165" s="102">
        <f t="shared" si="10"/>
        <v>0</v>
      </c>
      <c r="AD165" s="103">
        <f t="shared" si="11"/>
        <v>1</v>
      </c>
      <c r="AE165" s="103">
        <f>IF(AND(E165="Да",OR(AND(F165 = "Да",ISBLANK(G165)),AND(F165 = "Да", G165 = "В соответствии с техническим заданием"),AND(F165 = "Нет",NOT(G165 = "В соответствии с техническим заданием")))),1,0)</f>
        <v>0</v>
      </c>
      <c r="AF165" s="104">
        <f>IF(AND(E165="Да",OR(AND(F165 = "Да",ISBLANK(H165)),AND(F165 = "Да", H165 = "В соответствии с техническим заданием"),AND(F165 = "Нет",NOT(H165 = "В соответствии с техническим заданием")))),1,0)</f>
        <v>0</v>
      </c>
      <c r="AG165" s="104">
        <f>IF(OR(AND(E165="Нет",F165="Нет"),AND(E165="Да",F165="Нет"),AND(E165="Да",F165="Да")),0,1)</f>
        <v>0</v>
      </c>
      <c r="AH165" s="104">
        <f>IF(AND(R165="Россия"),1,0)</f>
        <v>0</v>
      </c>
      <c r="AI165" s="104">
        <f>AA165*AH165</f>
        <v>0</v>
      </c>
    </row>
    <row r="166" spans="1:35" ht="50.1" customHeight="1" x14ac:dyDescent="0.25">
      <c r="A166" s="93" t="s">
        <v>464</v>
      </c>
      <c r="B166" s="93">
        <v>156</v>
      </c>
      <c r="C166" s="93">
        <v>57759</v>
      </c>
      <c r="D166" s="94" t="s">
        <v>465</v>
      </c>
      <c r="E166" s="116" t="s">
        <v>45</v>
      </c>
      <c r="F166" s="106" t="s">
        <v>45</v>
      </c>
      <c r="G166" s="118" t="s">
        <v>159</v>
      </c>
      <c r="H166" s="117" t="s">
        <v>159</v>
      </c>
      <c r="I166" s="95"/>
      <c r="J166" s="96" t="s">
        <v>177</v>
      </c>
      <c r="K166" s="96" t="s">
        <v>177</v>
      </c>
      <c r="L166" s="93" t="s">
        <v>184</v>
      </c>
      <c r="M166" s="93">
        <v>5</v>
      </c>
      <c r="N166" s="93" t="s">
        <v>179</v>
      </c>
      <c r="O166" s="97">
        <v>5</v>
      </c>
      <c r="P166" s="93" t="s">
        <v>180</v>
      </c>
      <c r="Q166" s="93" t="s">
        <v>181</v>
      </c>
      <c r="R166" s="106" t="s">
        <v>174</v>
      </c>
      <c r="S166" s="98">
        <v>820</v>
      </c>
      <c r="T166" s="99">
        <v>0</v>
      </c>
      <c r="U166" s="100" t="s">
        <v>158</v>
      </c>
      <c r="V166" s="98">
        <v>0</v>
      </c>
      <c r="W166" s="101">
        <f>ROUND(ROUND(T166,2)*ROUND(M166,3),2)</f>
        <v>0</v>
      </c>
      <c r="X166" s="101">
        <f>ROUND(W166*IF(UPPER(U166)="20%",20,1)*IF(UPPER(U166)="10%",10,1)*IF(UPPER(U166)="НДС не облагается",0,1)/100,2)</f>
        <v>0</v>
      </c>
      <c r="Y166" s="101">
        <f>ROUND(X166+W166,2)</f>
        <v>0</v>
      </c>
      <c r="Z166" s="102">
        <f>IF(T166&gt;IF(V166=0,T166,V166),1,0)</f>
        <v>0</v>
      </c>
      <c r="AA166" s="102">
        <f t="shared" si="8"/>
        <v>0</v>
      </c>
      <c r="AB166" s="102">
        <f t="shared" si="9"/>
        <v>0</v>
      </c>
      <c r="AC166" s="102">
        <f t="shared" si="10"/>
        <v>0</v>
      </c>
      <c r="AD166" s="103">
        <f t="shared" si="11"/>
        <v>1</v>
      </c>
      <c r="AE166" s="103">
        <f>IF(AND(E166="Да",OR(AND(F166 = "Да",ISBLANK(G166)),AND(F166 = "Да", G166 = "В соответствии с техническим заданием"),AND(F166 = "Нет",NOT(G166 = "В соответствии с техническим заданием")))),1,0)</f>
        <v>0</v>
      </c>
      <c r="AF166" s="104">
        <f>IF(AND(E166="Да",OR(AND(F166 = "Да",ISBLANK(H166)),AND(F166 = "Да", H166 = "В соответствии с техническим заданием"),AND(F166 = "Нет",NOT(H166 = "В соответствии с техническим заданием")))),1,0)</f>
        <v>0</v>
      </c>
      <c r="AG166" s="104">
        <f>IF(OR(AND(E166="Нет",F166="Нет"),AND(E166="Да",F166="Нет"),AND(E166="Да",F166="Да")),0,1)</f>
        <v>0</v>
      </c>
      <c r="AH166" s="104">
        <f>IF(AND(R166="Россия"),1,0)</f>
        <v>0</v>
      </c>
      <c r="AI166" s="104">
        <f>AA166*AH166</f>
        <v>0</v>
      </c>
    </row>
    <row r="167" spans="1:35" ht="50.1" customHeight="1" x14ac:dyDescent="0.25">
      <c r="A167" s="93" t="s">
        <v>466</v>
      </c>
      <c r="B167" s="93">
        <v>157</v>
      </c>
      <c r="C167" s="93">
        <v>412</v>
      </c>
      <c r="D167" s="94" t="s">
        <v>467</v>
      </c>
      <c r="E167" s="116" t="s">
        <v>45</v>
      </c>
      <c r="F167" s="106" t="s">
        <v>45</v>
      </c>
      <c r="G167" s="118" t="s">
        <v>159</v>
      </c>
      <c r="H167" s="117" t="s">
        <v>159</v>
      </c>
      <c r="I167" s="95"/>
      <c r="J167" s="96" t="s">
        <v>177</v>
      </c>
      <c r="K167" s="96" t="s">
        <v>177</v>
      </c>
      <c r="L167" s="93" t="s">
        <v>184</v>
      </c>
      <c r="M167" s="93">
        <v>3</v>
      </c>
      <c r="N167" s="93" t="s">
        <v>179</v>
      </c>
      <c r="O167" s="97">
        <v>3</v>
      </c>
      <c r="P167" s="93" t="s">
        <v>180</v>
      </c>
      <c r="Q167" s="93" t="s">
        <v>181</v>
      </c>
      <c r="R167" s="106" t="s">
        <v>174</v>
      </c>
      <c r="S167" s="98">
        <v>1452</v>
      </c>
      <c r="T167" s="99">
        <v>0</v>
      </c>
      <c r="U167" s="100" t="s">
        <v>158</v>
      </c>
      <c r="V167" s="98">
        <v>0</v>
      </c>
      <c r="W167" s="101">
        <f>ROUND(ROUND(T167,2)*ROUND(M167,3),2)</f>
        <v>0</v>
      </c>
      <c r="X167" s="101">
        <f>ROUND(W167*IF(UPPER(U167)="20%",20,1)*IF(UPPER(U167)="10%",10,1)*IF(UPPER(U167)="НДС не облагается",0,1)/100,2)</f>
        <v>0</v>
      </c>
      <c r="Y167" s="101">
        <f>ROUND(X167+W167,2)</f>
        <v>0</v>
      </c>
      <c r="Z167" s="102">
        <f>IF(T167&gt;IF(V167=0,T167,V167),1,0)</f>
        <v>0</v>
      </c>
      <c r="AA167" s="102">
        <f t="shared" si="8"/>
        <v>0</v>
      </c>
      <c r="AB167" s="102">
        <f t="shared" si="9"/>
        <v>0</v>
      </c>
      <c r="AC167" s="102">
        <f t="shared" si="10"/>
        <v>0</v>
      </c>
      <c r="AD167" s="103">
        <f t="shared" si="11"/>
        <v>1</v>
      </c>
      <c r="AE167" s="103">
        <f>IF(AND(E167="Да",OR(AND(F167 = "Да",ISBLANK(G167)),AND(F167 = "Да", G167 = "В соответствии с техническим заданием"),AND(F167 = "Нет",NOT(G167 = "В соответствии с техническим заданием")))),1,0)</f>
        <v>0</v>
      </c>
      <c r="AF167" s="104">
        <f>IF(AND(E167="Да",OR(AND(F167 = "Да",ISBLANK(H167)),AND(F167 = "Да", H167 = "В соответствии с техническим заданием"),AND(F167 = "Нет",NOT(H167 = "В соответствии с техническим заданием")))),1,0)</f>
        <v>0</v>
      </c>
      <c r="AG167" s="104">
        <f>IF(OR(AND(E167="Нет",F167="Нет"),AND(E167="Да",F167="Нет"),AND(E167="Да",F167="Да")),0,1)</f>
        <v>0</v>
      </c>
      <c r="AH167" s="104">
        <f>IF(AND(R167="Россия"),1,0)</f>
        <v>0</v>
      </c>
      <c r="AI167" s="104">
        <f>AA167*AH167</f>
        <v>0</v>
      </c>
    </row>
    <row r="168" spans="1:35" ht="50.1" customHeight="1" x14ac:dyDescent="0.25">
      <c r="A168" s="93" t="s">
        <v>468</v>
      </c>
      <c r="B168" s="93">
        <v>158</v>
      </c>
      <c r="C168" s="93">
        <v>60337</v>
      </c>
      <c r="D168" s="94" t="s">
        <v>469</v>
      </c>
      <c r="E168" s="116" t="s">
        <v>45</v>
      </c>
      <c r="F168" s="106" t="s">
        <v>45</v>
      </c>
      <c r="G168" s="118" t="s">
        <v>159</v>
      </c>
      <c r="H168" s="117" t="s">
        <v>159</v>
      </c>
      <c r="I168" s="95"/>
      <c r="J168" s="96" t="s">
        <v>177</v>
      </c>
      <c r="K168" s="96" t="s">
        <v>177</v>
      </c>
      <c r="L168" s="93" t="s">
        <v>184</v>
      </c>
      <c r="M168" s="93">
        <v>1</v>
      </c>
      <c r="N168" s="93" t="s">
        <v>179</v>
      </c>
      <c r="O168" s="97">
        <v>1</v>
      </c>
      <c r="P168" s="93" t="s">
        <v>180</v>
      </c>
      <c r="Q168" s="93" t="s">
        <v>181</v>
      </c>
      <c r="R168" s="106" t="s">
        <v>174</v>
      </c>
      <c r="S168" s="98">
        <v>323</v>
      </c>
      <c r="T168" s="99">
        <v>0</v>
      </c>
      <c r="U168" s="100" t="s">
        <v>158</v>
      </c>
      <c r="V168" s="98">
        <v>0</v>
      </c>
      <c r="W168" s="101">
        <f>ROUND(ROUND(T168,2)*ROUND(M168,3),2)</f>
        <v>0</v>
      </c>
      <c r="X168" s="101">
        <f>ROUND(W168*IF(UPPER(U168)="20%",20,1)*IF(UPPER(U168)="10%",10,1)*IF(UPPER(U168)="НДС не облагается",0,1)/100,2)</f>
        <v>0</v>
      </c>
      <c r="Y168" s="101">
        <f>ROUND(X168+W168,2)</f>
        <v>0</v>
      </c>
      <c r="Z168" s="102">
        <f>IF(T168&gt;IF(V168=0,T168,V168),1,0)</f>
        <v>0</v>
      </c>
      <c r="AA168" s="102">
        <f t="shared" si="8"/>
        <v>0</v>
      </c>
      <c r="AB168" s="102">
        <f t="shared" si="9"/>
        <v>0</v>
      </c>
      <c r="AC168" s="102">
        <f t="shared" si="10"/>
        <v>0</v>
      </c>
      <c r="AD168" s="103">
        <f t="shared" si="11"/>
        <v>1</v>
      </c>
      <c r="AE168" s="103">
        <f>IF(AND(E168="Да",OR(AND(F168 = "Да",ISBLANK(G168)),AND(F168 = "Да", G168 = "В соответствии с техническим заданием"),AND(F168 = "Нет",NOT(G168 = "В соответствии с техническим заданием")))),1,0)</f>
        <v>0</v>
      </c>
      <c r="AF168" s="104">
        <f>IF(AND(E168="Да",OR(AND(F168 = "Да",ISBLANK(H168)),AND(F168 = "Да", H168 = "В соответствии с техническим заданием"),AND(F168 = "Нет",NOT(H168 = "В соответствии с техническим заданием")))),1,0)</f>
        <v>0</v>
      </c>
      <c r="AG168" s="104">
        <f>IF(OR(AND(E168="Нет",F168="Нет"),AND(E168="Да",F168="Нет"),AND(E168="Да",F168="Да")),0,1)</f>
        <v>0</v>
      </c>
      <c r="AH168" s="104">
        <f>IF(AND(R168="Россия"),1,0)</f>
        <v>0</v>
      </c>
      <c r="AI168" s="104">
        <f>AA168*AH168</f>
        <v>0</v>
      </c>
    </row>
    <row r="169" spans="1:35" ht="50.1" customHeight="1" x14ac:dyDescent="0.25">
      <c r="A169" s="93" t="s">
        <v>470</v>
      </c>
      <c r="B169" s="93">
        <v>159</v>
      </c>
      <c r="C169" s="93">
        <v>52364</v>
      </c>
      <c r="D169" s="94" t="s">
        <v>471</v>
      </c>
      <c r="E169" s="116" t="s">
        <v>45</v>
      </c>
      <c r="F169" s="106" t="s">
        <v>45</v>
      </c>
      <c r="G169" s="118" t="s">
        <v>159</v>
      </c>
      <c r="H169" s="117" t="s">
        <v>159</v>
      </c>
      <c r="I169" s="95"/>
      <c r="J169" s="96" t="s">
        <v>177</v>
      </c>
      <c r="K169" s="96" t="s">
        <v>177</v>
      </c>
      <c r="L169" s="93" t="s">
        <v>184</v>
      </c>
      <c r="M169" s="93">
        <v>30</v>
      </c>
      <c r="N169" s="93" t="s">
        <v>179</v>
      </c>
      <c r="O169" s="97">
        <v>30</v>
      </c>
      <c r="P169" s="93" t="s">
        <v>180</v>
      </c>
      <c r="Q169" s="93" t="s">
        <v>181</v>
      </c>
      <c r="R169" s="106" t="s">
        <v>174</v>
      </c>
      <c r="S169" s="98">
        <v>2100</v>
      </c>
      <c r="T169" s="99">
        <v>0</v>
      </c>
      <c r="U169" s="100" t="s">
        <v>158</v>
      </c>
      <c r="V169" s="98">
        <v>0</v>
      </c>
      <c r="W169" s="101">
        <f>ROUND(ROUND(T169,2)*ROUND(M169,3),2)</f>
        <v>0</v>
      </c>
      <c r="X169" s="101">
        <f>ROUND(W169*IF(UPPER(U169)="20%",20,1)*IF(UPPER(U169)="10%",10,1)*IF(UPPER(U169)="НДС не облагается",0,1)/100,2)</f>
        <v>0</v>
      </c>
      <c r="Y169" s="101">
        <f>ROUND(X169+W169,2)</f>
        <v>0</v>
      </c>
      <c r="Z169" s="102">
        <f>IF(T169&gt;IF(V169=0,T169,V169),1,0)</f>
        <v>0</v>
      </c>
      <c r="AA169" s="102">
        <f t="shared" si="8"/>
        <v>0</v>
      </c>
      <c r="AB169" s="102">
        <f t="shared" si="9"/>
        <v>0</v>
      </c>
      <c r="AC169" s="102">
        <f t="shared" si="10"/>
        <v>0</v>
      </c>
      <c r="AD169" s="103">
        <f t="shared" si="11"/>
        <v>1</v>
      </c>
      <c r="AE169" s="103">
        <f>IF(AND(E169="Да",OR(AND(F169 = "Да",ISBLANK(G169)),AND(F169 = "Да", G169 = "В соответствии с техническим заданием"),AND(F169 = "Нет",NOT(G169 = "В соответствии с техническим заданием")))),1,0)</f>
        <v>0</v>
      </c>
      <c r="AF169" s="104">
        <f>IF(AND(E169="Да",OR(AND(F169 = "Да",ISBLANK(H169)),AND(F169 = "Да", H169 = "В соответствии с техническим заданием"),AND(F169 = "Нет",NOT(H169 = "В соответствии с техническим заданием")))),1,0)</f>
        <v>0</v>
      </c>
      <c r="AG169" s="104">
        <f>IF(OR(AND(E169="Нет",F169="Нет"),AND(E169="Да",F169="Нет"),AND(E169="Да",F169="Да")),0,1)</f>
        <v>0</v>
      </c>
      <c r="AH169" s="104">
        <f>IF(AND(R169="Россия"),1,0)</f>
        <v>0</v>
      </c>
      <c r="AI169" s="104">
        <f>AA169*AH169</f>
        <v>0</v>
      </c>
    </row>
    <row r="170" spans="1:35" ht="50.1" customHeight="1" x14ac:dyDescent="0.25">
      <c r="A170" s="93" t="s">
        <v>472</v>
      </c>
      <c r="B170" s="93">
        <v>160</v>
      </c>
      <c r="C170" s="93">
        <v>21</v>
      </c>
      <c r="D170" s="94" t="s">
        <v>473</v>
      </c>
      <c r="E170" s="116" t="s">
        <v>45</v>
      </c>
      <c r="F170" s="106" t="s">
        <v>45</v>
      </c>
      <c r="G170" s="118" t="s">
        <v>159</v>
      </c>
      <c r="H170" s="117" t="s">
        <v>159</v>
      </c>
      <c r="I170" s="95"/>
      <c r="J170" s="96" t="s">
        <v>177</v>
      </c>
      <c r="K170" s="96" t="s">
        <v>177</v>
      </c>
      <c r="L170" s="93" t="s">
        <v>184</v>
      </c>
      <c r="M170" s="93">
        <v>4</v>
      </c>
      <c r="N170" s="93" t="s">
        <v>179</v>
      </c>
      <c r="O170" s="97">
        <v>12</v>
      </c>
      <c r="P170" s="93" t="s">
        <v>180</v>
      </c>
      <c r="Q170" s="93" t="s">
        <v>181</v>
      </c>
      <c r="R170" s="106" t="s">
        <v>174</v>
      </c>
      <c r="S170" s="98">
        <v>1784</v>
      </c>
      <c r="T170" s="99">
        <v>0</v>
      </c>
      <c r="U170" s="100" t="s">
        <v>158</v>
      </c>
      <c r="V170" s="98">
        <v>0</v>
      </c>
      <c r="W170" s="101">
        <f>ROUND(ROUND(T170,2)*ROUND(M170,3),2)</f>
        <v>0</v>
      </c>
      <c r="X170" s="101">
        <f>ROUND(W170*IF(UPPER(U170)="20%",20,1)*IF(UPPER(U170)="10%",10,1)*IF(UPPER(U170)="НДС не облагается",0,1)/100,2)</f>
        <v>0</v>
      </c>
      <c r="Y170" s="101">
        <f>ROUND(X170+W170,2)</f>
        <v>0</v>
      </c>
      <c r="Z170" s="102">
        <f>IF(T170&gt;IF(V170=0,T170,V170),1,0)</f>
        <v>0</v>
      </c>
      <c r="AA170" s="102">
        <f t="shared" si="8"/>
        <v>0</v>
      </c>
      <c r="AB170" s="102">
        <f t="shared" si="9"/>
        <v>0</v>
      </c>
      <c r="AC170" s="102">
        <f t="shared" si="10"/>
        <v>0</v>
      </c>
      <c r="AD170" s="103">
        <f t="shared" si="11"/>
        <v>1</v>
      </c>
      <c r="AE170" s="103">
        <f>IF(AND(E170="Да",OR(AND(F170 = "Да",ISBLANK(G170)),AND(F170 = "Да", G170 = "В соответствии с техническим заданием"),AND(F170 = "Нет",NOT(G170 = "В соответствии с техническим заданием")))),1,0)</f>
        <v>0</v>
      </c>
      <c r="AF170" s="104">
        <f>IF(AND(E170="Да",OR(AND(F170 = "Да",ISBLANK(H170)),AND(F170 = "Да", H170 = "В соответствии с техническим заданием"),AND(F170 = "Нет",NOT(H170 = "В соответствии с техническим заданием")))),1,0)</f>
        <v>0</v>
      </c>
      <c r="AG170" s="104">
        <f>IF(OR(AND(E170="Нет",F170="Нет"),AND(E170="Да",F170="Нет"),AND(E170="Да",F170="Да")),0,1)</f>
        <v>0</v>
      </c>
      <c r="AH170" s="104">
        <f>IF(AND(R170="Россия"),1,0)</f>
        <v>0</v>
      </c>
      <c r="AI170" s="104">
        <f>AA170*AH170</f>
        <v>0</v>
      </c>
    </row>
    <row r="171" spans="1:35" ht="50.1" customHeight="1" x14ac:dyDescent="0.25">
      <c r="A171" s="93" t="s">
        <v>474</v>
      </c>
      <c r="B171" s="93">
        <v>161</v>
      </c>
      <c r="C171" s="93">
        <v>21</v>
      </c>
      <c r="D171" s="94" t="s">
        <v>473</v>
      </c>
      <c r="E171" s="116" t="s">
        <v>45</v>
      </c>
      <c r="F171" s="106" t="s">
        <v>45</v>
      </c>
      <c r="G171" s="118" t="s">
        <v>159</v>
      </c>
      <c r="H171" s="117" t="s">
        <v>159</v>
      </c>
      <c r="I171" s="95"/>
      <c r="J171" s="96" t="s">
        <v>177</v>
      </c>
      <c r="K171" s="96" t="s">
        <v>177</v>
      </c>
      <c r="L171" s="93" t="s">
        <v>184</v>
      </c>
      <c r="M171" s="93">
        <v>4</v>
      </c>
      <c r="N171" s="93" t="s">
        <v>179</v>
      </c>
      <c r="O171" s="97">
        <v>12</v>
      </c>
      <c r="P171" s="93" t="s">
        <v>180</v>
      </c>
      <c r="Q171" s="93" t="s">
        <v>181</v>
      </c>
      <c r="R171" s="106" t="s">
        <v>174</v>
      </c>
      <c r="S171" s="98">
        <v>2692</v>
      </c>
      <c r="T171" s="99">
        <v>0</v>
      </c>
      <c r="U171" s="100" t="s">
        <v>158</v>
      </c>
      <c r="V171" s="98">
        <v>0</v>
      </c>
      <c r="W171" s="101">
        <f>ROUND(ROUND(T171,2)*ROUND(M171,3),2)</f>
        <v>0</v>
      </c>
      <c r="X171" s="101">
        <f>ROUND(W171*IF(UPPER(U171)="20%",20,1)*IF(UPPER(U171)="10%",10,1)*IF(UPPER(U171)="НДС не облагается",0,1)/100,2)</f>
        <v>0</v>
      </c>
      <c r="Y171" s="101">
        <f>ROUND(X171+W171,2)</f>
        <v>0</v>
      </c>
      <c r="Z171" s="102">
        <f>IF(T171&gt;IF(V171=0,T171,V171),1,0)</f>
        <v>0</v>
      </c>
      <c r="AA171" s="102">
        <f t="shared" si="8"/>
        <v>0</v>
      </c>
      <c r="AB171" s="102">
        <f t="shared" si="9"/>
        <v>0</v>
      </c>
      <c r="AC171" s="102">
        <f t="shared" si="10"/>
        <v>0</v>
      </c>
      <c r="AD171" s="103">
        <f t="shared" si="11"/>
        <v>1</v>
      </c>
      <c r="AE171" s="103">
        <f>IF(AND(E171="Да",OR(AND(F171 = "Да",ISBLANK(G171)),AND(F171 = "Да", G171 = "В соответствии с техническим заданием"),AND(F171 = "Нет",NOT(G171 = "В соответствии с техническим заданием")))),1,0)</f>
        <v>0</v>
      </c>
      <c r="AF171" s="104">
        <f>IF(AND(E171="Да",OR(AND(F171 = "Да",ISBLANK(H171)),AND(F171 = "Да", H171 = "В соответствии с техническим заданием"),AND(F171 = "Нет",NOT(H171 = "В соответствии с техническим заданием")))),1,0)</f>
        <v>0</v>
      </c>
      <c r="AG171" s="104">
        <f>IF(OR(AND(E171="Нет",F171="Нет"),AND(E171="Да",F171="Нет"),AND(E171="Да",F171="Да")),0,1)</f>
        <v>0</v>
      </c>
      <c r="AH171" s="104">
        <f>IF(AND(R171="Россия"),1,0)</f>
        <v>0</v>
      </c>
      <c r="AI171" s="104">
        <f>AA171*AH171</f>
        <v>0</v>
      </c>
    </row>
    <row r="172" spans="1:35" ht="50.1" customHeight="1" x14ac:dyDescent="0.25">
      <c r="A172" s="93" t="s">
        <v>475</v>
      </c>
      <c r="B172" s="93">
        <v>162</v>
      </c>
      <c r="C172" s="93">
        <v>21</v>
      </c>
      <c r="D172" s="94" t="s">
        <v>473</v>
      </c>
      <c r="E172" s="116" t="s">
        <v>45</v>
      </c>
      <c r="F172" s="106" t="s">
        <v>45</v>
      </c>
      <c r="G172" s="118" t="s">
        <v>159</v>
      </c>
      <c r="H172" s="117" t="s">
        <v>159</v>
      </c>
      <c r="I172" s="95"/>
      <c r="J172" s="96" t="s">
        <v>177</v>
      </c>
      <c r="K172" s="96" t="s">
        <v>177</v>
      </c>
      <c r="L172" s="93" t="s">
        <v>184</v>
      </c>
      <c r="M172" s="93">
        <v>4</v>
      </c>
      <c r="N172" s="93" t="s">
        <v>179</v>
      </c>
      <c r="O172" s="97">
        <v>12</v>
      </c>
      <c r="P172" s="93" t="s">
        <v>180</v>
      </c>
      <c r="Q172" s="93" t="s">
        <v>181</v>
      </c>
      <c r="R172" s="106" t="s">
        <v>174</v>
      </c>
      <c r="S172" s="98">
        <v>1604</v>
      </c>
      <c r="T172" s="99">
        <v>0</v>
      </c>
      <c r="U172" s="100" t="s">
        <v>158</v>
      </c>
      <c r="V172" s="98">
        <v>0</v>
      </c>
      <c r="W172" s="101">
        <f>ROUND(ROUND(T172,2)*ROUND(M172,3),2)</f>
        <v>0</v>
      </c>
      <c r="X172" s="101">
        <f>ROUND(W172*IF(UPPER(U172)="20%",20,1)*IF(UPPER(U172)="10%",10,1)*IF(UPPER(U172)="НДС не облагается",0,1)/100,2)</f>
        <v>0</v>
      </c>
      <c r="Y172" s="101">
        <f>ROUND(X172+W172,2)</f>
        <v>0</v>
      </c>
      <c r="Z172" s="102">
        <f>IF(T172&gt;IF(V172=0,T172,V172),1,0)</f>
        <v>0</v>
      </c>
      <c r="AA172" s="102">
        <f t="shared" si="8"/>
        <v>0</v>
      </c>
      <c r="AB172" s="102">
        <f t="shared" si="9"/>
        <v>0</v>
      </c>
      <c r="AC172" s="102">
        <f t="shared" si="10"/>
        <v>0</v>
      </c>
      <c r="AD172" s="103">
        <f t="shared" si="11"/>
        <v>1</v>
      </c>
      <c r="AE172" s="103">
        <f>IF(AND(E172="Да",OR(AND(F172 = "Да",ISBLANK(G172)),AND(F172 = "Да", G172 = "В соответствии с техническим заданием"),AND(F172 = "Нет",NOT(G172 = "В соответствии с техническим заданием")))),1,0)</f>
        <v>0</v>
      </c>
      <c r="AF172" s="104">
        <f>IF(AND(E172="Да",OR(AND(F172 = "Да",ISBLANK(H172)),AND(F172 = "Да", H172 = "В соответствии с техническим заданием"),AND(F172 = "Нет",NOT(H172 = "В соответствии с техническим заданием")))),1,0)</f>
        <v>0</v>
      </c>
      <c r="AG172" s="104">
        <f>IF(OR(AND(E172="Нет",F172="Нет"),AND(E172="Да",F172="Нет"),AND(E172="Да",F172="Да")),0,1)</f>
        <v>0</v>
      </c>
      <c r="AH172" s="104">
        <f>IF(AND(R172="Россия"),1,0)</f>
        <v>0</v>
      </c>
      <c r="AI172" s="104">
        <f>AA172*AH172</f>
        <v>0</v>
      </c>
    </row>
    <row r="173" spans="1:35" ht="50.1" customHeight="1" x14ac:dyDescent="0.25">
      <c r="A173" s="93" t="s">
        <v>476</v>
      </c>
      <c r="B173" s="93">
        <v>163</v>
      </c>
      <c r="C173" s="93">
        <v>63445</v>
      </c>
      <c r="D173" s="94" t="s">
        <v>477</v>
      </c>
      <c r="E173" s="116" t="s">
        <v>45</v>
      </c>
      <c r="F173" s="106" t="s">
        <v>45</v>
      </c>
      <c r="G173" s="118" t="s">
        <v>159</v>
      </c>
      <c r="H173" s="117" t="s">
        <v>159</v>
      </c>
      <c r="I173" s="95"/>
      <c r="J173" s="96" t="s">
        <v>177</v>
      </c>
      <c r="K173" s="96" t="s">
        <v>177</v>
      </c>
      <c r="L173" s="93" t="s">
        <v>184</v>
      </c>
      <c r="M173" s="93">
        <v>4</v>
      </c>
      <c r="N173" s="93" t="s">
        <v>179</v>
      </c>
      <c r="O173" s="97">
        <v>4</v>
      </c>
      <c r="P173" s="93" t="s">
        <v>180</v>
      </c>
      <c r="Q173" s="93" t="s">
        <v>181</v>
      </c>
      <c r="R173" s="106" t="s">
        <v>174</v>
      </c>
      <c r="S173" s="98">
        <v>156</v>
      </c>
      <c r="T173" s="99">
        <v>0</v>
      </c>
      <c r="U173" s="100" t="s">
        <v>158</v>
      </c>
      <c r="V173" s="98">
        <v>0</v>
      </c>
      <c r="W173" s="101">
        <f>ROUND(ROUND(T173,2)*ROUND(M173,3),2)</f>
        <v>0</v>
      </c>
      <c r="X173" s="101">
        <f>ROUND(W173*IF(UPPER(U173)="20%",20,1)*IF(UPPER(U173)="10%",10,1)*IF(UPPER(U173)="НДС не облагается",0,1)/100,2)</f>
        <v>0</v>
      </c>
      <c r="Y173" s="101">
        <f>ROUND(X173+W173,2)</f>
        <v>0</v>
      </c>
      <c r="Z173" s="102">
        <f>IF(T173&gt;IF(V173=0,T173,V173),1,0)</f>
        <v>0</v>
      </c>
      <c r="AA173" s="102">
        <f t="shared" si="8"/>
        <v>0</v>
      </c>
      <c r="AB173" s="102">
        <f t="shared" si="9"/>
        <v>0</v>
      </c>
      <c r="AC173" s="102">
        <f t="shared" si="10"/>
        <v>0</v>
      </c>
      <c r="AD173" s="103">
        <f t="shared" si="11"/>
        <v>1</v>
      </c>
      <c r="AE173" s="103">
        <f>IF(AND(E173="Да",OR(AND(F173 = "Да",ISBLANK(G173)),AND(F173 = "Да", G173 = "В соответствии с техническим заданием"),AND(F173 = "Нет",NOT(G173 = "В соответствии с техническим заданием")))),1,0)</f>
        <v>0</v>
      </c>
      <c r="AF173" s="104">
        <f>IF(AND(E173="Да",OR(AND(F173 = "Да",ISBLANK(H173)),AND(F173 = "Да", H173 = "В соответствии с техническим заданием"),AND(F173 = "Нет",NOT(H173 = "В соответствии с техническим заданием")))),1,0)</f>
        <v>0</v>
      </c>
      <c r="AG173" s="104">
        <f>IF(OR(AND(E173="Нет",F173="Нет"),AND(E173="Да",F173="Нет"),AND(E173="Да",F173="Да")),0,1)</f>
        <v>0</v>
      </c>
      <c r="AH173" s="104">
        <f>IF(AND(R173="Россия"),1,0)</f>
        <v>0</v>
      </c>
      <c r="AI173" s="104">
        <f>AA173*AH173</f>
        <v>0</v>
      </c>
    </row>
    <row r="174" spans="1:35" ht="50.1" customHeight="1" x14ac:dyDescent="0.25">
      <c r="A174" s="93" t="s">
        <v>478</v>
      </c>
      <c r="B174" s="93">
        <v>164</v>
      </c>
      <c r="C174" s="93">
        <v>57329</v>
      </c>
      <c r="D174" s="94" t="s">
        <v>479</v>
      </c>
      <c r="E174" s="116" t="s">
        <v>45</v>
      </c>
      <c r="F174" s="106" t="s">
        <v>45</v>
      </c>
      <c r="G174" s="118" t="s">
        <v>159</v>
      </c>
      <c r="H174" s="117" t="s">
        <v>159</v>
      </c>
      <c r="I174" s="95"/>
      <c r="J174" s="96" t="s">
        <v>177</v>
      </c>
      <c r="K174" s="96" t="s">
        <v>177</v>
      </c>
      <c r="L174" s="93" t="s">
        <v>184</v>
      </c>
      <c r="M174" s="93">
        <v>13</v>
      </c>
      <c r="N174" s="93" t="s">
        <v>179</v>
      </c>
      <c r="O174" s="97">
        <v>13</v>
      </c>
      <c r="P174" s="93" t="s">
        <v>180</v>
      </c>
      <c r="Q174" s="93" t="s">
        <v>181</v>
      </c>
      <c r="R174" s="106" t="s">
        <v>174</v>
      </c>
      <c r="S174" s="98">
        <v>780</v>
      </c>
      <c r="T174" s="99">
        <v>0</v>
      </c>
      <c r="U174" s="100" t="s">
        <v>158</v>
      </c>
      <c r="V174" s="98">
        <v>0</v>
      </c>
      <c r="W174" s="101">
        <f>ROUND(ROUND(T174,2)*ROUND(M174,3),2)</f>
        <v>0</v>
      </c>
      <c r="X174" s="101">
        <f>ROUND(W174*IF(UPPER(U174)="20%",20,1)*IF(UPPER(U174)="10%",10,1)*IF(UPPER(U174)="НДС не облагается",0,1)/100,2)</f>
        <v>0</v>
      </c>
      <c r="Y174" s="101">
        <f>ROUND(X174+W174,2)</f>
        <v>0</v>
      </c>
      <c r="Z174" s="102">
        <f>IF(T174&gt;IF(V174=0,T174,V174),1,0)</f>
        <v>0</v>
      </c>
      <c r="AA174" s="102">
        <f t="shared" si="8"/>
        <v>0</v>
      </c>
      <c r="AB174" s="102">
        <f t="shared" si="9"/>
        <v>0</v>
      </c>
      <c r="AC174" s="102">
        <f t="shared" si="10"/>
        <v>0</v>
      </c>
      <c r="AD174" s="103">
        <f t="shared" si="11"/>
        <v>1</v>
      </c>
      <c r="AE174" s="103">
        <f>IF(AND(E174="Да",OR(AND(F174 = "Да",ISBLANK(G174)),AND(F174 = "Да", G174 = "В соответствии с техническим заданием"),AND(F174 = "Нет",NOT(G174 = "В соответствии с техническим заданием")))),1,0)</f>
        <v>0</v>
      </c>
      <c r="AF174" s="104">
        <f>IF(AND(E174="Да",OR(AND(F174 = "Да",ISBLANK(H174)),AND(F174 = "Да", H174 = "В соответствии с техническим заданием"),AND(F174 = "Нет",NOT(H174 = "В соответствии с техническим заданием")))),1,0)</f>
        <v>0</v>
      </c>
      <c r="AG174" s="104">
        <f>IF(OR(AND(E174="Нет",F174="Нет"),AND(E174="Да",F174="Нет"),AND(E174="Да",F174="Да")),0,1)</f>
        <v>0</v>
      </c>
      <c r="AH174" s="104">
        <f>IF(AND(R174="Россия"),1,0)</f>
        <v>0</v>
      </c>
      <c r="AI174" s="104">
        <f>AA174*AH174</f>
        <v>0</v>
      </c>
    </row>
    <row r="175" spans="1:35" ht="50.1" customHeight="1" x14ac:dyDescent="0.25">
      <c r="A175" s="93" t="s">
        <v>480</v>
      </c>
      <c r="B175" s="93">
        <v>165</v>
      </c>
      <c r="C175" s="93">
        <v>52818</v>
      </c>
      <c r="D175" s="94" t="s">
        <v>481</v>
      </c>
      <c r="E175" s="116" t="s">
        <v>45</v>
      </c>
      <c r="F175" s="106" t="s">
        <v>45</v>
      </c>
      <c r="G175" s="118" t="s">
        <v>159</v>
      </c>
      <c r="H175" s="117" t="s">
        <v>159</v>
      </c>
      <c r="I175" s="95"/>
      <c r="J175" s="96" t="s">
        <v>177</v>
      </c>
      <c r="K175" s="96" t="s">
        <v>177</v>
      </c>
      <c r="L175" s="93" t="s">
        <v>184</v>
      </c>
      <c r="M175" s="93">
        <v>2</v>
      </c>
      <c r="N175" s="93" t="s">
        <v>179</v>
      </c>
      <c r="O175" s="97">
        <v>4</v>
      </c>
      <c r="P175" s="93" t="s">
        <v>180</v>
      </c>
      <c r="Q175" s="93" t="s">
        <v>181</v>
      </c>
      <c r="R175" s="106" t="s">
        <v>174</v>
      </c>
      <c r="S175" s="98">
        <v>848</v>
      </c>
      <c r="T175" s="99">
        <v>0</v>
      </c>
      <c r="U175" s="100" t="s">
        <v>158</v>
      </c>
      <c r="V175" s="98">
        <v>0</v>
      </c>
      <c r="W175" s="101">
        <f>ROUND(ROUND(T175,2)*ROUND(M175,3),2)</f>
        <v>0</v>
      </c>
      <c r="X175" s="101">
        <f>ROUND(W175*IF(UPPER(U175)="20%",20,1)*IF(UPPER(U175)="10%",10,1)*IF(UPPER(U175)="НДС не облагается",0,1)/100,2)</f>
        <v>0</v>
      </c>
      <c r="Y175" s="101">
        <f>ROUND(X175+W175,2)</f>
        <v>0</v>
      </c>
      <c r="Z175" s="102">
        <f>IF(T175&gt;IF(V175=0,T175,V175),1,0)</f>
        <v>0</v>
      </c>
      <c r="AA175" s="102">
        <f t="shared" si="8"/>
        <v>0</v>
      </c>
      <c r="AB175" s="102">
        <f t="shared" si="9"/>
        <v>0</v>
      </c>
      <c r="AC175" s="102">
        <f t="shared" si="10"/>
        <v>0</v>
      </c>
      <c r="AD175" s="103">
        <f t="shared" si="11"/>
        <v>1</v>
      </c>
      <c r="AE175" s="103">
        <f>IF(AND(E175="Да",OR(AND(F175 = "Да",ISBLANK(G175)),AND(F175 = "Да", G175 = "В соответствии с техническим заданием"),AND(F175 = "Нет",NOT(G175 = "В соответствии с техническим заданием")))),1,0)</f>
        <v>0</v>
      </c>
      <c r="AF175" s="104">
        <f>IF(AND(E175="Да",OR(AND(F175 = "Да",ISBLANK(H175)),AND(F175 = "Да", H175 = "В соответствии с техническим заданием"),AND(F175 = "Нет",NOT(H175 = "В соответствии с техническим заданием")))),1,0)</f>
        <v>0</v>
      </c>
      <c r="AG175" s="104">
        <f>IF(OR(AND(E175="Нет",F175="Нет"),AND(E175="Да",F175="Нет"),AND(E175="Да",F175="Да")),0,1)</f>
        <v>0</v>
      </c>
      <c r="AH175" s="104">
        <f>IF(AND(R175="Россия"),1,0)</f>
        <v>0</v>
      </c>
      <c r="AI175" s="104">
        <f>AA175*AH175</f>
        <v>0</v>
      </c>
    </row>
    <row r="176" spans="1:35" ht="50.1" customHeight="1" x14ac:dyDescent="0.25">
      <c r="A176" s="93" t="s">
        <v>482</v>
      </c>
      <c r="B176" s="93">
        <v>166</v>
      </c>
      <c r="C176" s="93">
        <v>52818</v>
      </c>
      <c r="D176" s="94" t="s">
        <v>481</v>
      </c>
      <c r="E176" s="116" t="s">
        <v>76</v>
      </c>
      <c r="F176" s="106" t="s">
        <v>45</v>
      </c>
      <c r="G176" s="118" t="s">
        <v>159</v>
      </c>
      <c r="H176" s="117" t="s">
        <v>159</v>
      </c>
      <c r="I176" s="95"/>
      <c r="J176" s="96" t="s">
        <v>177</v>
      </c>
      <c r="K176" s="96" t="s">
        <v>177</v>
      </c>
      <c r="L176" s="93" t="s">
        <v>184</v>
      </c>
      <c r="M176" s="93">
        <v>2</v>
      </c>
      <c r="N176" s="93" t="s">
        <v>179</v>
      </c>
      <c r="O176" s="97">
        <v>4</v>
      </c>
      <c r="P176" s="93" t="s">
        <v>180</v>
      </c>
      <c r="Q176" s="93" t="s">
        <v>181</v>
      </c>
      <c r="R176" s="106" t="s">
        <v>174</v>
      </c>
      <c r="S176" s="98">
        <v>1292</v>
      </c>
      <c r="T176" s="99">
        <v>0</v>
      </c>
      <c r="U176" s="100" t="s">
        <v>158</v>
      </c>
      <c r="V176" s="98">
        <v>0</v>
      </c>
      <c r="W176" s="101">
        <f>ROUND(ROUND(T176,2)*ROUND(M176,3),2)</f>
        <v>0</v>
      </c>
      <c r="X176" s="101">
        <f>ROUND(W176*IF(UPPER(U176)="20%",20,1)*IF(UPPER(U176)="10%",10,1)*IF(UPPER(U176)="НДС не облагается",0,1)/100,2)</f>
        <v>0</v>
      </c>
      <c r="Y176" s="101">
        <f>ROUND(X176+W176,2)</f>
        <v>0</v>
      </c>
      <c r="Z176" s="102">
        <f>IF(T176&gt;IF(V176=0,T176,V176),1,0)</f>
        <v>0</v>
      </c>
      <c r="AA176" s="102">
        <f t="shared" si="8"/>
        <v>0</v>
      </c>
      <c r="AB176" s="102">
        <f t="shared" si="9"/>
        <v>0</v>
      </c>
      <c r="AC176" s="102">
        <f t="shared" si="10"/>
        <v>0</v>
      </c>
      <c r="AD176" s="103">
        <f t="shared" si="11"/>
        <v>1</v>
      </c>
      <c r="AE176" s="103">
        <f>IF(AND(E176="Да",OR(AND(F176 = "Да",ISBLANK(G176)),AND(F176 = "Да", G176 = "В соответствии с техническим заданием"),AND(F176 = "Нет",NOT(G176 = "В соответствии с техническим заданием")))),1,0)</f>
        <v>0</v>
      </c>
      <c r="AF176" s="104">
        <f>IF(AND(E176="Да",OR(AND(F176 = "Да",ISBLANK(H176)),AND(F176 = "Да", H176 = "В соответствии с техническим заданием"),AND(F176 = "Нет",NOT(H176 = "В соответствии с техническим заданием")))),1,0)</f>
        <v>0</v>
      </c>
      <c r="AG176" s="104">
        <f>IF(OR(AND(E176="Нет",F176="Нет"),AND(E176="Да",F176="Нет"),AND(E176="Да",F176="Да")),0,1)</f>
        <v>0</v>
      </c>
      <c r="AH176" s="104">
        <f>IF(AND(R176="Россия"),1,0)</f>
        <v>0</v>
      </c>
      <c r="AI176" s="104">
        <f>AA176*AH176</f>
        <v>0</v>
      </c>
    </row>
    <row r="177" spans="1:35" ht="50.1" customHeight="1" x14ac:dyDescent="0.25">
      <c r="A177" s="93" t="s">
        <v>483</v>
      </c>
      <c r="B177" s="93">
        <v>167</v>
      </c>
      <c r="C177" s="93">
        <v>57663</v>
      </c>
      <c r="D177" s="94" t="s">
        <v>484</v>
      </c>
      <c r="E177" s="116" t="s">
        <v>45</v>
      </c>
      <c r="F177" s="106" t="s">
        <v>45</v>
      </c>
      <c r="G177" s="118" t="s">
        <v>159</v>
      </c>
      <c r="H177" s="117" t="s">
        <v>159</v>
      </c>
      <c r="I177" s="95"/>
      <c r="J177" s="96" t="s">
        <v>177</v>
      </c>
      <c r="K177" s="96" t="s">
        <v>177</v>
      </c>
      <c r="L177" s="93" t="s">
        <v>184</v>
      </c>
      <c r="M177" s="93">
        <v>5</v>
      </c>
      <c r="N177" s="93" t="s">
        <v>179</v>
      </c>
      <c r="O177" s="97">
        <v>5</v>
      </c>
      <c r="P177" s="93" t="s">
        <v>180</v>
      </c>
      <c r="Q177" s="93" t="s">
        <v>181</v>
      </c>
      <c r="R177" s="106" t="s">
        <v>174</v>
      </c>
      <c r="S177" s="98">
        <v>175</v>
      </c>
      <c r="T177" s="99">
        <v>0</v>
      </c>
      <c r="U177" s="100" t="s">
        <v>158</v>
      </c>
      <c r="V177" s="98">
        <v>0</v>
      </c>
      <c r="W177" s="101">
        <f>ROUND(ROUND(T177,2)*ROUND(M177,3),2)</f>
        <v>0</v>
      </c>
      <c r="X177" s="101">
        <f>ROUND(W177*IF(UPPER(U177)="20%",20,1)*IF(UPPER(U177)="10%",10,1)*IF(UPPER(U177)="НДС не облагается",0,1)/100,2)</f>
        <v>0</v>
      </c>
      <c r="Y177" s="101">
        <f>ROUND(X177+W177,2)</f>
        <v>0</v>
      </c>
      <c r="Z177" s="102">
        <f>IF(T177&gt;IF(V177=0,T177,V177),1,0)</f>
        <v>0</v>
      </c>
      <c r="AA177" s="102">
        <f t="shared" si="8"/>
        <v>0</v>
      </c>
      <c r="AB177" s="102">
        <f t="shared" si="9"/>
        <v>0</v>
      </c>
      <c r="AC177" s="102">
        <f t="shared" si="10"/>
        <v>0</v>
      </c>
      <c r="AD177" s="103">
        <f t="shared" si="11"/>
        <v>1</v>
      </c>
      <c r="AE177" s="103">
        <f>IF(AND(E177="Да",OR(AND(F177 = "Да",ISBLANK(G177)),AND(F177 = "Да", G177 = "В соответствии с техническим заданием"),AND(F177 = "Нет",NOT(G177 = "В соответствии с техническим заданием")))),1,0)</f>
        <v>0</v>
      </c>
      <c r="AF177" s="104">
        <f>IF(AND(E177="Да",OR(AND(F177 = "Да",ISBLANK(H177)),AND(F177 = "Да", H177 = "В соответствии с техническим заданием"),AND(F177 = "Нет",NOT(H177 = "В соответствии с техническим заданием")))),1,0)</f>
        <v>0</v>
      </c>
      <c r="AG177" s="104">
        <f>IF(OR(AND(E177="Нет",F177="Нет"),AND(E177="Да",F177="Нет"),AND(E177="Да",F177="Да")),0,1)</f>
        <v>0</v>
      </c>
      <c r="AH177" s="104">
        <f>IF(AND(R177="Россия"),1,0)</f>
        <v>0</v>
      </c>
      <c r="AI177" s="104">
        <f>AA177*AH177</f>
        <v>0</v>
      </c>
    </row>
    <row r="178" spans="1:35" ht="50.1" customHeight="1" x14ac:dyDescent="0.25">
      <c r="A178" s="93" t="s">
        <v>485</v>
      </c>
      <c r="B178" s="93">
        <v>168</v>
      </c>
      <c r="C178" s="93">
        <v>57659</v>
      </c>
      <c r="D178" s="94" t="s">
        <v>486</v>
      </c>
      <c r="E178" s="116" t="s">
        <v>45</v>
      </c>
      <c r="F178" s="106" t="s">
        <v>45</v>
      </c>
      <c r="G178" s="118" t="s">
        <v>159</v>
      </c>
      <c r="H178" s="117" t="s">
        <v>159</v>
      </c>
      <c r="I178" s="95"/>
      <c r="J178" s="96" t="s">
        <v>177</v>
      </c>
      <c r="K178" s="96" t="s">
        <v>177</v>
      </c>
      <c r="L178" s="93" t="s">
        <v>184</v>
      </c>
      <c r="M178" s="93">
        <v>5</v>
      </c>
      <c r="N178" s="93" t="s">
        <v>179</v>
      </c>
      <c r="O178" s="97">
        <v>5</v>
      </c>
      <c r="P178" s="93" t="s">
        <v>180</v>
      </c>
      <c r="Q178" s="93" t="s">
        <v>181</v>
      </c>
      <c r="R178" s="106" t="s">
        <v>174</v>
      </c>
      <c r="S178" s="98">
        <v>290</v>
      </c>
      <c r="T178" s="99">
        <v>0</v>
      </c>
      <c r="U178" s="100" t="s">
        <v>158</v>
      </c>
      <c r="V178" s="98">
        <v>0</v>
      </c>
      <c r="W178" s="101">
        <f>ROUND(ROUND(T178,2)*ROUND(M178,3),2)</f>
        <v>0</v>
      </c>
      <c r="X178" s="101">
        <f>ROUND(W178*IF(UPPER(U178)="20%",20,1)*IF(UPPER(U178)="10%",10,1)*IF(UPPER(U178)="НДС не облагается",0,1)/100,2)</f>
        <v>0</v>
      </c>
      <c r="Y178" s="101">
        <f>ROUND(X178+W178,2)</f>
        <v>0</v>
      </c>
      <c r="Z178" s="102">
        <f>IF(T178&gt;IF(V178=0,T178,V178),1,0)</f>
        <v>0</v>
      </c>
      <c r="AA178" s="102">
        <f t="shared" si="8"/>
        <v>0</v>
      </c>
      <c r="AB178" s="102">
        <f t="shared" si="9"/>
        <v>0</v>
      </c>
      <c r="AC178" s="102">
        <f t="shared" si="10"/>
        <v>0</v>
      </c>
      <c r="AD178" s="103">
        <f t="shared" si="11"/>
        <v>1</v>
      </c>
      <c r="AE178" s="103">
        <f>IF(AND(E178="Да",OR(AND(F178 = "Да",ISBLANK(G178)),AND(F178 = "Да", G178 = "В соответствии с техническим заданием"),AND(F178 = "Нет",NOT(G178 = "В соответствии с техническим заданием")))),1,0)</f>
        <v>0</v>
      </c>
      <c r="AF178" s="104">
        <f>IF(AND(E178="Да",OR(AND(F178 = "Да",ISBLANK(H178)),AND(F178 = "Да", H178 = "В соответствии с техническим заданием"),AND(F178 = "Нет",NOT(H178 = "В соответствии с техническим заданием")))),1,0)</f>
        <v>0</v>
      </c>
      <c r="AG178" s="104">
        <f>IF(OR(AND(E178="Нет",F178="Нет"),AND(E178="Да",F178="Нет"),AND(E178="Да",F178="Да")),0,1)</f>
        <v>0</v>
      </c>
      <c r="AH178" s="104">
        <f>IF(AND(R178="Россия"),1,0)</f>
        <v>0</v>
      </c>
      <c r="AI178" s="104">
        <f>AA178*AH178</f>
        <v>0</v>
      </c>
    </row>
    <row r="179" spans="1:35" ht="50.1" customHeight="1" x14ac:dyDescent="0.25">
      <c r="A179" s="93" t="s">
        <v>487</v>
      </c>
      <c r="B179" s="93">
        <v>169</v>
      </c>
      <c r="C179" s="93">
        <v>58243</v>
      </c>
      <c r="D179" s="94" t="s">
        <v>488</v>
      </c>
      <c r="E179" s="116" t="s">
        <v>45</v>
      </c>
      <c r="F179" s="106" t="s">
        <v>45</v>
      </c>
      <c r="G179" s="118" t="s">
        <v>159</v>
      </c>
      <c r="H179" s="117" t="s">
        <v>159</v>
      </c>
      <c r="I179" s="95"/>
      <c r="J179" s="96" t="s">
        <v>177</v>
      </c>
      <c r="K179" s="96" t="s">
        <v>177</v>
      </c>
      <c r="L179" s="93" t="s">
        <v>184</v>
      </c>
      <c r="M179" s="93">
        <v>5</v>
      </c>
      <c r="N179" s="93" t="s">
        <v>179</v>
      </c>
      <c r="O179" s="97">
        <v>5</v>
      </c>
      <c r="P179" s="93" t="s">
        <v>180</v>
      </c>
      <c r="Q179" s="93" t="s">
        <v>181</v>
      </c>
      <c r="R179" s="106" t="s">
        <v>174</v>
      </c>
      <c r="S179" s="98">
        <v>110</v>
      </c>
      <c r="T179" s="99">
        <v>0</v>
      </c>
      <c r="U179" s="100" t="s">
        <v>158</v>
      </c>
      <c r="V179" s="98">
        <v>0</v>
      </c>
      <c r="W179" s="101">
        <f>ROUND(ROUND(T179,2)*ROUND(M179,3),2)</f>
        <v>0</v>
      </c>
      <c r="X179" s="101">
        <f>ROUND(W179*IF(UPPER(U179)="20%",20,1)*IF(UPPER(U179)="10%",10,1)*IF(UPPER(U179)="НДС не облагается",0,1)/100,2)</f>
        <v>0</v>
      </c>
      <c r="Y179" s="101">
        <f>ROUND(X179+W179,2)</f>
        <v>0</v>
      </c>
      <c r="Z179" s="102">
        <f>IF(T179&gt;IF(V179=0,T179,V179),1,0)</f>
        <v>0</v>
      </c>
      <c r="AA179" s="102">
        <f t="shared" si="8"/>
        <v>0</v>
      </c>
      <c r="AB179" s="102">
        <f t="shared" si="9"/>
        <v>0</v>
      </c>
      <c r="AC179" s="102">
        <f t="shared" si="10"/>
        <v>0</v>
      </c>
      <c r="AD179" s="103">
        <f t="shared" si="11"/>
        <v>1</v>
      </c>
      <c r="AE179" s="103">
        <f>IF(AND(E179="Да",OR(AND(F179 = "Да",ISBLANK(G179)),AND(F179 = "Да", G179 = "В соответствии с техническим заданием"),AND(F179 = "Нет",NOT(G179 = "В соответствии с техническим заданием")))),1,0)</f>
        <v>0</v>
      </c>
      <c r="AF179" s="104">
        <f>IF(AND(E179="Да",OR(AND(F179 = "Да",ISBLANK(H179)),AND(F179 = "Да", H179 = "В соответствии с техническим заданием"),AND(F179 = "Нет",NOT(H179 = "В соответствии с техническим заданием")))),1,0)</f>
        <v>0</v>
      </c>
      <c r="AG179" s="104">
        <f>IF(OR(AND(E179="Нет",F179="Нет"),AND(E179="Да",F179="Нет"),AND(E179="Да",F179="Да")),0,1)</f>
        <v>0</v>
      </c>
      <c r="AH179" s="104">
        <f>IF(AND(R179="Россия"),1,0)</f>
        <v>0</v>
      </c>
      <c r="AI179" s="104">
        <f>AA179*AH179</f>
        <v>0</v>
      </c>
    </row>
    <row r="180" spans="1:35" ht="50.1" customHeight="1" x14ac:dyDescent="0.25">
      <c r="A180" s="93" t="s">
        <v>489</v>
      </c>
      <c r="B180" s="93">
        <v>170</v>
      </c>
      <c r="C180" s="93">
        <v>57741</v>
      </c>
      <c r="D180" s="94" t="s">
        <v>490</v>
      </c>
      <c r="E180" s="116" t="s">
        <v>45</v>
      </c>
      <c r="F180" s="106" t="s">
        <v>45</v>
      </c>
      <c r="G180" s="118" t="s">
        <v>159</v>
      </c>
      <c r="H180" s="117" t="s">
        <v>159</v>
      </c>
      <c r="I180" s="95"/>
      <c r="J180" s="96" t="s">
        <v>177</v>
      </c>
      <c r="K180" s="96" t="s">
        <v>177</v>
      </c>
      <c r="L180" s="93" t="s">
        <v>184</v>
      </c>
      <c r="M180" s="93">
        <v>5</v>
      </c>
      <c r="N180" s="93" t="s">
        <v>179</v>
      </c>
      <c r="O180" s="97">
        <v>5</v>
      </c>
      <c r="P180" s="93" t="s">
        <v>180</v>
      </c>
      <c r="Q180" s="93" t="s">
        <v>181</v>
      </c>
      <c r="R180" s="106" t="s">
        <v>174</v>
      </c>
      <c r="S180" s="98">
        <v>120</v>
      </c>
      <c r="T180" s="99">
        <v>0</v>
      </c>
      <c r="U180" s="100" t="s">
        <v>158</v>
      </c>
      <c r="V180" s="98">
        <v>0</v>
      </c>
      <c r="W180" s="101">
        <f>ROUND(ROUND(T180,2)*ROUND(M180,3),2)</f>
        <v>0</v>
      </c>
      <c r="X180" s="101">
        <f>ROUND(W180*IF(UPPER(U180)="20%",20,1)*IF(UPPER(U180)="10%",10,1)*IF(UPPER(U180)="НДС не облагается",0,1)/100,2)</f>
        <v>0</v>
      </c>
      <c r="Y180" s="101">
        <f>ROUND(X180+W180,2)</f>
        <v>0</v>
      </c>
      <c r="Z180" s="102">
        <f>IF(T180&gt;IF(V180=0,T180,V180),1,0)</f>
        <v>0</v>
      </c>
      <c r="AA180" s="102">
        <f t="shared" si="8"/>
        <v>0</v>
      </c>
      <c r="AB180" s="102">
        <f t="shared" si="9"/>
        <v>0</v>
      </c>
      <c r="AC180" s="102">
        <f t="shared" si="10"/>
        <v>0</v>
      </c>
      <c r="AD180" s="103">
        <f t="shared" si="11"/>
        <v>1</v>
      </c>
      <c r="AE180" s="103">
        <f>IF(AND(E180="Да",OR(AND(F180 = "Да",ISBLANK(G180)),AND(F180 = "Да", G180 = "В соответствии с техническим заданием"),AND(F180 = "Нет",NOT(G180 = "В соответствии с техническим заданием")))),1,0)</f>
        <v>0</v>
      </c>
      <c r="AF180" s="104">
        <f>IF(AND(E180="Да",OR(AND(F180 = "Да",ISBLANK(H180)),AND(F180 = "Да", H180 = "В соответствии с техническим заданием"),AND(F180 = "Нет",NOT(H180 = "В соответствии с техническим заданием")))),1,0)</f>
        <v>0</v>
      </c>
      <c r="AG180" s="104">
        <f>IF(OR(AND(E180="Нет",F180="Нет"),AND(E180="Да",F180="Нет"),AND(E180="Да",F180="Да")),0,1)</f>
        <v>0</v>
      </c>
      <c r="AH180" s="104">
        <f>IF(AND(R180="Россия"),1,0)</f>
        <v>0</v>
      </c>
      <c r="AI180" s="104">
        <f>AA180*AH180</f>
        <v>0</v>
      </c>
    </row>
    <row r="181" spans="1:35" ht="50.1" customHeight="1" x14ac:dyDescent="0.25">
      <c r="A181" s="93" t="s">
        <v>491</v>
      </c>
      <c r="B181" s="93">
        <v>171</v>
      </c>
      <c r="C181" s="93">
        <v>57629</v>
      </c>
      <c r="D181" s="94" t="s">
        <v>492</v>
      </c>
      <c r="E181" s="116" t="s">
        <v>45</v>
      </c>
      <c r="F181" s="106" t="s">
        <v>45</v>
      </c>
      <c r="G181" s="118" t="s">
        <v>159</v>
      </c>
      <c r="H181" s="117" t="s">
        <v>159</v>
      </c>
      <c r="I181" s="95"/>
      <c r="J181" s="96" t="s">
        <v>177</v>
      </c>
      <c r="K181" s="96" t="s">
        <v>177</v>
      </c>
      <c r="L181" s="93" t="s">
        <v>184</v>
      </c>
      <c r="M181" s="93">
        <v>40</v>
      </c>
      <c r="N181" s="93" t="s">
        <v>179</v>
      </c>
      <c r="O181" s="97">
        <v>40</v>
      </c>
      <c r="P181" s="93" t="s">
        <v>180</v>
      </c>
      <c r="Q181" s="93" t="s">
        <v>181</v>
      </c>
      <c r="R181" s="106" t="s">
        <v>174</v>
      </c>
      <c r="S181" s="98">
        <v>23040</v>
      </c>
      <c r="T181" s="99">
        <v>0</v>
      </c>
      <c r="U181" s="100" t="s">
        <v>158</v>
      </c>
      <c r="V181" s="98">
        <v>0</v>
      </c>
      <c r="W181" s="101">
        <f>ROUND(ROUND(T181,2)*ROUND(M181,3),2)</f>
        <v>0</v>
      </c>
      <c r="X181" s="101">
        <f>ROUND(W181*IF(UPPER(U181)="20%",20,1)*IF(UPPER(U181)="10%",10,1)*IF(UPPER(U181)="НДС не облагается",0,1)/100,2)</f>
        <v>0</v>
      </c>
      <c r="Y181" s="101">
        <f>ROUND(X181+W181,2)</f>
        <v>0</v>
      </c>
      <c r="Z181" s="102">
        <f>IF(T181&gt;IF(V181=0,T181,V181),1,0)</f>
        <v>0</v>
      </c>
      <c r="AA181" s="102">
        <f t="shared" si="8"/>
        <v>0</v>
      </c>
      <c r="AB181" s="102">
        <f t="shared" si="9"/>
        <v>0</v>
      </c>
      <c r="AC181" s="102">
        <f t="shared" si="10"/>
        <v>0</v>
      </c>
      <c r="AD181" s="103">
        <f t="shared" si="11"/>
        <v>1</v>
      </c>
      <c r="AE181" s="103">
        <f>IF(AND(E181="Да",OR(AND(F181 = "Да",ISBLANK(G181)),AND(F181 = "Да", G181 = "В соответствии с техническим заданием"),AND(F181 = "Нет",NOT(G181 = "В соответствии с техническим заданием")))),1,0)</f>
        <v>0</v>
      </c>
      <c r="AF181" s="104">
        <f>IF(AND(E181="Да",OR(AND(F181 = "Да",ISBLANK(H181)),AND(F181 = "Да", H181 = "В соответствии с техническим заданием"),AND(F181 = "Нет",NOT(H181 = "В соответствии с техническим заданием")))),1,0)</f>
        <v>0</v>
      </c>
      <c r="AG181" s="104">
        <f>IF(OR(AND(E181="Нет",F181="Нет"),AND(E181="Да",F181="Нет"),AND(E181="Да",F181="Да")),0,1)</f>
        <v>0</v>
      </c>
      <c r="AH181" s="104">
        <f>IF(AND(R181="Россия"),1,0)</f>
        <v>0</v>
      </c>
      <c r="AI181" s="104">
        <f>AA181*AH181</f>
        <v>0</v>
      </c>
    </row>
    <row r="182" spans="1:35" ht="50.1" customHeight="1" x14ac:dyDescent="0.25">
      <c r="A182" s="93" t="s">
        <v>493</v>
      </c>
      <c r="B182" s="93">
        <v>172</v>
      </c>
      <c r="C182" s="93">
        <v>52384</v>
      </c>
      <c r="D182" s="94" t="s">
        <v>494</v>
      </c>
      <c r="E182" s="116" t="s">
        <v>76</v>
      </c>
      <c r="F182" s="106" t="s">
        <v>45</v>
      </c>
      <c r="G182" s="118" t="s">
        <v>159</v>
      </c>
      <c r="H182" s="117" t="s">
        <v>159</v>
      </c>
      <c r="I182" s="95"/>
      <c r="J182" s="96" t="s">
        <v>177</v>
      </c>
      <c r="K182" s="96" t="s">
        <v>177</v>
      </c>
      <c r="L182" s="93" t="s">
        <v>184</v>
      </c>
      <c r="M182" s="93">
        <v>20</v>
      </c>
      <c r="N182" s="93" t="s">
        <v>179</v>
      </c>
      <c r="O182" s="97">
        <v>20</v>
      </c>
      <c r="P182" s="93" t="s">
        <v>180</v>
      </c>
      <c r="Q182" s="93" t="s">
        <v>181</v>
      </c>
      <c r="R182" s="106" t="s">
        <v>174</v>
      </c>
      <c r="S182" s="98">
        <v>5140</v>
      </c>
      <c r="T182" s="99">
        <v>0</v>
      </c>
      <c r="U182" s="100" t="s">
        <v>158</v>
      </c>
      <c r="V182" s="98">
        <v>0</v>
      </c>
      <c r="W182" s="101">
        <f>ROUND(ROUND(T182,2)*ROUND(M182,3),2)</f>
        <v>0</v>
      </c>
      <c r="X182" s="101">
        <f>ROUND(W182*IF(UPPER(U182)="20%",20,1)*IF(UPPER(U182)="10%",10,1)*IF(UPPER(U182)="НДС не облагается",0,1)/100,2)</f>
        <v>0</v>
      </c>
      <c r="Y182" s="101">
        <f>ROUND(X182+W182,2)</f>
        <v>0</v>
      </c>
      <c r="Z182" s="102">
        <f>IF(T182&gt;IF(V182=0,T182,V182),1,0)</f>
        <v>0</v>
      </c>
      <c r="AA182" s="102">
        <f t="shared" si="8"/>
        <v>0</v>
      </c>
      <c r="AB182" s="102">
        <f t="shared" si="9"/>
        <v>0</v>
      </c>
      <c r="AC182" s="102">
        <f t="shared" si="10"/>
        <v>0</v>
      </c>
      <c r="AD182" s="103">
        <f t="shared" si="11"/>
        <v>1</v>
      </c>
      <c r="AE182" s="103">
        <f>IF(AND(E182="Да",OR(AND(F182 = "Да",ISBLANK(G182)),AND(F182 = "Да", G182 = "В соответствии с техническим заданием"),AND(F182 = "Нет",NOT(G182 = "В соответствии с техническим заданием")))),1,0)</f>
        <v>0</v>
      </c>
      <c r="AF182" s="104">
        <f>IF(AND(E182="Да",OR(AND(F182 = "Да",ISBLANK(H182)),AND(F182 = "Да", H182 = "В соответствии с техническим заданием"),AND(F182 = "Нет",NOT(H182 = "В соответствии с техническим заданием")))),1,0)</f>
        <v>0</v>
      </c>
      <c r="AG182" s="104">
        <f>IF(OR(AND(E182="Нет",F182="Нет"),AND(E182="Да",F182="Нет"),AND(E182="Да",F182="Да")),0,1)</f>
        <v>0</v>
      </c>
      <c r="AH182" s="104">
        <f>IF(AND(R182="Россия"),1,0)</f>
        <v>0</v>
      </c>
      <c r="AI182" s="104">
        <f>AA182*AH182</f>
        <v>0</v>
      </c>
    </row>
    <row r="183" spans="1:35" ht="50.1" customHeight="1" x14ac:dyDescent="0.25">
      <c r="A183" s="93" t="s">
        <v>495</v>
      </c>
      <c r="B183" s="93">
        <v>173</v>
      </c>
      <c r="C183" s="93">
        <v>61035</v>
      </c>
      <c r="D183" s="94" t="s">
        <v>496</v>
      </c>
      <c r="E183" s="116" t="s">
        <v>45</v>
      </c>
      <c r="F183" s="106" t="s">
        <v>45</v>
      </c>
      <c r="G183" s="118" t="s">
        <v>159</v>
      </c>
      <c r="H183" s="117" t="s">
        <v>159</v>
      </c>
      <c r="I183" s="95"/>
      <c r="J183" s="96" t="s">
        <v>177</v>
      </c>
      <c r="K183" s="96" t="s">
        <v>177</v>
      </c>
      <c r="L183" s="93" t="s">
        <v>184</v>
      </c>
      <c r="M183" s="93">
        <v>62</v>
      </c>
      <c r="N183" s="93" t="s">
        <v>179</v>
      </c>
      <c r="O183" s="97">
        <v>62</v>
      </c>
      <c r="P183" s="93" t="s">
        <v>180</v>
      </c>
      <c r="Q183" s="93" t="s">
        <v>181</v>
      </c>
      <c r="R183" s="106" t="s">
        <v>174</v>
      </c>
      <c r="S183" s="98">
        <v>3038</v>
      </c>
      <c r="T183" s="99">
        <v>0</v>
      </c>
      <c r="U183" s="100" t="s">
        <v>158</v>
      </c>
      <c r="V183" s="98">
        <v>0</v>
      </c>
      <c r="W183" s="101">
        <f>ROUND(ROUND(T183,2)*ROUND(M183,3),2)</f>
        <v>0</v>
      </c>
      <c r="X183" s="101">
        <f>ROUND(W183*IF(UPPER(U183)="20%",20,1)*IF(UPPER(U183)="10%",10,1)*IF(UPPER(U183)="НДС не облагается",0,1)/100,2)</f>
        <v>0</v>
      </c>
      <c r="Y183" s="101">
        <f>ROUND(X183+W183,2)</f>
        <v>0</v>
      </c>
      <c r="Z183" s="102">
        <f>IF(T183&gt;IF(V183=0,T183,V183),1,0)</f>
        <v>0</v>
      </c>
      <c r="AA183" s="102">
        <f t="shared" si="8"/>
        <v>0</v>
      </c>
      <c r="AB183" s="102">
        <f t="shared" si="9"/>
        <v>0</v>
      </c>
      <c r="AC183" s="102">
        <f t="shared" si="10"/>
        <v>0</v>
      </c>
      <c r="AD183" s="103">
        <f t="shared" si="11"/>
        <v>1</v>
      </c>
      <c r="AE183" s="103">
        <f>IF(AND(E183="Да",OR(AND(F183 = "Да",ISBLANK(G183)),AND(F183 = "Да", G183 = "В соответствии с техническим заданием"),AND(F183 = "Нет",NOT(G183 = "В соответствии с техническим заданием")))),1,0)</f>
        <v>0</v>
      </c>
      <c r="AF183" s="104">
        <f>IF(AND(E183="Да",OR(AND(F183 = "Да",ISBLANK(H183)),AND(F183 = "Да", H183 = "В соответствии с техническим заданием"),AND(F183 = "Нет",NOT(H183 = "В соответствии с техническим заданием")))),1,0)</f>
        <v>0</v>
      </c>
      <c r="AG183" s="104">
        <f>IF(OR(AND(E183="Нет",F183="Нет"),AND(E183="Да",F183="Нет"),AND(E183="Да",F183="Да")),0,1)</f>
        <v>0</v>
      </c>
      <c r="AH183" s="104">
        <f>IF(AND(R183="Россия"),1,0)</f>
        <v>0</v>
      </c>
      <c r="AI183" s="104">
        <f>AA183*AH183</f>
        <v>0</v>
      </c>
    </row>
    <row r="184" spans="1:35" ht="50.1" customHeight="1" x14ac:dyDescent="0.25">
      <c r="A184" s="93" t="s">
        <v>497</v>
      </c>
      <c r="B184" s="93">
        <v>174</v>
      </c>
      <c r="C184" s="93">
        <v>57199</v>
      </c>
      <c r="D184" s="94" t="s">
        <v>498</v>
      </c>
      <c r="E184" s="116" t="s">
        <v>45</v>
      </c>
      <c r="F184" s="106" t="s">
        <v>45</v>
      </c>
      <c r="G184" s="118" t="s">
        <v>159</v>
      </c>
      <c r="H184" s="117" t="s">
        <v>159</v>
      </c>
      <c r="I184" s="95"/>
      <c r="J184" s="96" t="s">
        <v>177</v>
      </c>
      <c r="K184" s="96" t="s">
        <v>177</v>
      </c>
      <c r="L184" s="93" t="s">
        <v>184</v>
      </c>
      <c r="M184" s="93">
        <v>22</v>
      </c>
      <c r="N184" s="93" t="s">
        <v>179</v>
      </c>
      <c r="O184" s="97">
        <v>22</v>
      </c>
      <c r="P184" s="93" t="s">
        <v>180</v>
      </c>
      <c r="Q184" s="93" t="s">
        <v>181</v>
      </c>
      <c r="R184" s="106" t="s">
        <v>174</v>
      </c>
      <c r="S184" s="98">
        <v>990</v>
      </c>
      <c r="T184" s="99">
        <v>0</v>
      </c>
      <c r="U184" s="100" t="s">
        <v>158</v>
      </c>
      <c r="V184" s="98">
        <v>0</v>
      </c>
      <c r="W184" s="101">
        <f>ROUND(ROUND(T184,2)*ROUND(M184,3),2)</f>
        <v>0</v>
      </c>
      <c r="X184" s="101">
        <f>ROUND(W184*IF(UPPER(U184)="20%",20,1)*IF(UPPER(U184)="10%",10,1)*IF(UPPER(U184)="НДС не облагается",0,1)/100,2)</f>
        <v>0</v>
      </c>
      <c r="Y184" s="101">
        <f>ROUND(X184+W184,2)</f>
        <v>0</v>
      </c>
      <c r="Z184" s="102">
        <f>IF(T184&gt;IF(V184=0,T184,V184),1,0)</f>
        <v>0</v>
      </c>
      <c r="AA184" s="102">
        <f t="shared" si="8"/>
        <v>0</v>
      </c>
      <c r="AB184" s="102">
        <f t="shared" si="9"/>
        <v>0</v>
      </c>
      <c r="AC184" s="102">
        <f t="shared" si="10"/>
        <v>0</v>
      </c>
      <c r="AD184" s="103">
        <f t="shared" si="11"/>
        <v>1</v>
      </c>
      <c r="AE184" s="103">
        <f>IF(AND(E184="Да",OR(AND(F184 = "Да",ISBLANK(G184)),AND(F184 = "Да", G184 = "В соответствии с техническим заданием"),AND(F184 = "Нет",NOT(G184 = "В соответствии с техническим заданием")))),1,0)</f>
        <v>0</v>
      </c>
      <c r="AF184" s="104">
        <f>IF(AND(E184="Да",OR(AND(F184 = "Да",ISBLANK(H184)),AND(F184 = "Да", H184 = "В соответствии с техническим заданием"),AND(F184 = "Нет",NOT(H184 = "В соответствии с техническим заданием")))),1,0)</f>
        <v>0</v>
      </c>
      <c r="AG184" s="104">
        <f>IF(OR(AND(E184="Нет",F184="Нет"),AND(E184="Да",F184="Нет"),AND(E184="Да",F184="Да")),0,1)</f>
        <v>0</v>
      </c>
      <c r="AH184" s="104">
        <f>IF(AND(R184="Россия"),1,0)</f>
        <v>0</v>
      </c>
      <c r="AI184" s="104">
        <f>AA184*AH184</f>
        <v>0</v>
      </c>
    </row>
    <row r="185" spans="1:35" ht="50.1" customHeight="1" x14ac:dyDescent="0.25">
      <c r="A185" s="93" t="s">
        <v>499</v>
      </c>
      <c r="B185" s="93">
        <v>175</v>
      </c>
      <c r="C185" s="93">
        <v>58719</v>
      </c>
      <c r="D185" s="94" t="s">
        <v>500</v>
      </c>
      <c r="E185" s="116" t="s">
        <v>45</v>
      </c>
      <c r="F185" s="106" t="s">
        <v>45</v>
      </c>
      <c r="G185" s="118" t="s">
        <v>159</v>
      </c>
      <c r="H185" s="117" t="s">
        <v>159</v>
      </c>
      <c r="I185" s="95"/>
      <c r="J185" s="96" t="s">
        <v>177</v>
      </c>
      <c r="K185" s="96" t="s">
        <v>177</v>
      </c>
      <c r="L185" s="93" t="s">
        <v>184</v>
      </c>
      <c r="M185" s="93">
        <v>300</v>
      </c>
      <c r="N185" s="93" t="s">
        <v>179</v>
      </c>
      <c r="O185" s="97">
        <v>300</v>
      </c>
      <c r="P185" s="93" t="s">
        <v>180</v>
      </c>
      <c r="Q185" s="93" t="s">
        <v>181</v>
      </c>
      <c r="R185" s="106" t="s">
        <v>174</v>
      </c>
      <c r="S185" s="98">
        <v>9900</v>
      </c>
      <c r="T185" s="99">
        <v>0</v>
      </c>
      <c r="U185" s="100" t="s">
        <v>158</v>
      </c>
      <c r="V185" s="98">
        <v>0</v>
      </c>
      <c r="W185" s="101">
        <f>ROUND(ROUND(T185,2)*ROUND(M185,3),2)</f>
        <v>0</v>
      </c>
      <c r="X185" s="101">
        <f>ROUND(W185*IF(UPPER(U185)="20%",20,1)*IF(UPPER(U185)="10%",10,1)*IF(UPPER(U185)="НДС не облагается",0,1)/100,2)</f>
        <v>0</v>
      </c>
      <c r="Y185" s="101">
        <f>ROUND(X185+W185,2)</f>
        <v>0</v>
      </c>
      <c r="Z185" s="102">
        <f>IF(T185&gt;IF(V185=0,T185,V185),1,0)</f>
        <v>0</v>
      </c>
      <c r="AA185" s="102">
        <f t="shared" si="8"/>
        <v>0</v>
      </c>
      <c r="AB185" s="102">
        <f t="shared" si="9"/>
        <v>0</v>
      </c>
      <c r="AC185" s="102">
        <f t="shared" si="10"/>
        <v>0</v>
      </c>
      <c r="AD185" s="103">
        <f t="shared" si="11"/>
        <v>1</v>
      </c>
      <c r="AE185" s="103">
        <f>IF(AND(E185="Да",OR(AND(F185 = "Да",ISBLANK(G185)),AND(F185 = "Да", G185 = "В соответствии с техническим заданием"),AND(F185 = "Нет",NOT(G185 = "В соответствии с техническим заданием")))),1,0)</f>
        <v>0</v>
      </c>
      <c r="AF185" s="104">
        <f>IF(AND(E185="Да",OR(AND(F185 = "Да",ISBLANK(H185)),AND(F185 = "Да", H185 = "В соответствии с техническим заданием"),AND(F185 = "Нет",NOT(H185 = "В соответствии с техническим заданием")))),1,0)</f>
        <v>0</v>
      </c>
      <c r="AG185" s="104">
        <f>IF(OR(AND(E185="Нет",F185="Нет"),AND(E185="Да",F185="Нет"),AND(E185="Да",F185="Да")),0,1)</f>
        <v>0</v>
      </c>
      <c r="AH185" s="104">
        <f>IF(AND(R185="Россия"),1,0)</f>
        <v>0</v>
      </c>
      <c r="AI185" s="104">
        <f>AA185*AH185</f>
        <v>0</v>
      </c>
    </row>
    <row r="186" spans="1:35" ht="50.1" customHeight="1" x14ac:dyDescent="0.25">
      <c r="A186" s="93" t="s">
        <v>501</v>
      </c>
      <c r="B186" s="93">
        <v>176</v>
      </c>
      <c r="C186" s="93">
        <v>60527</v>
      </c>
      <c r="D186" s="94" t="s">
        <v>502</v>
      </c>
      <c r="E186" s="116" t="s">
        <v>45</v>
      </c>
      <c r="F186" s="106" t="s">
        <v>45</v>
      </c>
      <c r="G186" s="118" t="s">
        <v>159</v>
      </c>
      <c r="H186" s="117" t="s">
        <v>159</v>
      </c>
      <c r="I186" s="95"/>
      <c r="J186" s="96" t="s">
        <v>177</v>
      </c>
      <c r="K186" s="96" t="s">
        <v>177</v>
      </c>
      <c r="L186" s="93" t="s">
        <v>184</v>
      </c>
      <c r="M186" s="93">
        <v>40</v>
      </c>
      <c r="N186" s="93" t="s">
        <v>179</v>
      </c>
      <c r="O186" s="97">
        <v>105</v>
      </c>
      <c r="P186" s="93" t="s">
        <v>180</v>
      </c>
      <c r="Q186" s="93" t="s">
        <v>181</v>
      </c>
      <c r="R186" s="106" t="s">
        <v>174</v>
      </c>
      <c r="S186" s="98">
        <v>2960</v>
      </c>
      <c r="T186" s="99">
        <v>0</v>
      </c>
      <c r="U186" s="100" t="s">
        <v>158</v>
      </c>
      <c r="V186" s="98">
        <v>0</v>
      </c>
      <c r="W186" s="101">
        <f>ROUND(ROUND(T186,2)*ROUND(M186,3),2)</f>
        <v>0</v>
      </c>
      <c r="X186" s="101">
        <f>ROUND(W186*IF(UPPER(U186)="20%",20,1)*IF(UPPER(U186)="10%",10,1)*IF(UPPER(U186)="НДС не облагается",0,1)/100,2)</f>
        <v>0</v>
      </c>
      <c r="Y186" s="101">
        <f>ROUND(X186+W186,2)</f>
        <v>0</v>
      </c>
      <c r="Z186" s="102">
        <f>IF(T186&gt;IF(V186=0,T186,V186),1,0)</f>
        <v>0</v>
      </c>
      <c r="AA186" s="102">
        <f t="shared" si="8"/>
        <v>0</v>
      </c>
      <c r="AB186" s="102">
        <f t="shared" si="9"/>
        <v>0</v>
      </c>
      <c r="AC186" s="102">
        <f t="shared" si="10"/>
        <v>0</v>
      </c>
      <c r="AD186" s="103">
        <f t="shared" si="11"/>
        <v>1</v>
      </c>
      <c r="AE186" s="103">
        <f>IF(AND(E186="Да",OR(AND(F186 = "Да",ISBLANK(G186)),AND(F186 = "Да", G186 = "В соответствии с техническим заданием"),AND(F186 = "Нет",NOT(G186 = "В соответствии с техническим заданием")))),1,0)</f>
        <v>0</v>
      </c>
      <c r="AF186" s="104">
        <f>IF(AND(E186="Да",OR(AND(F186 = "Да",ISBLANK(H186)),AND(F186 = "Да", H186 = "В соответствии с техническим заданием"),AND(F186 = "Нет",NOT(H186 = "В соответствии с техническим заданием")))),1,0)</f>
        <v>0</v>
      </c>
      <c r="AG186" s="104">
        <f>IF(OR(AND(E186="Нет",F186="Нет"),AND(E186="Да",F186="Нет"),AND(E186="Да",F186="Да")),0,1)</f>
        <v>0</v>
      </c>
      <c r="AH186" s="104">
        <f>IF(AND(R186="Россия"),1,0)</f>
        <v>0</v>
      </c>
      <c r="AI186" s="104">
        <f>AA186*AH186</f>
        <v>0</v>
      </c>
    </row>
    <row r="187" spans="1:35" ht="50.1" customHeight="1" x14ac:dyDescent="0.25">
      <c r="A187" s="93" t="s">
        <v>503</v>
      </c>
      <c r="B187" s="93">
        <v>177</v>
      </c>
      <c r="C187" s="93">
        <v>60527</v>
      </c>
      <c r="D187" s="94" t="s">
        <v>502</v>
      </c>
      <c r="E187" s="116" t="s">
        <v>45</v>
      </c>
      <c r="F187" s="106" t="s">
        <v>45</v>
      </c>
      <c r="G187" s="118" t="s">
        <v>159</v>
      </c>
      <c r="H187" s="117" t="s">
        <v>159</v>
      </c>
      <c r="I187" s="95"/>
      <c r="J187" s="96" t="s">
        <v>177</v>
      </c>
      <c r="K187" s="96" t="s">
        <v>177</v>
      </c>
      <c r="L187" s="93" t="s">
        <v>184</v>
      </c>
      <c r="M187" s="93">
        <v>65</v>
      </c>
      <c r="N187" s="93" t="s">
        <v>179</v>
      </c>
      <c r="O187" s="97">
        <v>105</v>
      </c>
      <c r="P187" s="93" t="s">
        <v>180</v>
      </c>
      <c r="Q187" s="93" t="s">
        <v>181</v>
      </c>
      <c r="R187" s="106" t="s">
        <v>174</v>
      </c>
      <c r="S187" s="98">
        <v>1365</v>
      </c>
      <c r="T187" s="99">
        <v>0</v>
      </c>
      <c r="U187" s="100" t="s">
        <v>158</v>
      </c>
      <c r="V187" s="98">
        <v>0</v>
      </c>
      <c r="W187" s="101">
        <f>ROUND(ROUND(T187,2)*ROUND(M187,3),2)</f>
        <v>0</v>
      </c>
      <c r="X187" s="101">
        <f>ROUND(W187*IF(UPPER(U187)="20%",20,1)*IF(UPPER(U187)="10%",10,1)*IF(UPPER(U187)="НДС не облагается",0,1)/100,2)</f>
        <v>0</v>
      </c>
      <c r="Y187" s="101">
        <f>ROUND(X187+W187,2)</f>
        <v>0</v>
      </c>
      <c r="Z187" s="102">
        <f>IF(T187&gt;IF(V187=0,T187,V187),1,0)</f>
        <v>0</v>
      </c>
      <c r="AA187" s="102">
        <f t="shared" si="8"/>
        <v>0</v>
      </c>
      <c r="AB187" s="102">
        <f t="shared" si="9"/>
        <v>0</v>
      </c>
      <c r="AC187" s="102">
        <f t="shared" si="10"/>
        <v>0</v>
      </c>
      <c r="AD187" s="103">
        <f t="shared" si="11"/>
        <v>1</v>
      </c>
      <c r="AE187" s="103">
        <f>IF(AND(E187="Да",OR(AND(F187 = "Да",ISBLANK(G187)),AND(F187 = "Да", G187 = "В соответствии с техническим заданием"),AND(F187 = "Нет",NOT(G187 = "В соответствии с техническим заданием")))),1,0)</f>
        <v>0</v>
      </c>
      <c r="AF187" s="104">
        <f>IF(AND(E187="Да",OR(AND(F187 = "Да",ISBLANK(H187)),AND(F187 = "Да", H187 = "В соответствии с техническим заданием"),AND(F187 = "Нет",NOT(H187 = "В соответствии с техническим заданием")))),1,0)</f>
        <v>0</v>
      </c>
      <c r="AG187" s="104">
        <f>IF(OR(AND(E187="Нет",F187="Нет"),AND(E187="Да",F187="Нет"),AND(E187="Да",F187="Да")),0,1)</f>
        <v>0</v>
      </c>
      <c r="AH187" s="104">
        <f>IF(AND(R187="Россия"),1,0)</f>
        <v>0</v>
      </c>
      <c r="AI187" s="104">
        <f>AA187*AH187</f>
        <v>0</v>
      </c>
    </row>
    <row r="188" spans="1:35" ht="50.1" customHeight="1" x14ac:dyDescent="0.25">
      <c r="A188" s="93" t="s">
        <v>504</v>
      </c>
      <c r="B188" s="93">
        <v>178</v>
      </c>
      <c r="C188" s="93">
        <v>62716</v>
      </c>
      <c r="D188" s="94" t="s">
        <v>505</v>
      </c>
      <c r="E188" s="116" t="s">
        <v>45</v>
      </c>
      <c r="F188" s="106" t="s">
        <v>45</v>
      </c>
      <c r="G188" s="118" t="s">
        <v>159</v>
      </c>
      <c r="H188" s="117" t="s">
        <v>159</v>
      </c>
      <c r="I188" s="95"/>
      <c r="J188" s="96" t="s">
        <v>177</v>
      </c>
      <c r="K188" s="96" t="s">
        <v>177</v>
      </c>
      <c r="L188" s="93" t="s">
        <v>184</v>
      </c>
      <c r="M188" s="93">
        <v>4</v>
      </c>
      <c r="N188" s="93" t="s">
        <v>179</v>
      </c>
      <c r="O188" s="97">
        <v>4</v>
      </c>
      <c r="P188" s="93" t="s">
        <v>180</v>
      </c>
      <c r="Q188" s="93" t="s">
        <v>181</v>
      </c>
      <c r="R188" s="106" t="s">
        <v>174</v>
      </c>
      <c r="S188" s="98">
        <v>2800</v>
      </c>
      <c r="T188" s="99">
        <v>0</v>
      </c>
      <c r="U188" s="100" t="s">
        <v>158</v>
      </c>
      <c r="V188" s="98">
        <v>0</v>
      </c>
      <c r="W188" s="101">
        <f>ROUND(ROUND(T188,2)*ROUND(M188,3),2)</f>
        <v>0</v>
      </c>
      <c r="X188" s="101">
        <f>ROUND(W188*IF(UPPER(U188)="20%",20,1)*IF(UPPER(U188)="10%",10,1)*IF(UPPER(U188)="НДС не облагается",0,1)/100,2)</f>
        <v>0</v>
      </c>
      <c r="Y188" s="101">
        <f>ROUND(X188+W188,2)</f>
        <v>0</v>
      </c>
      <c r="Z188" s="102">
        <f>IF(T188&gt;IF(V188=0,T188,V188),1,0)</f>
        <v>0</v>
      </c>
      <c r="AA188" s="102">
        <f t="shared" si="8"/>
        <v>0</v>
      </c>
      <c r="AB188" s="102">
        <f t="shared" si="9"/>
        <v>0</v>
      </c>
      <c r="AC188" s="102">
        <f t="shared" si="10"/>
        <v>0</v>
      </c>
      <c r="AD188" s="103">
        <f t="shared" si="11"/>
        <v>1</v>
      </c>
      <c r="AE188" s="103">
        <f>IF(AND(E188="Да",OR(AND(F188 = "Да",ISBLANK(G188)),AND(F188 = "Да", G188 = "В соответствии с техническим заданием"),AND(F188 = "Нет",NOT(G188 = "В соответствии с техническим заданием")))),1,0)</f>
        <v>0</v>
      </c>
      <c r="AF188" s="104">
        <f>IF(AND(E188="Да",OR(AND(F188 = "Да",ISBLANK(H188)),AND(F188 = "Да", H188 = "В соответствии с техническим заданием"),AND(F188 = "Нет",NOT(H188 = "В соответствии с техническим заданием")))),1,0)</f>
        <v>0</v>
      </c>
      <c r="AG188" s="104">
        <f>IF(OR(AND(E188="Нет",F188="Нет"),AND(E188="Да",F188="Нет"),AND(E188="Да",F188="Да")),0,1)</f>
        <v>0</v>
      </c>
      <c r="AH188" s="104">
        <f>IF(AND(R188="Россия"),1,0)</f>
        <v>0</v>
      </c>
      <c r="AI188" s="104">
        <f>AA188*AH188</f>
        <v>0</v>
      </c>
    </row>
    <row r="189" spans="1:35" ht="50.1" customHeight="1" x14ac:dyDescent="0.25">
      <c r="A189" s="93" t="s">
        <v>506</v>
      </c>
      <c r="B189" s="93">
        <v>179</v>
      </c>
      <c r="C189" s="93">
        <v>64672</v>
      </c>
      <c r="D189" s="94" t="s">
        <v>507</v>
      </c>
      <c r="E189" s="116" t="s">
        <v>76</v>
      </c>
      <c r="F189" s="106" t="s">
        <v>45</v>
      </c>
      <c r="G189" s="118" t="s">
        <v>159</v>
      </c>
      <c r="H189" s="117" t="s">
        <v>159</v>
      </c>
      <c r="I189" s="95"/>
      <c r="J189" s="96" t="s">
        <v>177</v>
      </c>
      <c r="K189" s="96" t="s">
        <v>177</v>
      </c>
      <c r="L189" s="93" t="s">
        <v>184</v>
      </c>
      <c r="M189" s="93">
        <v>20</v>
      </c>
      <c r="N189" s="93" t="s">
        <v>179</v>
      </c>
      <c r="O189" s="97">
        <v>20</v>
      </c>
      <c r="P189" s="93" t="s">
        <v>180</v>
      </c>
      <c r="Q189" s="93" t="s">
        <v>181</v>
      </c>
      <c r="R189" s="106" t="s">
        <v>174</v>
      </c>
      <c r="S189" s="98">
        <v>61460</v>
      </c>
      <c r="T189" s="99">
        <v>0</v>
      </c>
      <c r="U189" s="100" t="s">
        <v>158</v>
      </c>
      <c r="V189" s="98">
        <v>0</v>
      </c>
      <c r="W189" s="101">
        <f>ROUND(ROUND(T189,2)*ROUND(M189,3),2)</f>
        <v>0</v>
      </c>
      <c r="X189" s="101">
        <f>ROUND(W189*IF(UPPER(U189)="20%",20,1)*IF(UPPER(U189)="10%",10,1)*IF(UPPER(U189)="НДС не облагается",0,1)/100,2)</f>
        <v>0</v>
      </c>
      <c r="Y189" s="101">
        <f>ROUND(X189+W189,2)</f>
        <v>0</v>
      </c>
      <c r="Z189" s="102">
        <f>IF(T189&gt;IF(V189=0,T189,V189),1,0)</f>
        <v>0</v>
      </c>
      <c r="AA189" s="102">
        <f t="shared" si="8"/>
        <v>0</v>
      </c>
      <c r="AB189" s="102">
        <f t="shared" si="9"/>
        <v>0</v>
      </c>
      <c r="AC189" s="102">
        <f t="shared" si="10"/>
        <v>0</v>
      </c>
      <c r="AD189" s="103">
        <f t="shared" si="11"/>
        <v>1</v>
      </c>
      <c r="AE189" s="103">
        <f>IF(AND(E189="Да",OR(AND(F189 = "Да",ISBLANK(G189)),AND(F189 = "Да", G189 = "В соответствии с техническим заданием"),AND(F189 = "Нет",NOT(G189 = "В соответствии с техническим заданием")))),1,0)</f>
        <v>0</v>
      </c>
      <c r="AF189" s="104">
        <f>IF(AND(E189="Да",OR(AND(F189 = "Да",ISBLANK(H189)),AND(F189 = "Да", H189 = "В соответствии с техническим заданием"),AND(F189 = "Нет",NOT(H189 = "В соответствии с техническим заданием")))),1,0)</f>
        <v>0</v>
      </c>
      <c r="AG189" s="104">
        <f>IF(OR(AND(E189="Нет",F189="Нет"),AND(E189="Да",F189="Нет"),AND(E189="Да",F189="Да")),0,1)</f>
        <v>0</v>
      </c>
      <c r="AH189" s="104">
        <f>IF(AND(R189="Россия"),1,0)</f>
        <v>0</v>
      </c>
      <c r="AI189" s="104">
        <f>AA189*AH189</f>
        <v>0</v>
      </c>
    </row>
    <row r="190" spans="1:35" ht="50.1" customHeight="1" x14ac:dyDescent="0.25">
      <c r="A190" s="93" t="s">
        <v>508</v>
      </c>
      <c r="B190" s="93">
        <v>180</v>
      </c>
      <c r="C190" s="93">
        <v>61952</v>
      </c>
      <c r="D190" s="94" t="s">
        <v>509</v>
      </c>
      <c r="E190" s="116" t="s">
        <v>76</v>
      </c>
      <c r="F190" s="106" t="s">
        <v>45</v>
      </c>
      <c r="G190" s="118" t="s">
        <v>159</v>
      </c>
      <c r="H190" s="117" t="s">
        <v>159</v>
      </c>
      <c r="I190" s="95"/>
      <c r="J190" s="96" t="s">
        <v>177</v>
      </c>
      <c r="K190" s="96" t="s">
        <v>177</v>
      </c>
      <c r="L190" s="93" t="s">
        <v>184</v>
      </c>
      <c r="M190" s="93">
        <v>1</v>
      </c>
      <c r="N190" s="93" t="s">
        <v>179</v>
      </c>
      <c r="O190" s="97">
        <v>1</v>
      </c>
      <c r="P190" s="93" t="s">
        <v>180</v>
      </c>
      <c r="Q190" s="93" t="s">
        <v>181</v>
      </c>
      <c r="R190" s="106" t="s">
        <v>174</v>
      </c>
      <c r="S190" s="98">
        <v>15597</v>
      </c>
      <c r="T190" s="99">
        <v>0</v>
      </c>
      <c r="U190" s="100" t="s">
        <v>158</v>
      </c>
      <c r="V190" s="98">
        <v>0</v>
      </c>
      <c r="W190" s="101">
        <f>ROUND(ROUND(T190,2)*ROUND(M190,3),2)</f>
        <v>0</v>
      </c>
      <c r="X190" s="101">
        <f>ROUND(W190*IF(UPPER(U190)="20%",20,1)*IF(UPPER(U190)="10%",10,1)*IF(UPPER(U190)="НДС не облагается",0,1)/100,2)</f>
        <v>0</v>
      </c>
      <c r="Y190" s="101">
        <f>ROUND(X190+W190,2)</f>
        <v>0</v>
      </c>
      <c r="Z190" s="102">
        <f>IF(T190&gt;IF(V190=0,T190,V190),1,0)</f>
        <v>0</v>
      </c>
      <c r="AA190" s="102">
        <f t="shared" si="8"/>
        <v>0</v>
      </c>
      <c r="AB190" s="102">
        <f t="shared" si="9"/>
        <v>0</v>
      </c>
      <c r="AC190" s="102">
        <f t="shared" si="10"/>
        <v>0</v>
      </c>
      <c r="AD190" s="103">
        <f t="shared" si="11"/>
        <v>1</v>
      </c>
      <c r="AE190" s="103">
        <f>IF(AND(E190="Да",OR(AND(F190 = "Да",ISBLANK(G190)),AND(F190 = "Да", G190 = "В соответствии с техническим заданием"),AND(F190 = "Нет",NOT(G190 = "В соответствии с техническим заданием")))),1,0)</f>
        <v>0</v>
      </c>
      <c r="AF190" s="104">
        <f>IF(AND(E190="Да",OR(AND(F190 = "Да",ISBLANK(H190)),AND(F190 = "Да", H190 = "В соответствии с техническим заданием"),AND(F190 = "Нет",NOT(H190 = "В соответствии с техническим заданием")))),1,0)</f>
        <v>0</v>
      </c>
      <c r="AG190" s="104">
        <f>IF(OR(AND(E190="Нет",F190="Нет"),AND(E190="Да",F190="Нет"),AND(E190="Да",F190="Да")),0,1)</f>
        <v>0</v>
      </c>
      <c r="AH190" s="104">
        <f>IF(AND(R190="Россия"),1,0)</f>
        <v>0</v>
      </c>
      <c r="AI190" s="104">
        <f>AA190*AH190</f>
        <v>0</v>
      </c>
    </row>
    <row r="191" spans="1:35" ht="50.1" customHeight="1" x14ac:dyDescent="0.25">
      <c r="H191" s="16"/>
      <c r="I191" s="15"/>
      <c r="J191" s="15"/>
      <c r="K191" s="15"/>
      <c r="T191" s="17"/>
      <c r="U191" s="17"/>
      <c r="V191" s="17"/>
      <c r="W191" s="17"/>
      <c r="X191" s="17"/>
      <c r="Y191" s="10"/>
      <c r="Z191" s="10"/>
    </row>
    <row r="192" spans="1:35" ht="50.1" customHeight="1" x14ac:dyDescent="0.25">
      <c r="D192" s="119" t="s">
        <v>163</v>
      </c>
      <c r="E192" s="119"/>
      <c r="F192" s="119"/>
      <c r="G192" s="119"/>
      <c r="H192" s="119"/>
      <c r="I192" s="119"/>
      <c r="J192" s="119"/>
      <c r="K192" s="119"/>
      <c r="T192" s="17"/>
      <c r="U192" s="17"/>
      <c r="V192" s="17"/>
      <c r="W192" s="17"/>
      <c r="X192" s="17"/>
      <c r="Y192" s="10"/>
      <c r="Z192" s="10"/>
    </row>
    <row r="193" spans="8:26" ht="50.1" customHeight="1" x14ac:dyDescent="0.25">
      <c r="H193" s="16"/>
      <c r="I193" s="15"/>
      <c r="J193" s="15"/>
      <c r="K193" s="15"/>
      <c r="T193" s="17"/>
      <c r="U193" s="17"/>
      <c r="V193" s="17"/>
      <c r="W193" s="17"/>
      <c r="X193" s="17"/>
      <c r="Y193" s="10"/>
      <c r="Z193" s="10"/>
    </row>
    <row r="194" spans="8:26" ht="50.1" customHeight="1" x14ac:dyDescent="0.25">
      <c r="H194" s="16"/>
      <c r="I194" s="15"/>
      <c r="J194" s="15"/>
      <c r="K194" s="15"/>
      <c r="T194" s="17"/>
      <c r="U194" s="17"/>
      <c r="V194" s="17"/>
      <c r="W194" s="17"/>
      <c r="X194" s="17"/>
      <c r="Y194" s="10"/>
      <c r="Z194" s="10"/>
    </row>
    <row r="195" spans="8:26" ht="50.1" customHeight="1" x14ac:dyDescent="0.25">
      <c r="H195" s="16"/>
      <c r="I195" s="15"/>
      <c r="J195" s="15"/>
      <c r="K195" s="15"/>
      <c r="T195" s="17"/>
      <c r="U195" s="17"/>
      <c r="V195" s="17"/>
      <c r="W195" s="17"/>
      <c r="X195" s="17"/>
      <c r="Y195" s="10"/>
      <c r="Z195" s="10"/>
    </row>
    <row r="196" spans="8:26" ht="50.1" customHeight="1" x14ac:dyDescent="0.25">
      <c r="H196" s="16"/>
      <c r="I196" s="15"/>
      <c r="J196" s="15"/>
      <c r="K196" s="15"/>
      <c r="T196" s="17"/>
      <c r="U196" s="17"/>
      <c r="V196" s="17"/>
      <c r="W196" s="17"/>
      <c r="X196" s="17"/>
      <c r="Y196" s="10"/>
      <c r="Z196" s="10"/>
    </row>
    <row r="197" spans="8:26" ht="50.1" customHeight="1" x14ac:dyDescent="0.25">
      <c r="H197" s="16"/>
      <c r="I197" s="15"/>
      <c r="J197" s="15"/>
      <c r="K197" s="15"/>
      <c r="T197" s="17"/>
      <c r="U197" s="17"/>
      <c r="V197" s="17"/>
      <c r="W197" s="17"/>
      <c r="X197" s="17"/>
      <c r="Y197" s="10"/>
      <c r="Z197" s="10"/>
    </row>
    <row r="198" spans="8:26" ht="50.1" customHeight="1" x14ac:dyDescent="0.25">
      <c r="H198" s="16"/>
      <c r="I198" s="15"/>
      <c r="J198" s="15"/>
      <c r="K198" s="15"/>
      <c r="T198" s="17"/>
      <c r="U198" s="17"/>
      <c r="V198" s="17"/>
      <c r="W198" s="17"/>
      <c r="X198" s="17"/>
      <c r="Y198" s="10"/>
      <c r="Z198" s="10"/>
    </row>
    <row r="199" spans="8:26" ht="50.1" customHeight="1" x14ac:dyDescent="0.25">
      <c r="H199" s="16"/>
      <c r="I199" s="15"/>
      <c r="J199" s="15"/>
      <c r="K199" s="15"/>
      <c r="T199" s="17"/>
      <c r="U199" s="17"/>
      <c r="V199" s="17"/>
      <c r="W199" s="17"/>
      <c r="X199" s="17"/>
      <c r="Y199" s="10"/>
      <c r="Z199" s="10"/>
    </row>
    <row r="200" spans="8:26" ht="50.1" customHeight="1" x14ac:dyDescent="0.25">
      <c r="H200" s="16"/>
      <c r="I200" s="15"/>
      <c r="J200" s="15"/>
      <c r="K200" s="15"/>
      <c r="T200" s="17"/>
      <c r="U200" s="17"/>
      <c r="V200" s="17"/>
      <c r="W200" s="17"/>
      <c r="X200" s="17"/>
      <c r="Y200" s="10"/>
      <c r="Z200" s="10"/>
    </row>
    <row r="201" spans="8:26" ht="50.1" customHeight="1" x14ac:dyDescent="0.25">
      <c r="H201" s="16"/>
      <c r="I201" s="15"/>
      <c r="J201" s="15"/>
      <c r="K201" s="15"/>
      <c r="T201" s="17"/>
      <c r="U201" s="17"/>
      <c r="V201" s="17"/>
      <c r="W201" s="17"/>
      <c r="X201" s="17"/>
      <c r="Y201" s="10"/>
      <c r="Z201" s="10"/>
    </row>
    <row r="202" spans="8:26" ht="50.1" customHeight="1" x14ac:dyDescent="0.25">
      <c r="H202" s="16"/>
      <c r="I202" s="15"/>
      <c r="J202" s="15"/>
      <c r="K202" s="15"/>
      <c r="T202" s="17"/>
      <c r="U202" s="17"/>
      <c r="V202" s="17"/>
      <c r="W202" s="17"/>
      <c r="X202" s="17"/>
      <c r="Y202" s="10"/>
      <c r="Z202" s="10"/>
    </row>
    <row r="203" spans="8:26" ht="50.1" customHeight="1" x14ac:dyDescent="0.25">
      <c r="H203" s="16"/>
      <c r="I203" s="15"/>
      <c r="J203" s="15"/>
      <c r="K203" s="15"/>
      <c r="T203" s="17"/>
      <c r="U203" s="17"/>
      <c r="V203" s="17"/>
      <c r="W203" s="17"/>
      <c r="X203" s="17"/>
      <c r="Y203" s="10"/>
      <c r="Z203" s="10"/>
    </row>
    <row r="204" spans="8:26" ht="50.1" customHeight="1" x14ac:dyDescent="0.25">
      <c r="H204" s="16"/>
      <c r="I204" s="15"/>
      <c r="J204" s="15"/>
      <c r="K204" s="15"/>
      <c r="T204" s="17"/>
      <c r="U204" s="17"/>
      <c r="V204" s="17"/>
      <c r="W204" s="17"/>
      <c r="X204" s="17"/>
      <c r="Y204" s="10"/>
      <c r="Z204" s="10"/>
    </row>
    <row r="205" spans="8:26" ht="50.1" customHeight="1" x14ac:dyDescent="0.25">
      <c r="H205" s="16"/>
      <c r="I205" s="15"/>
      <c r="J205" s="15"/>
      <c r="K205" s="15"/>
      <c r="T205" s="17"/>
      <c r="U205" s="17"/>
      <c r="V205" s="17"/>
      <c r="W205" s="17"/>
      <c r="X205" s="17"/>
      <c r="Y205" s="10"/>
      <c r="Z205" s="10"/>
    </row>
    <row r="206" spans="8:26" ht="50.1" customHeight="1" x14ac:dyDescent="0.25">
      <c r="H206" s="16"/>
      <c r="I206" s="15"/>
      <c r="J206" s="15"/>
      <c r="K206" s="15"/>
      <c r="T206" s="17"/>
      <c r="U206" s="17"/>
      <c r="V206" s="17"/>
      <c r="W206" s="17"/>
      <c r="X206" s="17"/>
      <c r="Y206" s="10"/>
      <c r="Z206" s="10"/>
    </row>
    <row r="207" spans="8:26" ht="50.1" customHeight="1" x14ac:dyDescent="0.25">
      <c r="H207" s="16"/>
      <c r="I207" s="15"/>
      <c r="J207" s="15"/>
      <c r="K207" s="15"/>
      <c r="T207" s="17"/>
      <c r="U207" s="17"/>
      <c r="V207" s="17"/>
      <c r="W207" s="17"/>
      <c r="X207" s="17"/>
      <c r="Y207" s="10"/>
      <c r="Z207" s="10"/>
    </row>
    <row r="208" spans="8:26" ht="50.1" customHeight="1" x14ac:dyDescent="0.25">
      <c r="H208" s="16"/>
      <c r="I208" s="15"/>
      <c r="J208" s="15"/>
      <c r="K208" s="15"/>
      <c r="T208" s="17"/>
      <c r="U208" s="17"/>
      <c r="V208" s="17"/>
      <c r="W208" s="17"/>
      <c r="X208" s="17"/>
      <c r="Y208" s="10"/>
      <c r="Z208" s="10"/>
    </row>
    <row r="209" spans="8:26" ht="50.1" customHeight="1" x14ac:dyDescent="0.25">
      <c r="H209" s="16"/>
      <c r="I209" s="15"/>
      <c r="J209" s="15"/>
      <c r="K209" s="15"/>
      <c r="T209" s="17"/>
      <c r="U209" s="17"/>
      <c r="V209" s="17"/>
      <c r="W209" s="17"/>
      <c r="X209" s="17"/>
      <c r="Y209" s="10"/>
      <c r="Z209" s="10"/>
    </row>
    <row r="210" spans="8:26" ht="50.1" customHeight="1" x14ac:dyDescent="0.25">
      <c r="H210" s="16"/>
      <c r="I210" s="15"/>
      <c r="J210" s="15"/>
      <c r="K210" s="15"/>
      <c r="T210" s="17"/>
      <c r="U210" s="17"/>
      <c r="V210" s="17"/>
      <c r="W210" s="17"/>
      <c r="X210" s="17"/>
      <c r="Y210" s="10"/>
      <c r="Z210" s="10"/>
    </row>
    <row r="211" spans="8:26" ht="50.1" customHeight="1" x14ac:dyDescent="0.25">
      <c r="H211" s="16"/>
      <c r="I211" s="15"/>
      <c r="J211" s="15"/>
      <c r="K211" s="15"/>
      <c r="T211" s="17"/>
      <c r="U211" s="17"/>
      <c r="V211" s="17"/>
      <c r="W211" s="17"/>
      <c r="X211" s="17"/>
      <c r="Y211" s="10"/>
      <c r="Z211" s="10"/>
    </row>
    <row r="212" spans="8:26" ht="50.1" customHeight="1" x14ac:dyDescent="0.25">
      <c r="H212" s="16"/>
      <c r="I212" s="15"/>
      <c r="J212" s="15"/>
      <c r="K212" s="15"/>
      <c r="T212" s="17"/>
      <c r="U212" s="17"/>
      <c r="V212" s="17"/>
      <c r="W212" s="17"/>
      <c r="X212" s="17"/>
      <c r="Y212" s="10"/>
      <c r="Z212" s="10"/>
    </row>
    <row r="213" spans="8:26" ht="50.1" customHeight="1" x14ac:dyDescent="0.25">
      <c r="H213" s="16"/>
      <c r="I213" s="15"/>
      <c r="J213" s="15"/>
      <c r="K213" s="15"/>
      <c r="T213" s="17"/>
      <c r="U213" s="17"/>
      <c r="V213" s="17"/>
      <c r="W213" s="17"/>
      <c r="X213" s="17"/>
      <c r="Y213" s="10"/>
      <c r="Z213" s="10"/>
    </row>
    <row r="214" spans="8:26" ht="50.1" customHeight="1" x14ac:dyDescent="0.25">
      <c r="H214" s="16"/>
      <c r="I214" s="15"/>
      <c r="J214" s="15"/>
      <c r="K214" s="15"/>
      <c r="T214" s="17"/>
      <c r="U214" s="17"/>
      <c r="V214" s="17"/>
      <c r="W214" s="17"/>
      <c r="X214" s="17"/>
      <c r="Y214" s="10"/>
      <c r="Z214" s="10"/>
    </row>
    <row r="215" spans="8:26" ht="50.1" customHeight="1" x14ac:dyDescent="0.25">
      <c r="H215" s="16"/>
      <c r="I215" s="15"/>
      <c r="J215" s="15"/>
      <c r="K215" s="15"/>
      <c r="T215" s="17"/>
      <c r="U215" s="17"/>
      <c r="V215" s="17"/>
      <c r="W215" s="17"/>
      <c r="X215" s="17"/>
      <c r="Y215" s="10"/>
      <c r="Z215" s="10"/>
    </row>
    <row r="216" spans="8:26" ht="50.1" customHeight="1" x14ac:dyDescent="0.25">
      <c r="H216" s="16"/>
      <c r="I216" s="15"/>
      <c r="J216" s="15"/>
      <c r="K216" s="15"/>
      <c r="T216" s="17"/>
      <c r="U216" s="17"/>
      <c r="V216" s="17"/>
      <c r="W216" s="17"/>
      <c r="X216" s="17"/>
      <c r="Y216" s="10"/>
      <c r="Z216" s="10"/>
    </row>
    <row r="217" spans="8:26" ht="50.1" customHeight="1" x14ac:dyDescent="0.25">
      <c r="H217" s="16"/>
      <c r="I217" s="15"/>
      <c r="J217" s="15"/>
      <c r="K217" s="15"/>
      <c r="T217" s="17"/>
      <c r="U217" s="17"/>
      <c r="V217" s="17"/>
      <c r="W217" s="17"/>
      <c r="X217" s="17"/>
      <c r="Y217" s="10"/>
      <c r="Z217" s="10"/>
    </row>
    <row r="218" spans="8:26" ht="50.1" customHeight="1" x14ac:dyDescent="0.25">
      <c r="H218" s="16"/>
      <c r="I218" s="15"/>
      <c r="J218" s="15"/>
      <c r="K218" s="15"/>
      <c r="T218" s="17"/>
      <c r="U218" s="17"/>
      <c r="V218" s="17"/>
      <c r="W218" s="17"/>
      <c r="X218" s="17"/>
      <c r="Y218" s="10"/>
      <c r="Z218" s="10"/>
    </row>
    <row r="219" spans="8:26" ht="50.1" customHeight="1" x14ac:dyDescent="0.25">
      <c r="H219" s="16"/>
      <c r="I219" s="15"/>
      <c r="J219" s="15"/>
      <c r="K219" s="15"/>
      <c r="T219" s="17"/>
      <c r="U219" s="17"/>
      <c r="V219" s="17"/>
      <c r="W219" s="17"/>
      <c r="X219" s="17"/>
      <c r="Y219" s="10"/>
      <c r="Z219" s="10"/>
    </row>
    <row r="220" spans="8:26" ht="50.1" customHeight="1" x14ac:dyDescent="0.25">
      <c r="H220" s="16"/>
      <c r="I220" s="15"/>
      <c r="J220" s="15"/>
      <c r="K220" s="15"/>
      <c r="T220" s="17"/>
      <c r="U220" s="17"/>
      <c r="V220" s="17"/>
      <c r="W220" s="17"/>
      <c r="X220" s="17"/>
      <c r="Y220" s="10"/>
      <c r="Z220" s="10"/>
    </row>
    <row r="221" spans="8:26" ht="50.1" customHeight="1" x14ac:dyDescent="0.25">
      <c r="H221" s="16"/>
      <c r="I221" s="15"/>
      <c r="J221" s="15"/>
      <c r="K221" s="15"/>
      <c r="T221" s="17"/>
      <c r="U221" s="17"/>
      <c r="V221" s="17"/>
      <c r="W221" s="17"/>
      <c r="X221" s="17"/>
      <c r="Y221" s="10"/>
      <c r="Z221" s="10"/>
    </row>
    <row r="222" spans="8:26" ht="50.1" customHeight="1" x14ac:dyDescent="0.25">
      <c r="H222" s="16"/>
      <c r="I222" s="15"/>
      <c r="J222" s="15"/>
      <c r="K222" s="15"/>
      <c r="T222" s="17"/>
      <c r="U222" s="17"/>
      <c r="V222" s="17"/>
      <c r="W222" s="17"/>
      <c r="X222" s="17"/>
      <c r="Y222" s="10"/>
      <c r="Z222" s="10"/>
    </row>
    <row r="223" spans="8:26" ht="50.1" customHeight="1" x14ac:dyDescent="0.25">
      <c r="H223" s="16"/>
      <c r="I223" s="15"/>
      <c r="J223" s="15"/>
      <c r="K223" s="15"/>
      <c r="T223" s="17"/>
      <c r="U223" s="17"/>
      <c r="V223" s="17"/>
      <c r="W223" s="17"/>
      <c r="X223" s="17"/>
      <c r="Y223" s="10"/>
      <c r="Z223" s="10"/>
    </row>
    <row r="224" spans="8:26" ht="50.1" customHeight="1" x14ac:dyDescent="0.25">
      <c r="H224" s="16"/>
      <c r="I224" s="15"/>
      <c r="J224" s="15"/>
      <c r="K224" s="15"/>
      <c r="T224" s="17"/>
      <c r="U224" s="17"/>
      <c r="V224" s="17"/>
      <c r="W224" s="17"/>
      <c r="X224" s="17"/>
      <c r="Y224" s="10"/>
      <c r="Z224" s="10"/>
    </row>
    <row r="225" spans="8:26" ht="50.1" customHeight="1" x14ac:dyDescent="0.25">
      <c r="H225" s="16"/>
      <c r="I225" s="15"/>
      <c r="J225" s="15"/>
      <c r="K225" s="15"/>
      <c r="T225" s="17"/>
      <c r="U225" s="17"/>
      <c r="V225" s="17"/>
      <c r="W225" s="17"/>
      <c r="X225" s="17"/>
      <c r="Y225" s="10"/>
      <c r="Z225" s="10"/>
    </row>
    <row r="226" spans="8:26" ht="50.1" customHeight="1" x14ac:dyDescent="0.25">
      <c r="H226" s="16"/>
      <c r="I226" s="15"/>
      <c r="J226" s="15"/>
      <c r="K226" s="15"/>
      <c r="T226" s="17"/>
      <c r="U226" s="17"/>
      <c r="V226" s="17"/>
      <c r="W226" s="17"/>
      <c r="X226" s="17"/>
      <c r="Y226" s="10"/>
      <c r="Z226" s="10"/>
    </row>
    <row r="227" spans="8:26" ht="50.1" customHeight="1" x14ac:dyDescent="0.25">
      <c r="H227" s="16"/>
      <c r="I227" s="15"/>
      <c r="J227" s="15"/>
      <c r="K227" s="15"/>
      <c r="T227" s="17"/>
      <c r="U227" s="17"/>
      <c r="V227" s="17"/>
      <c r="W227" s="17"/>
      <c r="X227" s="17"/>
      <c r="Y227" s="10"/>
      <c r="Z227" s="10"/>
    </row>
    <row r="228" spans="8:26" ht="50.1" customHeight="1" x14ac:dyDescent="0.25">
      <c r="H228" s="16"/>
      <c r="I228" s="15"/>
      <c r="J228" s="15"/>
      <c r="K228" s="15"/>
      <c r="T228" s="17"/>
      <c r="U228" s="17"/>
      <c r="V228" s="17"/>
      <c r="W228" s="17"/>
      <c r="X228" s="17"/>
      <c r="Y228" s="10"/>
      <c r="Z228" s="10"/>
    </row>
    <row r="229" spans="8:26" ht="50.1" customHeight="1" x14ac:dyDescent="0.25">
      <c r="H229" s="16"/>
      <c r="I229" s="15"/>
      <c r="J229" s="15"/>
      <c r="K229" s="15"/>
      <c r="T229" s="17"/>
      <c r="U229" s="17"/>
      <c r="V229" s="17"/>
      <c r="W229" s="17"/>
      <c r="X229" s="17"/>
      <c r="Y229" s="10"/>
      <c r="Z229" s="10"/>
    </row>
    <row r="230" spans="8:26" ht="50.1" customHeight="1" x14ac:dyDescent="0.25">
      <c r="H230" s="16"/>
      <c r="I230" s="15"/>
      <c r="J230" s="15"/>
      <c r="K230" s="15"/>
      <c r="T230" s="17"/>
      <c r="U230" s="17"/>
      <c r="V230" s="17"/>
      <c r="W230" s="17"/>
      <c r="X230" s="17"/>
      <c r="Y230" s="10"/>
      <c r="Z230" s="10"/>
    </row>
    <row r="231" spans="8:26" ht="50.1" customHeight="1" x14ac:dyDescent="0.25">
      <c r="H231" s="16"/>
      <c r="I231" s="15"/>
      <c r="J231" s="15"/>
      <c r="K231" s="15"/>
      <c r="T231" s="17"/>
      <c r="U231" s="17"/>
      <c r="V231" s="17"/>
      <c r="W231" s="17"/>
      <c r="X231" s="17"/>
      <c r="Y231" s="10"/>
      <c r="Z231" s="10"/>
    </row>
    <row r="232" spans="8:26" ht="50.1" customHeight="1" x14ac:dyDescent="0.25">
      <c r="H232" s="16"/>
      <c r="I232" s="15"/>
      <c r="J232" s="15"/>
      <c r="K232" s="15"/>
      <c r="T232" s="17"/>
      <c r="U232" s="17"/>
      <c r="V232" s="17"/>
      <c r="W232" s="17"/>
      <c r="X232" s="17"/>
      <c r="Y232" s="10"/>
      <c r="Z232" s="10"/>
    </row>
    <row r="233" spans="8:26" ht="50.1" customHeight="1" x14ac:dyDescent="0.25">
      <c r="H233" s="16"/>
      <c r="I233" s="15"/>
      <c r="J233" s="15"/>
      <c r="K233" s="15"/>
      <c r="T233" s="17"/>
      <c r="U233" s="17"/>
      <c r="V233" s="17"/>
      <c r="W233" s="17"/>
      <c r="X233" s="17"/>
      <c r="Y233" s="10"/>
      <c r="Z233" s="10"/>
    </row>
    <row r="234" spans="8:26" ht="50.1" customHeight="1" x14ac:dyDescent="0.25">
      <c r="H234" s="16"/>
      <c r="I234" s="15"/>
      <c r="J234" s="15"/>
      <c r="K234" s="15"/>
      <c r="T234" s="17"/>
      <c r="U234" s="17"/>
      <c r="V234" s="17"/>
      <c r="W234" s="17"/>
      <c r="X234" s="17"/>
      <c r="Y234" s="10"/>
      <c r="Z234" s="10"/>
    </row>
    <row r="235" spans="8:26" ht="50.1" customHeight="1" x14ac:dyDescent="0.25">
      <c r="H235" s="16"/>
      <c r="I235" s="15"/>
      <c r="J235" s="15"/>
      <c r="K235" s="15"/>
      <c r="T235" s="17"/>
      <c r="U235" s="17"/>
      <c r="V235" s="17"/>
      <c r="W235" s="17"/>
      <c r="X235" s="17"/>
      <c r="Y235" s="10"/>
      <c r="Z235" s="10"/>
    </row>
    <row r="236" spans="8:26" ht="50.1" customHeight="1" x14ac:dyDescent="0.25">
      <c r="H236" s="16"/>
      <c r="I236" s="15"/>
      <c r="J236" s="15"/>
      <c r="K236" s="15"/>
      <c r="T236" s="17"/>
      <c r="U236" s="17"/>
      <c r="V236" s="17"/>
      <c r="W236" s="17"/>
      <c r="X236" s="17"/>
      <c r="Y236" s="10"/>
      <c r="Z236" s="10"/>
    </row>
    <row r="237" spans="8:26" ht="50.1" customHeight="1" x14ac:dyDescent="0.25">
      <c r="H237" s="16"/>
      <c r="I237" s="15"/>
      <c r="J237" s="15"/>
      <c r="K237" s="15"/>
      <c r="T237" s="17"/>
      <c r="U237" s="17"/>
      <c r="V237" s="17"/>
      <c r="W237" s="17"/>
      <c r="X237" s="17"/>
      <c r="Y237" s="10"/>
      <c r="Z237" s="10"/>
    </row>
    <row r="238" spans="8:26" ht="50.1" customHeight="1" x14ac:dyDescent="0.25">
      <c r="H238" s="16"/>
      <c r="I238" s="15"/>
      <c r="J238" s="15"/>
      <c r="K238" s="15"/>
      <c r="T238" s="17"/>
      <c r="U238" s="17"/>
      <c r="V238" s="17"/>
      <c r="W238" s="17"/>
      <c r="X238" s="17"/>
      <c r="Y238" s="10"/>
      <c r="Z238" s="10"/>
    </row>
    <row r="239" spans="8:26" ht="50.1" customHeight="1" x14ac:dyDescent="0.25">
      <c r="H239" s="16"/>
      <c r="I239" s="15"/>
      <c r="J239" s="15"/>
      <c r="K239" s="15"/>
      <c r="T239" s="17"/>
      <c r="U239" s="17"/>
      <c r="V239" s="17"/>
      <c r="W239" s="17"/>
      <c r="X239" s="17"/>
      <c r="Y239" s="10"/>
      <c r="Z239" s="10"/>
    </row>
    <row r="240" spans="8:26" ht="50.1" customHeight="1" x14ac:dyDescent="0.25">
      <c r="H240" s="16"/>
      <c r="I240" s="15"/>
      <c r="J240" s="15"/>
      <c r="K240" s="15"/>
      <c r="T240" s="17"/>
      <c r="U240" s="17"/>
      <c r="V240" s="17"/>
      <c r="W240" s="17"/>
      <c r="X240" s="17"/>
      <c r="Y240" s="10"/>
      <c r="Z240" s="10"/>
    </row>
    <row r="241" spans="8:26" ht="50.1" customHeight="1" x14ac:dyDescent="0.25">
      <c r="H241" s="16"/>
      <c r="I241" s="15"/>
      <c r="J241" s="15"/>
      <c r="K241" s="15"/>
      <c r="T241" s="17"/>
      <c r="U241" s="17"/>
      <c r="V241" s="17"/>
      <c r="W241" s="17"/>
      <c r="X241" s="17"/>
      <c r="Y241" s="10"/>
      <c r="Z241" s="10"/>
    </row>
    <row r="242" spans="8:26" ht="50.1" customHeight="1" x14ac:dyDescent="0.25">
      <c r="H242" s="16"/>
      <c r="I242" s="15"/>
      <c r="J242" s="15"/>
      <c r="K242" s="15"/>
      <c r="T242" s="17"/>
      <c r="U242" s="17"/>
      <c r="V242" s="17"/>
      <c r="W242" s="17"/>
      <c r="X242" s="17"/>
      <c r="Y242" s="10"/>
      <c r="Z242" s="10"/>
    </row>
    <row r="243" spans="8:26" ht="50.1" customHeight="1" x14ac:dyDescent="0.25">
      <c r="H243" s="16"/>
      <c r="I243" s="15"/>
      <c r="J243" s="15"/>
      <c r="K243" s="15"/>
      <c r="T243" s="17"/>
      <c r="U243" s="17"/>
      <c r="V243" s="17"/>
      <c r="W243" s="17"/>
      <c r="X243" s="17"/>
      <c r="Y243" s="10"/>
      <c r="Z243" s="10"/>
    </row>
    <row r="244" spans="8:26" ht="50.1" customHeight="1" x14ac:dyDescent="0.25">
      <c r="H244" s="16"/>
      <c r="I244" s="15"/>
      <c r="J244" s="15"/>
      <c r="K244" s="15"/>
      <c r="T244" s="17"/>
      <c r="U244" s="17"/>
      <c r="V244" s="17"/>
      <c r="W244" s="17"/>
      <c r="X244" s="17"/>
      <c r="Y244" s="10"/>
      <c r="Z244" s="10"/>
    </row>
    <row r="245" spans="8:26" ht="50.1" customHeight="1" x14ac:dyDescent="0.25">
      <c r="H245" s="16"/>
      <c r="I245" s="15"/>
      <c r="J245" s="15"/>
      <c r="K245" s="15"/>
      <c r="T245" s="17"/>
      <c r="U245" s="17"/>
      <c r="V245" s="17"/>
      <c r="W245" s="17"/>
      <c r="X245" s="17"/>
      <c r="Y245" s="10"/>
      <c r="Z245" s="10"/>
    </row>
    <row r="246" spans="8:26" ht="50.1" customHeight="1" x14ac:dyDescent="0.25">
      <c r="H246" s="16"/>
      <c r="I246" s="15"/>
      <c r="J246" s="15"/>
      <c r="K246" s="15"/>
      <c r="T246" s="17"/>
      <c r="U246" s="17"/>
      <c r="V246" s="17"/>
      <c r="W246" s="17"/>
      <c r="X246" s="17"/>
      <c r="Y246" s="10"/>
      <c r="Z246" s="10"/>
    </row>
    <row r="247" spans="8:26" ht="50.1" customHeight="1" x14ac:dyDescent="0.25">
      <c r="H247" s="16"/>
      <c r="I247" s="15"/>
      <c r="J247" s="15"/>
      <c r="K247" s="15"/>
      <c r="T247" s="17"/>
      <c r="U247" s="17"/>
      <c r="V247" s="17"/>
      <c r="W247" s="17"/>
      <c r="X247" s="17"/>
      <c r="Y247" s="10"/>
      <c r="Z247" s="10"/>
    </row>
    <row r="248" spans="8:26" ht="50.1" customHeight="1" x14ac:dyDescent="0.25">
      <c r="H248" s="16"/>
      <c r="I248" s="15"/>
      <c r="J248" s="15"/>
      <c r="K248" s="15"/>
      <c r="T248" s="17"/>
      <c r="U248" s="17"/>
      <c r="V248" s="17"/>
      <c r="W248" s="17"/>
      <c r="X248" s="17"/>
      <c r="Y248" s="10"/>
      <c r="Z248" s="10"/>
    </row>
    <row r="249" spans="8:26" ht="50.1" customHeight="1" x14ac:dyDescent="0.25">
      <c r="H249" s="16"/>
      <c r="I249" s="15"/>
      <c r="J249" s="15"/>
      <c r="K249" s="15"/>
      <c r="T249" s="17"/>
      <c r="U249" s="17"/>
      <c r="V249" s="17"/>
      <c r="W249" s="17"/>
      <c r="X249" s="17"/>
      <c r="Y249" s="10"/>
      <c r="Z249" s="10"/>
    </row>
    <row r="250" spans="8:26" ht="50.1" customHeight="1" x14ac:dyDescent="0.25">
      <c r="H250" s="16"/>
      <c r="I250" s="15"/>
      <c r="J250" s="15"/>
      <c r="K250" s="15"/>
      <c r="T250" s="17"/>
      <c r="U250" s="17"/>
      <c r="V250" s="17"/>
      <c r="W250" s="17"/>
      <c r="X250" s="17"/>
      <c r="Y250" s="10"/>
      <c r="Z250" s="10"/>
    </row>
    <row r="251" spans="8:26" ht="50.1" customHeight="1" x14ac:dyDescent="0.25">
      <c r="H251" s="16"/>
      <c r="I251" s="15"/>
      <c r="J251" s="15"/>
      <c r="K251" s="15"/>
      <c r="T251" s="17"/>
      <c r="U251" s="17"/>
      <c r="V251" s="17"/>
      <c r="W251" s="17"/>
      <c r="X251" s="17"/>
      <c r="Y251" s="10"/>
      <c r="Z251" s="10"/>
    </row>
    <row r="252" spans="8:26" ht="50.1" customHeight="1" x14ac:dyDescent="0.25">
      <c r="H252" s="16"/>
      <c r="I252" s="15"/>
      <c r="J252" s="15"/>
      <c r="K252" s="15"/>
      <c r="T252" s="17"/>
      <c r="U252" s="17"/>
      <c r="V252" s="17"/>
      <c r="W252" s="17"/>
      <c r="X252" s="17"/>
      <c r="Y252" s="10"/>
      <c r="Z252" s="10"/>
    </row>
    <row r="253" spans="8:26" ht="50.1" customHeight="1" x14ac:dyDescent="0.25">
      <c r="H253" s="16"/>
      <c r="I253" s="15"/>
      <c r="J253" s="15"/>
      <c r="K253" s="15"/>
      <c r="T253" s="17"/>
      <c r="U253" s="17"/>
      <c r="V253" s="17"/>
      <c r="W253" s="17"/>
      <c r="X253" s="17"/>
      <c r="Y253" s="10"/>
      <c r="Z253" s="10"/>
    </row>
    <row r="254" spans="8:26" ht="50.1" customHeight="1" x14ac:dyDescent="0.25">
      <c r="H254" s="16"/>
      <c r="I254" s="15"/>
      <c r="J254" s="15"/>
      <c r="K254" s="15"/>
      <c r="T254" s="17"/>
      <c r="U254" s="17"/>
      <c r="V254" s="17"/>
      <c r="W254" s="17"/>
      <c r="X254" s="17"/>
      <c r="Y254" s="10"/>
      <c r="Z254" s="10"/>
    </row>
    <row r="255" spans="8:26" ht="50.1" customHeight="1" x14ac:dyDescent="0.25">
      <c r="H255" s="16"/>
      <c r="I255" s="15"/>
      <c r="J255" s="15"/>
      <c r="K255" s="15"/>
      <c r="T255" s="17"/>
      <c r="U255" s="17"/>
      <c r="V255" s="17"/>
      <c r="W255" s="17"/>
      <c r="X255" s="17"/>
      <c r="Y255" s="10"/>
      <c r="Z255" s="10"/>
    </row>
    <row r="256" spans="8:26" ht="50.1" customHeight="1" x14ac:dyDescent="0.25">
      <c r="H256" s="16"/>
      <c r="I256" s="15"/>
      <c r="J256" s="15"/>
      <c r="K256" s="15"/>
      <c r="T256" s="17"/>
      <c r="U256" s="17"/>
      <c r="V256" s="17"/>
      <c r="W256" s="17"/>
      <c r="X256" s="17"/>
      <c r="Y256" s="10"/>
      <c r="Z256" s="10"/>
    </row>
    <row r="257" spans="8:26" ht="50.1" customHeight="1" x14ac:dyDescent="0.25">
      <c r="H257" s="16"/>
      <c r="I257" s="15"/>
      <c r="J257" s="15"/>
      <c r="K257" s="15"/>
      <c r="T257" s="17"/>
      <c r="U257" s="17"/>
      <c r="V257" s="17"/>
      <c r="W257" s="17"/>
      <c r="X257" s="17"/>
      <c r="Y257" s="10"/>
      <c r="Z257" s="10"/>
    </row>
    <row r="258" spans="8:26" ht="50.1" customHeight="1" x14ac:dyDescent="0.25">
      <c r="H258" s="16"/>
      <c r="I258" s="15"/>
      <c r="J258" s="15"/>
      <c r="K258" s="15"/>
      <c r="T258" s="17"/>
      <c r="U258" s="17"/>
      <c r="V258" s="17"/>
      <c r="W258" s="17"/>
      <c r="X258" s="17"/>
      <c r="Y258" s="10"/>
      <c r="Z258" s="10"/>
    </row>
    <row r="259" spans="8:26" ht="50.1" customHeight="1" x14ac:dyDescent="0.25">
      <c r="H259" s="16"/>
      <c r="I259" s="15"/>
      <c r="J259" s="15"/>
      <c r="K259" s="15"/>
      <c r="T259" s="17"/>
      <c r="U259" s="17"/>
      <c r="V259" s="17"/>
      <c r="W259" s="17"/>
      <c r="X259" s="17"/>
      <c r="Y259" s="10"/>
      <c r="Z259" s="10"/>
    </row>
    <row r="260" spans="8:26" ht="50.1" customHeight="1" x14ac:dyDescent="0.25">
      <c r="H260" s="16"/>
      <c r="I260" s="15"/>
      <c r="J260" s="15"/>
      <c r="K260" s="15"/>
      <c r="T260" s="17"/>
      <c r="U260" s="17"/>
      <c r="V260" s="17"/>
      <c r="W260" s="17"/>
      <c r="X260" s="17"/>
      <c r="Y260" s="10"/>
      <c r="Z260" s="10"/>
    </row>
    <row r="261" spans="8:26" ht="50.1" customHeight="1" x14ac:dyDescent="0.25">
      <c r="H261" s="16"/>
      <c r="I261" s="15"/>
      <c r="J261" s="15"/>
      <c r="K261" s="15"/>
      <c r="T261" s="17"/>
      <c r="U261" s="17"/>
      <c r="V261" s="17"/>
      <c r="W261" s="17"/>
      <c r="X261" s="17"/>
      <c r="Y261" s="10"/>
      <c r="Z261" s="10"/>
    </row>
    <row r="262" spans="8:26" ht="50.1" customHeight="1" x14ac:dyDescent="0.25">
      <c r="H262" s="16"/>
      <c r="I262" s="15"/>
      <c r="J262" s="15"/>
      <c r="K262" s="15"/>
      <c r="T262" s="17"/>
      <c r="U262" s="17"/>
      <c r="V262" s="17"/>
      <c r="W262" s="17"/>
      <c r="X262" s="17"/>
      <c r="Y262" s="10"/>
      <c r="Z262" s="10"/>
    </row>
    <row r="263" spans="8:26" ht="50.1" customHeight="1" x14ac:dyDescent="0.25">
      <c r="H263" s="16"/>
      <c r="I263" s="15"/>
      <c r="J263" s="15"/>
      <c r="K263" s="15"/>
      <c r="T263" s="17"/>
      <c r="U263" s="17"/>
      <c r="V263" s="17"/>
      <c r="W263" s="17"/>
      <c r="X263" s="17"/>
      <c r="Y263" s="10"/>
      <c r="Z263" s="10"/>
    </row>
    <row r="264" spans="8:26" ht="50.1" customHeight="1" x14ac:dyDescent="0.25">
      <c r="H264" s="16"/>
      <c r="I264" s="15"/>
      <c r="J264" s="15"/>
      <c r="K264" s="15"/>
      <c r="T264" s="17"/>
      <c r="U264" s="17"/>
      <c r="V264" s="17"/>
      <c r="W264" s="17"/>
      <c r="X264" s="17"/>
      <c r="Y264" s="10"/>
      <c r="Z264" s="10"/>
    </row>
    <row r="265" spans="8:26" ht="50.1" customHeight="1" x14ac:dyDescent="0.25">
      <c r="H265" s="16"/>
      <c r="I265" s="15"/>
      <c r="J265" s="15"/>
      <c r="K265" s="15"/>
      <c r="T265" s="17"/>
      <c r="U265" s="17"/>
      <c r="V265" s="17"/>
      <c r="W265" s="17"/>
      <c r="X265" s="17"/>
      <c r="Y265" s="10"/>
      <c r="Z265" s="10"/>
    </row>
    <row r="266" spans="8:26" ht="50.1" customHeight="1" x14ac:dyDescent="0.25">
      <c r="H266" s="16"/>
      <c r="I266" s="15"/>
      <c r="J266" s="15"/>
      <c r="K266" s="15"/>
      <c r="T266" s="17"/>
      <c r="U266" s="17"/>
      <c r="V266" s="17"/>
      <c r="W266" s="17"/>
      <c r="X266" s="17"/>
      <c r="Y266" s="10"/>
      <c r="Z266" s="10"/>
    </row>
    <row r="267" spans="8:26" ht="50.1" customHeight="1" x14ac:dyDescent="0.25">
      <c r="H267" s="16"/>
      <c r="I267" s="15"/>
      <c r="J267" s="15"/>
      <c r="K267" s="15"/>
      <c r="T267" s="17"/>
      <c r="U267" s="17"/>
      <c r="V267" s="17"/>
      <c r="W267" s="17"/>
      <c r="X267" s="17"/>
      <c r="Y267" s="10"/>
      <c r="Z267" s="10"/>
    </row>
    <row r="268" spans="8:26" ht="50.1" customHeight="1" x14ac:dyDescent="0.25">
      <c r="H268" s="16"/>
      <c r="I268" s="15"/>
      <c r="J268" s="15"/>
      <c r="K268" s="15"/>
      <c r="T268" s="17"/>
      <c r="U268" s="17"/>
      <c r="V268" s="17"/>
      <c r="W268" s="17"/>
      <c r="X268" s="17"/>
      <c r="Y268" s="10"/>
      <c r="Z268" s="10"/>
    </row>
    <row r="269" spans="8:26" ht="50.1" customHeight="1" x14ac:dyDescent="0.25">
      <c r="H269" s="16"/>
      <c r="I269" s="15"/>
      <c r="J269" s="15"/>
      <c r="K269" s="15"/>
      <c r="T269" s="17"/>
      <c r="U269" s="17"/>
      <c r="V269" s="17"/>
      <c r="W269" s="17"/>
      <c r="X269" s="17"/>
      <c r="Y269" s="10"/>
      <c r="Z269" s="10"/>
    </row>
    <row r="270" spans="8:26" ht="50.1" customHeight="1" x14ac:dyDescent="0.25">
      <c r="H270" s="16"/>
      <c r="I270" s="15"/>
      <c r="J270" s="15"/>
      <c r="K270" s="15"/>
      <c r="T270" s="17"/>
      <c r="U270" s="17"/>
      <c r="V270" s="17"/>
      <c r="W270" s="17"/>
      <c r="X270" s="17"/>
      <c r="Y270" s="10"/>
      <c r="Z270" s="10"/>
    </row>
    <row r="271" spans="8:26" ht="50.1" customHeight="1" x14ac:dyDescent="0.25">
      <c r="H271" s="16"/>
      <c r="I271" s="15"/>
      <c r="J271" s="15"/>
      <c r="K271" s="15"/>
      <c r="T271" s="17"/>
      <c r="U271" s="17"/>
      <c r="V271" s="17"/>
      <c r="W271" s="17"/>
      <c r="X271" s="17"/>
      <c r="Y271" s="10"/>
      <c r="Z271" s="10"/>
    </row>
    <row r="272" spans="8:26" ht="50.1" customHeight="1" x14ac:dyDescent="0.25">
      <c r="H272" s="16"/>
      <c r="I272" s="15"/>
      <c r="J272" s="15"/>
      <c r="K272" s="15"/>
      <c r="T272" s="17"/>
      <c r="U272" s="17"/>
      <c r="V272" s="17"/>
      <c r="W272" s="17"/>
      <c r="X272" s="17"/>
      <c r="Y272" s="10"/>
      <c r="Z272" s="10"/>
    </row>
    <row r="273" spans="8:26" ht="50.1" customHeight="1" x14ac:dyDescent="0.25">
      <c r="H273" s="16"/>
      <c r="I273" s="15"/>
      <c r="J273" s="15"/>
      <c r="K273" s="15"/>
      <c r="T273" s="17"/>
      <c r="U273" s="17"/>
      <c r="V273" s="17"/>
      <c r="W273" s="17"/>
      <c r="X273" s="17"/>
      <c r="Y273" s="10"/>
      <c r="Z273" s="10"/>
    </row>
    <row r="274" spans="8:26" ht="50.1" customHeight="1" x14ac:dyDescent="0.25">
      <c r="H274" s="16"/>
      <c r="I274" s="15"/>
      <c r="J274" s="15"/>
      <c r="K274" s="15"/>
      <c r="T274" s="17"/>
      <c r="U274" s="17"/>
      <c r="V274" s="17"/>
      <c r="W274" s="17"/>
      <c r="X274" s="17"/>
      <c r="Y274" s="10"/>
      <c r="Z274" s="10"/>
    </row>
    <row r="275" spans="8:26" ht="50.1" customHeight="1" x14ac:dyDescent="0.25">
      <c r="H275" s="16"/>
      <c r="I275" s="15"/>
      <c r="J275" s="15"/>
      <c r="K275" s="15"/>
      <c r="T275" s="17"/>
      <c r="U275" s="17"/>
      <c r="V275" s="17"/>
      <c r="W275" s="17"/>
      <c r="X275" s="17"/>
      <c r="Y275" s="10"/>
      <c r="Z275" s="10"/>
    </row>
    <row r="276" spans="8:26" ht="50.1" customHeight="1" x14ac:dyDescent="0.25">
      <c r="H276" s="16"/>
      <c r="I276" s="15"/>
      <c r="J276" s="15"/>
      <c r="K276" s="15"/>
      <c r="T276" s="17"/>
      <c r="U276" s="17"/>
      <c r="V276" s="17"/>
      <c r="W276" s="17"/>
      <c r="X276" s="17"/>
      <c r="Y276" s="10"/>
      <c r="Z276" s="10"/>
    </row>
    <row r="277" spans="8:26" ht="50.1" customHeight="1" x14ac:dyDescent="0.25">
      <c r="H277" s="16"/>
      <c r="I277" s="15"/>
      <c r="J277" s="15"/>
      <c r="K277" s="15"/>
      <c r="T277" s="17"/>
      <c r="U277" s="17"/>
      <c r="V277" s="17"/>
      <c r="W277" s="17"/>
      <c r="X277" s="17"/>
      <c r="Y277" s="10"/>
      <c r="Z277" s="10"/>
    </row>
    <row r="278" spans="8:26" ht="50.1" customHeight="1" x14ac:dyDescent="0.25">
      <c r="H278" s="16"/>
      <c r="I278" s="15"/>
      <c r="J278" s="15"/>
      <c r="K278" s="15"/>
      <c r="T278" s="17"/>
      <c r="U278" s="17"/>
      <c r="V278" s="17"/>
      <c r="W278" s="17"/>
      <c r="X278" s="17"/>
      <c r="Y278" s="10"/>
      <c r="Z278" s="10"/>
    </row>
    <row r="279" spans="8:26" ht="50.1" customHeight="1" x14ac:dyDescent="0.25">
      <c r="H279" s="16"/>
      <c r="I279" s="15"/>
      <c r="J279" s="15"/>
      <c r="K279" s="15"/>
      <c r="T279" s="17"/>
      <c r="U279" s="17"/>
      <c r="V279" s="17"/>
      <c r="W279" s="17"/>
      <c r="X279" s="17"/>
      <c r="Y279" s="10"/>
      <c r="Z279" s="10"/>
    </row>
    <row r="280" spans="8:26" ht="50.1" customHeight="1" x14ac:dyDescent="0.25">
      <c r="H280" s="16"/>
      <c r="I280" s="15"/>
      <c r="J280" s="15"/>
      <c r="K280" s="15"/>
      <c r="T280" s="17"/>
      <c r="U280" s="17"/>
      <c r="V280" s="17"/>
      <c r="W280" s="17"/>
      <c r="X280" s="17"/>
      <c r="Y280" s="10"/>
      <c r="Z280" s="10"/>
    </row>
    <row r="281" spans="8:26" ht="50.1" customHeight="1" x14ac:dyDescent="0.25">
      <c r="H281" s="16"/>
      <c r="I281" s="15"/>
      <c r="J281" s="15"/>
      <c r="K281" s="15"/>
      <c r="T281" s="17"/>
      <c r="U281" s="17"/>
      <c r="V281" s="17"/>
      <c r="W281" s="17"/>
      <c r="X281" s="17"/>
      <c r="Y281" s="10"/>
      <c r="Z281" s="10"/>
    </row>
    <row r="282" spans="8:26" ht="50.1" customHeight="1" x14ac:dyDescent="0.25">
      <c r="H282" s="16"/>
      <c r="I282" s="15"/>
      <c r="J282" s="15"/>
      <c r="K282" s="15"/>
      <c r="T282" s="17"/>
      <c r="U282" s="17"/>
      <c r="V282" s="17"/>
      <c r="W282" s="17"/>
      <c r="X282" s="17"/>
      <c r="Y282" s="10"/>
      <c r="Z282" s="10"/>
    </row>
    <row r="283" spans="8:26" ht="50.1" customHeight="1" x14ac:dyDescent="0.25">
      <c r="H283" s="16"/>
      <c r="I283" s="15"/>
      <c r="J283" s="15"/>
      <c r="K283" s="15"/>
      <c r="T283" s="17"/>
      <c r="U283" s="17"/>
      <c r="V283" s="17"/>
      <c r="W283" s="17"/>
      <c r="X283" s="17"/>
      <c r="Y283" s="10"/>
      <c r="Z283" s="10"/>
    </row>
    <row r="284" spans="8:26" ht="50.1" customHeight="1" x14ac:dyDescent="0.25">
      <c r="H284" s="16"/>
      <c r="I284" s="15"/>
      <c r="J284" s="15"/>
      <c r="K284" s="15"/>
      <c r="T284" s="17"/>
      <c r="U284" s="17"/>
      <c r="V284" s="17"/>
      <c r="W284" s="17"/>
      <c r="X284" s="17"/>
      <c r="Y284" s="10"/>
      <c r="Z284" s="10"/>
    </row>
    <row r="285" spans="8:26" ht="50.1" customHeight="1" x14ac:dyDescent="0.25">
      <c r="H285" s="16"/>
      <c r="I285" s="15"/>
      <c r="J285" s="15"/>
      <c r="K285" s="15"/>
      <c r="T285" s="17"/>
      <c r="U285" s="17"/>
      <c r="V285" s="17"/>
      <c r="W285" s="17"/>
      <c r="X285" s="17"/>
      <c r="Y285" s="10"/>
      <c r="Z285" s="10"/>
    </row>
    <row r="286" spans="8:26" ht="50.1" customHeight="1" x14ac:dyDescent="0.25">
      <c r="H286" s="16"/>
      <c r="I286" s="15"/>
      <c r="J286" s="15"/>
      <c r="K286" s="15"/>
      <c r="T286" s="17"/>
      <c r="U286" s="17"/>
      <c r="V286" s="17"/>
      <c r="W286" s="17"/>
      <c r="X286" s="17"/>
      <c r="Y286" s="10"/>
      <c r="Z286" s="10"/>
    </row>
    <row r="287" spans="8:26" ht="50.1" customHeight="1" x14ac:dyDescent="0.25">
      <c r="H287" s="16"/>
      <c r="I287" s="15"/>
      <c r="J287" s="15"/>
      <c r="K287" s="15"/>
      <c r="T287" s="17"/>
      <c r="U287" s="17"/>
      <c r="V287" s="17"/>
      <c r="W287" s="17"/>
      <c r="X287" s="17"/>
      <c r="Y287" s="10"/>
      <c r="Z287" s="10"/>
    </row>
    <row r="288" spans="8:26" ht="50.1" customHeight="1" x14ac:dyDescent="0.25">
      <c r="H288" s="16"/>
      <c r="I288" s="15"/>
      <c r="J288" s="15"/>
      <c r="K288" s="15"/>
      <c r="T288" s="17"/>
      <c r="U288" s="17"/>
      <c r="V288" s="17"/>
      <c r="W288" s="17"/>
      <c r="X288" s="17"/>
      <c r="Y288" s="10"/>
      <c r="Z288" s="10"/>
    </row>
    <row r="289" spans="8:26" ht="50.1" customHeight="1" x14ac:dyDescent="0.25">
      <c r="H289" s="16"/>
      <c r="I289" s="15"/>
      <c r="J289" s="15"/>
      <c r="K289" s="15"/>
      <c r="T289" s="17"/>
      <c r="U289" s="17"/>
      <c r="V289" s="17"/>
      <c r="W289" s="17"/>
      <c r="X289" s="17"/>
      <c r="Y289" s="10"/>
      <c r="Z289" s="10"/>
    </row>
    <row r="290" spans="8:26" ht="50.1" customHeight="1" x14ac:dyDescent="0.25">
      <c r="H290" s="16"/>
      <c r="I290" s="15"/>
      <c r="J290" s="15"/>
      <c r="K290" s="15"/>
      <c r="T290" s="17"/>
      <c r="U290" s="17"/>
      <c r="V290" s="17"/>
      <c r="W290" s="17"/>
      <c r="X290" s="17"/>
      <c r="Y290" s="10"/>
      <c r="Z290" s="10"/>
    </row>
    <row r="291" spans="8:26" ht="50.1" customHeight="1" x14ac:dyDescent="0.25">
      <c r="H291" s="16"/>
      <c r="I291" s="15"/>
      <c r="J291" s="15"/>
      <c r="K291" s="15"/>
      <c r="T291" s="17"/>
      <c r="U291" s="17"/>
      <c r="V291" s="17"/>
      <c r="W291" s="17"/>
      <c r="X291" s="17"/>
      <c r="Y291" s="10"/>
      <c r="Z291" s="10"/>
    </row>
    <row r="292" spans="8:26" ht="50.1" customHeight="1" x14ac:dyDescent="0.25">
      <c r="H292" s="16"/>
      <c r="I292" s="15"/>
      <c r="J292" s="15"/>
      <c r="K292" s="15"/>
      <c r="T292" s="17"/>
      <c r="U292" s="17"/>
      <c r="V292" s="17"/>
      <c r="W292" s="17"/>
      <c r="X292" s="17"/>
      <c r="Y292" s="10"/>
      <c r="Z292" s="10"/>
    </row>
    <row r="293" spans="8:26" ht="50.1" customHeight="1" x14ac:dyDescent="0.25">
      <c r="H293" s="16"/>
      <c r="I293" s="15"/>
      <c r="J293" s="15"/>
      <c r="K293" s="15"/>
      <c r="T293" s="17"/>
      <c r="U293" s="17"/>
      <c r="V293" s="17"/>
      <c r="W293" s="17"/>
      <c r="X293" s="17"/>
      <c r="Y293" s="10"/>
      <c r="Z293" s="10"/>
    </row>
    <row r="294" spans="8:26" ht="50.1" customHeight="1" x14ac:dyDescent="0.25">
      <c r="H294" s="16"/>
      <c r="I294" s="15"/>
      <c r="J294" s="15"/>
      <c r="K294" s="15"/>
      <c r="T294" s="17"/>
      <c r="U294" s="17"/>
      <c r="V294" s="17"/>
      <c r="W294" s="17"/>
      <c r="X294" s="17"/>
      <c r="Y294" s="10"/>
      <c r="Z294" s="10"/>
    </row>
    <row r="295" spans="8:26" ht="50.1" customHeight="1" x14ac:dyDescent="0.25">
      <c r="H295" s="16"/>
      <c r="I295" s="15"/>
      <c r="J295" s="15"/>
      <c r="K295" s="15"/>
      <c r="T295" s="17"/>
      <c r="U295" s="17"/>
      <c r="V295" s="17"/>
      <c r="W295" s="17"/>
      <c r="X295" s="17"/>
      <c r="Y295" s="10"/>
      <c r="Z295" s="10"/>
    </row>
    <row r="296" spans="8:26" ht="50.1" customHeight="1" x14ac:dyDescent="0.25">
      <c r="H296" s="16"/>
      <c r="I296" s="15"/>
      <c r="J296" s="15"/>
      <c r="K296" s="15"/>
      <c r="T296" s="17"/>
      <c r="U296" s="17"/>
      <c r="V296" s="17"/>
      <c r="W296" s="17"/>
      <c r="X296" s="17"/>
      <c r="Y296" s="10"/>
      <c r="Z296" s="10"/>
    </row>
    <row r="297" spans="8:26" ht="50.1" customHeight="1" x14ac:dyDescent="0.25">
      <c r="H297" s="16"/>
      <c r="I297" s="15"/>
      <c r="J297" s="15"/>
      <c r="K297" s="15"/>
      <c r="T297" s="17"/>
      <c r="U297" s="17"/>
      <c r="V297" s="17"/>
      <c r="W297" s="17"/>
      <c r="X297" s="17"/>
      <c r="Y297" s="10"/>
      <c r="Z297" s="10"/>
    </row>
    <row r="298" spans="8:26" ht="50.1" customHeight="1" x14ac:dyDescent="0.25">
      <c r="H298" s="16"/>
      <c r="I298" s="15"/>
      <c r="J298" s="15"/>
      <c r="K298" s="15"/>
      <c r="T298" s="17"/>
      <c r="U298" s="17"/>
      <c r="V298" s="17"/>
      <c r="W298" s="17"/>
      <c r="X298" s="17"/>
      <c r="Y298" s="10"/>
      <c r="Z298" s="10"/>
    </row>
    <row r="299" spans="8:26" ht="50.1" customHeight="1" x14ac:dyDescent="0.25">
      <c r="H299" s="16"/>
      <c r="I299" s="15"/>
      <c r="J299" s="15"/>
      <c r="K299" s="15"/>
      <c r="T299" s="17"/>
      <c r="U299" s="17"/>
      <c r="V299" s="17"/>
      <c r="W299" s="17"/>
      <c r="X299" s="17"/>
      <c r="Y299" s="10"/>
      <c r="Z299" s="10"/>
    </row>
    <row r="300" spans="8:26" ht="50.1" customHeight="1" x14ac:dyDescent="0.25">
      <c r="H300" s="16"/>
      <c r="I300" s="15"/>
      <c r="J300" s="15"/>
      <c r="K300" s="15"/>
      <c r="T300" s="17"/>
      <c r="U300" s="17"/>
      <c r="V300" s="17"/>
      <c r="W300" s="17"/>
      <c r="X300" s="17"/>
      <c r="Y300" s="10"/>
      <c r="Z300" s="10"/>
    </row>
    <row r="301" spans="8:26" ht="50.1" customHeight="1" x14ac:dyDescent="0.25">
      <c r="H301" s="16"/>
      <c r="I301" s="15"/>
      <c r="J301" s="15"/>
      <c r="K301" s="15"/>
      <c r="T301" s="17"/>
      <c r="U301" s="17"/>
      <c r="V301" s="17"/>
      <c r="W301" s="17"/>
      <c r="X301" s="17"/>
      <c r="Y301" s="10"/>
      <c r="Z301" s="10"/>
    </row>
    <row r="302" spans="8:26" ht="50.1" customHeight="1" x14ac:dyDescent="0.25">
      <c r="H302" s="16"/>
      <c r="I302" s="15"/>
      <c r="J302" s="15"/>
      <c r="K302" s="15"/>
      <c r="T302" s="17"/>
      <c r="U302" s="17"/>
      <c r="V302" s="17"/>
      <c r="W302" s="17"/>
      <c r="X302" s="17"/>
      <c r="Y302" s="10"/>
      <c r="Z302" s="10"/>
    </row>
    <row r="303" spans="8:26" ht="50.1" customHeight="1" x14ac:dyDescent="0.25">
      <c r="H303" s="16"/>
      <c r="I303" s="15"/>
      <c r="J303" s="15"/>
      <c r="K303" s="15"/>
      <c r="T303" s="17"/>
      <c r="U303" s="17"/>
      <c r="V303" s="17"/>
      <c r="W303" s="17"/>
      <c r="X303" s="17"/>
      <c r="Y303" s="10"/>
      <c r="Z303" s="10"/>
    </row>
    <row r="304" spans="8:26" ht="50.1" customHeight="1" x14ac:dyDescent="0.25">
      <c r="H304" s="16"/>
      <c r="I304" s="15"/>
      <c r="J304" s="15"/>
      <c r="K304" s="15"/>
      <c r="T304" s="17"/>
      <c r="U304" s="17"/>
      <c r="V304" s="17"/>
      <c r="W304" s="17"/>
      <c r="X304" s="17"/>
      <c r="Y304" s="10"/>
      <c r="Z304" s="10"/>
    </row>
    <row r="305" spans="8:26" ht="50.1" customHeight="1" x14ac:dyDescent="0.25">
      <c r="H305" s="16"/>
      <c r="I305" s="15"/>
      <c r="J305" s="15"/>
      <c r="K305" s="15"/>
      <c r="T305" s="17"/>
      <c r="U305" s="17"/>
      <c r="V305" s="17"/>
      <c r="W305" s="17"/>
      <c r="X305" s="17"/>
      <c r="Y305" s="10"/>
      <c r="Z305" s="10"/>
    </row>
    <row r="306" spans="8:26" ht="50.1" customHeight="1" x14ac:dyDescent="0.25">
      <c r="H306" s="16"/>
      <c r="I306" s="15"/>
      <c r="J306" s="15"/>
      <c r="K306" s="15"/>
      <c r="T306" s="17"/>
      <c r="U306" s="17"/>
      <c r="V306" s="17"/>
      <c r="W306" s="17"/>
      <c r="X306" s="17"/>
      <c r="Y306" s="10"/>
      <c r="Z306" s="10"/>
    </row>
    <row r="307" spans="8:26" ht="50.1" customHeight="1" x14ac:dyDescent="0.25">
      <c r="H307" s="16"/>
      <c r="I307" s="15"/>
      <c r="J307" s="15"/>
      <c r="K307" s="15"/>
      <c r="T307" s="17"/>
      <c r="U307" s="17"/>
      <c r="V307" s="17"/>
      <c r="W307" s="17"/>
      <c r="X307" s="17"/>
      <c r="Y307" s="10"/>
      <c r="Z307" s="10"/>
    </row>
    <row r="308" spans="8:26" ht="50.1" customHeight="1" x14ac:dyDescent="0.25">
      <c r="H308" s="16"/>
      <c r="I308" s="15"/>
      <c r="J308" s="15"/>
      <c r="K308" s="15"/>
      <c r="T308" s="17"/>
      <c r="U308" s="17"/>
      <c r="V308" s="17"/>
      <c r="W308" s="17"/>
      <c r="X308" s="17"/>
      <c r="Y308" s="10"/>
      <c r="Z308" s="10"/>
    </row>
    <row r="309" spans="8:26" ht="50.1" customHeight="1" x14ac:dyDescent="0.25">
      <c r="H309" s="16"/>
      <c r="I309" s="15"/>
      <c r="J309" s="15"/>
      <c r="K309" s="15"/>
      <c r="T309" s="17"/>
      <c r="U309" s="17"/>
      <c r="V309" s="17"/>
      <c r="W309" s="17"/>
      <c r="X309" s="17"/>
      <c r="Y309" s="10"/>
      <c r="Z309" s="10"/>
    </row>
    <row r="310" spans="8:26" ht="50.1" customHeight="1" x14ac:dyDescent="0.25">
      <c r="H310" s="16"/>
      <c r="I310" s="15"/>
      <c r="J310" s="15"/>
      <c r="K310" s="15"/>
      <c r="T310" s="17"/>
      <c r="U310" s="17"/>
      <c r="V310" s="17"/>
      <c r="W310" s="17"/>
      <c r="X310" s="17"/>
      <c r="Y310" s="10"/>
      <c r="Z310" s="10"/>
    </row>
    <row r="311" spans="8:26" ht="50.1" customHeight="1" x14ac:dyDescent="0.25">
      <c r="H311" s="16"/>
      <c r="I311" s="15"/>
      <c r="J311" s="15"/>
      <c r="K311" s="15"/>
      <c r="T311" s="17"/>
      <c r="U311" s="17"/>
      <c r="V311" s="17"/>
      <c r="W311" s="17"/>
      <c r="X311" s="17"/>
      <c r="Y311" s="10"/>
      <c r="Z311" s="10"/>
    </row>
    <row r="312" spans="8:26" ht="50.1" customHeight="1" x14ac:dyDescent="0.25">
      <c r="H312" s="16"/>
      <c r="I312" s="15"/>
      <c r="J312" s="15"/>
      <c r="K312" s="15"/>
      <c r="T312" s="17"/>
      <c r="U312" s="17"/>
      <c r="V312" s="17"/>
      <c r="W312" s="17"/>
      <c r="X312" s="17"/>
      <c r="Y312" s="10"/>
      <c r="Z312" s="10"/>
    </row>
    <row r="313" spans="8:26" ht="50.1" customHeight="1" x14ac:dyDescent="0.25">
      <c r="H313" s="16"/>
      <c r="I313" s="15"/>
      <c r="J313" s="15"/>
      <c r="K313" s="15"/>
      <c r="T313" s="17"/>
      <c r="U313" s="17"/>
      <c r="V313" s="17"/>
      <c r="W313" s="17"/>
      <c r="X313" s="17"/>
      <c r="Y313" s="10"/>
      <c r="Z313" s="10"/>
    </row>
    <row r="314" spans="8:26" ht="50.1" customHeight="1" x14ac:dyDescent="0.25">
      <c r="H314" s="16"/>
      <c r="I314" s="15"/>
      <c r="J314" s="15"/>
      <c r="K314" s="15"/>
      <c r="T314" s="17"/>
      <c r="U314" s="17"/>
      <c r="V314" s="17"/>
      <c r="W314" s="17"/>
      <c r="X314" s="17"/>
      <c r="Y314" s="10"/>
      <c r="Z314" s="10"/>
    </row>
    <row r="315" spans="8:26" ht="50.1" customHeight="1" x14ac:dyDescent="0.25">
      <c r="H315" s="16"/>
      <c r="I315" s="15"/>
      <c r="J315" s="15"/>
      <c r="K315" s="15"/>
      <c r="T315" s="17"/>
      <c r="U315" s="17"/>
      <c r="V315" s="17"/>
      <c r="W315" s="17"/>
      <c r="X315" s="17"/>
      <c r="Y315" s="10"/>
      <c r="Z315" s="10"/>
    </row>
    <row r="316" spans="8:26" ht="50.1" customHeight="1" x14ac:dyDescent="0.25">
      <c r="H316" s="16"/>
      <c r="I316" s="15"/>
      <c r="J316" s="15"/>
      <c r="K316" s="15"/>
      <c r="T316" s="17"/>
      <c r="U316" s="17"/>
      <c r="V316" s="17"/>
      <c r="W316" s="17"/>
      <c r="X316" s="17"/>
      <c r="Y316" s="10"/>
      <c r="Z316" s="10"/>
    </row>
    <row r="317" spans="8:26" ht="50.1" customHeight="1" x14ac:dyDescent="0.25">
      <c r="H317" s="16"/>
      <c r="I317" s="15"/>
      <c r="J317" s="15"/>
      <c r="K317" s="15"/>
      <c r="T317" s="17"/>
      <c r="U317" s="17"/>
      <c r="V317" s="17"/>
      <c r="W317" s="17"/>
      <c r="X317" s="17"/>
      <c r="Y317" s="10"/>
      <c r="Z317" s="10"/>
    </row>
    <row r="318" spans="8:26" ht="50.1" customHeight="1" x14ac:dyDescent="0.25">
      <c r="H318" s="16"/>
      <c r="I318" s="15"/>
      <c r="J318" s="15"/>
      <c r="K318" s="15"/>
      <c r="T318" s="17"/>
      <c r="U318" s="17"/>
      <c r="V318" s="17"/>
      <c r="W318" s="17"/>
      <c r="X318" s="17"/>
      <c r="Y318" s="10"/>
      <c r="Z318" s="10"/>
    </row>
    <row r="319" spans="8:26" ht="50.1" customHeight="1" x14ac:dyDescent="0.25">
      <c r="H319" s="16"/>
      <c r="I319" s="15"/>
      <c r="J319" s="15"/>
      <c r="K319" s="15"/>
      <c r="T319" s="17"/>
      <c r="U319" s="17"/>
      <c r="V319" s="17"/>
      <c r="W319" s="17"/>
      <c r="X319" s="17"/>
      <c r="Y319" s="10"/>
      <c r="Z319" s="10"/>
    </row>
    <row r="320" spans="8:26" ht="50.1" customHeight="1" x14ac:dyDescent="0.25">
      <c r="H320" s="16"/>
      <c r="I320" s="15"/>
      <c r="J320" s="15"/>
      <c r="K320" s="15"/>
      <c r="T320" s="17"/>
      <c r="U320" s="17"/>
      <c r="V320" s="17"/>
      <c r="W320" s="17"/>
      <c r="X320" s="17"/>
      <c r="Y320" s="10"/>
      <c r="Z320" s="10"/>
    </row>
    <row r="321" spans="8:26" ht="50.1" customHeight="1" x14ac:dyDescent="0.25">
      <c r="H321" s="16"/>
      <c r="I321" s="15"/>
      <c r="J321" s="15"/>
      <c r="K321" s="15"/>
      <c r="T321" s="17"/>
      <c r="U321" s="17"/>
      <c r="V321" s="17"/>
      <c r="W321" s="17"/>
      <c r="X321" s="17"/>
      <c r="Y321" s="10"/>
      <c r="Z321" s="10"/>
    </row>
    <row r="322" spans="8:26" ht="50.1" customHeight="1" x14ac:dyDescent="0.25">
      <c r="H322" s="16"/>
      <c r="I322" s="15"/>
      <c r="J322" s="15"/>
      <c r="K322" s="15"/>
      <c r="T322" s="17"/>
      <c r="U322" s="17"/>
      <c r="V322" s="17"/>
      <c r="W322" s="17"/>
      <c r="X322" s="17"/>
      <c r="Y322" s="10"/>
      <c r="Z322" s="10"/>
    </row>
    <row r="323" spans="8:26" ht="50.1" customHeight="1" x14ac:dyDescent="0.25">
      <c r="H323" s="16"/>
      <c r="I323" s="15"/>
      <c r="J323" s="15"/>
      <c r="K323" s="15"/>
      <c r="T323" s="17"/>
      <c r="U323" s="17"/>
      <c r="V323" s="17"/>
      <c r="W323" s="17"/>
      <c r="X323" s="17"/>
      <c r="Y323" s="10"/>
      <c r="Z323" s="10"/>
    </row>
    <row r="324" spans="8:26" ht="50.1" customHeight="1" x14ac:dyDescent="0.25">
      <c r="H324" s="16"/>
      <c r="I324" s="15"/>
      <c r="J324" s="15"/>
      <c r="K324" s="15"/>
      <c r="T324" s="17"/>
      <c r="U324" s="17"/>
      <c r="V324" s="17"/>
      <c r="W324" s="17"/>
      <c r="X324" s="17"/>
      <c r="Y324" s="10"/>
      <c r="Z324" s="10"/>
    </row>
    <row r="325" spans="8:26" ht="50.1" customHeight="1" x14ac:dyDescent="0.25">
      <c r="H325" s="16"/>
      <c r="I325" s="15"/>
      <c r="J325" s="15"/>
      <c r="K325" s="15"/>
      <c r="T325" s="17"/>
      <c r="U325" s="17"/>
      <c r="V325" s="17"/>
      <c r="W325" s="17"/>
      <c r="X325" s="17"/>
      <c r="Y325" s="10"/>
      <c r="Z325" s="10"/>
    </row>
    <row r="326" spans="8:26" ht="50.1" customHeight="1" x14ac:dyDescent="0.25">
      <c r="H326" s="16"/>
      <c r="I326" s="15"/>
      <c r="J326" s="15"/>
      <c r="K326" s="15"/>
      <c r="T326" s="17"/>
      <c r="U326" s="17"/>
      <c r="V326" s="17"/>
      <c r="W326" s="17"/>
      <c r="X326" s="17"/>
      <c r="Y326" s="10"/>
      <c r="Z326" s="10"/>
    </row>
    <row r="327" spans="8:26" ht="50.1" customHeight="1" x14ac:dyDescent="0.25">
      <c r="H327" s="16"/>
      <c r="I327" s="15"/>
      <c r="J327" s="15"/>
      <c r="K327" s="15"/>
      <c r="T327" s="17"/>
      <c r="U327" s="17"/>
      <c r="V327" s="17"/>
      <c r="W327" s="17"/>
      <c r="X327" s="17"/>
      <c r="Y327" s="10"/>
      <c r="Z327" s="10"/>
    </row>
    <row r="328" spans="8:26" ht="50.1" customHeight="1" x14ac:dyDescent="0.25">
      <c r="H328" s="16"/>
      <c r="I328" s="15"/>
      <c r="J328" s="15"/>
      <c r="K328" s="15"/>
      <c r="T328" s="17"/>
      <c r="U328" s="17"/>
      <c r="V328" s="17"/>
      <c r="W328" s="17"/>
      <c r="X328" s="17"/>
      <c r="Y328" s="10"/>
      <c r="Z328" s="10"/>
    </row>
    <row r="329" spans="8:26" ht="50.1" customHeight="1" x14ac:dyDescent="0.25">
      <c r="H329" s="16"/>
      <c r="I329" s="15"/>
      <c r="J329" s="15"/>
      <c r="K329" s="15"/>
      <c r="T329" s="17"/>
      <c r="U329" s="17"/>
      <c r="V329" s="17"/>
      <c r="W329" s="17"/>
      <c r="X329" s="17"/>
      <c r="Y329" s="10"/>
      <c r="Z329" s="10"/>
    </row>
    <row r="330" spans="8:26" ht="50.1" customHeight="1" x14ac:dyDescent="0.25">
      <c r="H330" s="16"/>
      <c r="I330" s="15"/>
      <c r="J330" s="15"/>
      <c r="K330" s="15"/>
      <c r="T330" s="17"/>
      <c r="U330" s="17"/>
      <c r="V330" s="17"/>
      <c r="W330" s="17"/>
      <c r="X330" s="17"/>
      <c r="Y330" s="10"/>
      <c r="Z330" s="10"/>
    </row>
    <row r="331" spans="8:26" ht="50.1" customHeight="1" x14ac:dyDescent="0.25">
      <c r="H331" s="16"/>
      <c r="I331" s="15"/>
      <c r="J331" s="15"/>
      <c r="K331" s="15"/>
      <c r="T331" s="17"/>
      <c r="U331" s="17"/>
      <c r="V331" s="17"/>
      <c r="W331" s="17"/>
      <c r="X331" s="17"/>
      <c r="Y331" s="10"/>
      <c r="Z331" s="10"/>
    </row>
    <row r="332" spans="8:26" ht="50.1" customHeight="1" x14ac:dyDescent="0.25">
      <c r="H332" s="16"/>
      <c r="I332" s="15"/>
      <c r="J332" s="15"/>
      <c r="K332" s="15"/>
      <c r="T332" s="17"/>
      <c r="U332" s="17"/>
      <c r="V332" s="17"/>
      <c r="W332" s="17"/>
      <c r="X332" s="17"/>
      <c r="Y332" s="10"/>
      <c r="Z332" s="10"/>
    </row>
    <row r="333" spans="8:26" ht="50.1" customHeight="1" x14ac:dyDescent="0.25">
      <c r="H333" s="16"/>
      <c r="I333" s="15"/>
      <c r="J333" s="15"/>
      <c r="K333" s="15"/>
      <c r="T333" s="17"/>
      <c r="U333" s="17"/>
      <c r="V333" s="17"/>
      <c r="W333" s="17"/>
      <c r="X333" s="17"/>
      <c r="Y333" s="10"/>
      <c r="Z333" s="10"/>
    </row>
    <row r="334" spans="8:26" ht="50.1" customHeight="1" x14ac:dyDescent="0.25">
      <c r="H334" s="16"/>
      <c r="I334" s="15"/>
      <c r="J334" s="15"/>
      <c r="K334" s="15"/>
      <c r="T334" s="17"/>
      <c r="U334" s="17"/>
      <c r="V334" s="17"/>
      <c r="W334" s="17"/>
      <c r="X334" s="17"/>
      <c r="Y334" s="10"/>
      <c r="Z334" s="10"/>
    </row>
    <row r="335" spans="8:26" ht="50.1" customHeight="1" x14ac:dyDescent="0.25">
      <c r="H335" s="16"/>
      <c r="I335" s="15"/>
      <c r="J335" s="15"/>
      <c r="K335" s="15"/>
      <c r="T335" s="17"/>
      <c r="U335" s="17"/>
      <c r="V335" s="17"/>
      <c r="W335" s="17"/>
      <c r="X335" s="17"/>
      <c r="Y335" s="10"/>
      <c r="Z335" s="10"/>
    </row>
    <row r="336" spans="8:26" ht="50.1" customHeight="1" x14ac:dyDescent="0.25">
      <c r="H336" s="16"/>
      <c r="I336" s="15"/>
      <c r="J336" s="15"/>
      <c r="K336" s="15"/>
      <c r="T336" s="17"/>
      <c r="U336" s="17"/>
      <c r="V336" s="17"/>
      <c r="W336" s="17"/>
      <c r="X336" s="17"/>
      <c r="Y336" s="10"/>
      <c r="Z336" s="10"/>
    </row>
    <row r="337" spans="8:26" ht="50.1" customHeight="1" x14ac:dyDescent="0.25">
      <c r="H337" s="16"/>
      <c r="I337" s="15"/>
      <c r="J337" s="15"/>
      <c r="K337" s="15"/>
      <c r="T337" s="17"/>
      <c r="U337" s="17"/>
      <c r="V337" s="17"/>
      <c r="W337" s="17"/>
      <c r="X337" s="17"/>
      <c r="Y337" s="10"/>
      <c r="Z337" s="10"/>
    </row>
    <row r="338" spans="8:26" ht="50.1" customHeight="1" x14ac:dyDescent="0.25">
      <c r="H338" s="16"/>
      <c r="I338" s="15"/>
      <c r="J338" s="15"/>
      <c r="K338" s="15"/>
      <c r="T338" s="17"/>
      <c r="U338" s="17"/>
      <c r="V338" s="17"/>
      <c r="W338" s="17"/>
      <c r="X338" s="17"/>
      <c r="Y338" s="10"/>
      <c r="Z338" s="10"/>
    </row>
    <row r="339" spans="8:26" ht="50.1" customHeight="1" x14ac:dyDescent="0.25">
      <c r="H339" s="16"/>
      <c r="I339" s="15"/>
      <c r="J339" s="15"/>
      <c r="K339" s="15"/>
      <c r="T339" s="17"/>
      <c r="U339" s="17"/>
      <c r="V339" s="17"/>
      <c r="W339" s="17"/>
      <c r="X339" s="17"/>
      <c r="Y339" s="10"/>
      <c r="Z339" s="10"/>
    </row>
    <row r="340" spans="8:26" ht="50.1" customHeight="1" x14ac:dyDescent="0.25">
      <c r="H340" s="16"/>
      <c r="I340" s="15"/>
      <c r="J340" s="15"/>
      <c r="K340" s="15"/>
      <c r="T340" s="17"/>
      <c r="U340" s="17"/>
      <c r="V340" s="17"/>
      <c r="W340" s="17"/>
      <c r="X340" s="17"/>
      <c r="Y340" s="10"/>
      <c r="Z340" s="10"/>
    </row>
    <row r="341" spans="8:26" ht="50.1" customHeight="1" x14ac:dyDescent="0.25">
      <c r="H341" s="16"/>
      <c r="I341" s="15"/>
      <c r="J341" s="15"/>
      <c r="K341" s="15"/>
      <c r="T341" s="17"/>
      <c r="U341" s="17"/>
      <c r="V341" s="17"/>
      <c r="W341" s="17"/>
      <c r="X341" s="17"/>
      <c r="Y341" s="10"/>
      <c r="Z341" s="10"/>
    </row>
    <row r="342" spans="8:26" ht="50.1" customHeight="1" x14ac:dyDescent="0.25">
      <c r="H342" s="16"/>
      <c r="I342" s="15"/>
      <c r="J342" s="15"/>
      <c r="K342" s="15"/>
      <c r="T342" s="17"/>
      <c r="U342" s="17"/>
      <c r="V342" s="17"/>
      <c r="W342" s="17"/>
      <c r="X342" s="17"/>
      <c r="Y342" s="10"/>
      <c r="Z342" s="10"/>
    </row>
    <row r="343" spans="8:26" ht="50.1" customHeight="1" x14ac:dyDescent="0.25">
      <c r="H343" s="16"/>
      <c r="I343" s="15"/>
      <c r="J343" s="15"/>
      <c r="K343" s="15"/>
      <c r="T343" s="17"/>
      <c r="U343" s="17"/>
      <c r="V343" s="17"/>
      <c r="W343" s="17"/>
      <c r="X343" s="17"/>
      <c r="Y343" s="10"/>
      <c r="Z343" s="10"/>
    </row>
    <row r="344" spans="8:26" ht="50.1" customHeight="1" x14ac:dyDescent="0.25">
      <c r="H344" s="16"/>
      <c r="I344" s="15"/>
      <c r="J344" s="15"/>
      <c r="K344" s="15"/>
      <c r="T344" s="17"/>
      <c r="U344" s="17"/>
      <c r="V344" s="17"/>
      <c r="W344" s="17"/>
      <c r="X344" s="17"/>
      <c r="Y344" s="10"/>
      <c r="Z344" s="10"/>
    </row>
    <row r="345" spans="8:26" ht="50.1" customHeight="1" x14ac:dyDescent="0.25">
      <c r="H345" s="16"/>
      <c r="I345" s="15"/>
      <c r="J345" s="15"/>
      <c r="K345" s="15"/>
      <c r="T345" s="17"/>
      <c r="U345" s="17"/>
      <c r="V345" s="17"/>
      <c r="W345" s="17"/>
      <c r="X345" s="17"/>
      <c r="Y345" s="10"/>
      <c r="Z345" s="10"/>
    </row>
    <row r="346" spans="8:26" ht="50.1" customHeight="1" x14ac:dyDescent="0.25">
      <c r="H346" s="16"/>
      <c r="I346" s="15"/>
      <c r="J346" s="15"/>
      <c r="K346" s="15"/>
      <c r="T346" s="17"/>
      <c r="U346" s="17"/>
      <c r="V346" s="17"/>
      <c r="W346" s="17"/>
      <c r="X346" s="17"/>
      <c r="Y346" s="10"/>
      <c r="Z346" s="10"/>
    </row>
    <row r="347" spans="8:26" ht="50.1" customHeight="1" x14ac:dyDescent="0.25">
      <c r="H347" s="16"/>
      <c r="I347" s="15"/>
      <c r="J347" s="15"/>
      <c r="K347" s="15"/>
      <c r="T347" s="17"/>
      <c r="U347" s="17"/>
      <c r="V347" s="17"/>
      <c r="W347" s="17"/>
      <c r="X347" s="17"/>
      <c r="Y347" s="10"/>
      <c r="Z347" s="10"/>
    </row>
    <row r="348" spans="8:26" ht="50.1" customHeight="1" x14ac:dyDescent="0.25">
      <c r="H348" s="16"/>
      <c r="I348" s="15"/>
      <c r="J348" s="15"/>
      <c r="K348" s="15"/>
      <c r="T348" s="17"/>
      <c r="U348" s="17"/>
      <c r="V348" s="17"/>
      <c r="W348" s="17"/>
      <c r="X348" s="17"/>
      <c r="Y348" s="10"/>
      <c r="Z348" s="10"/>
    </row>
    <row r="349" spans="8:26" ht="50.1" customHeight="1" x14ac:dyDescent="0.25">
      <c r="H349" s="16"/>
      <c r="I349" s="15"/>
      <c r="J349" s="15"/>
      <c r="K349" s="15"/>
      <c r="T349" s="17"/>
      <c r="U349" s="17"/>
      <c r="V349" s="17"/>
      <c r="W349" s="17"/>
      <c r="X349" s="17"/>
      <c r="Y349" s="10"/>
      <c r="Z349" s="10"/>
    </row>
    <row r="350" spans="8:26" ht="50.1" customHeight="1" x14ac:dyDescent="0.25">
      <c r="H350" s="16"/>
      <c r="I350" s="15"/>
      <c r="J350" s="15"/>
      <c r="K350" s="15"/>
      <c r="T350" s="17"/>
      <c r="U350" s="17"/>
      <c r="V350" s="17"/>
      <c r="W350" s="17"/>
      <c r="X350" s="17"/>
      <c r="Y350" s="10"/>
      <c r="Z350" s="10"/>
    </row>
    <row r="351" spans="8:26" ht="50.1" customHeight="1" x14ac:dyDescent="0.25">
      <c r="H351" s="16"/>
      <c r="I351" s="15"/>
      <c r="J351" s="15"/>
      <c r="K351" s="15"/>
      <c r="T351" s="17"/>
      <c r="U351" s="17"/>
      <c r="V351" s="17"/>
      <c r="W351" s="17"/>
      <c r="X351" s="17"/>
      <c r="Y351" s="10"/>
      <c r="Z351" s="10"/>
    </row>
    <row r="352" spans="8:26" ht="50.1" customHeight="1" x14ac:dyDescent="0.25">
      <c r="H352" s="16"/>
      <c r="I352" s="15"/>
      <c r="J352" s="15"/>
      <c r="K352" s="15"/>
      <c r="T352" s="17"/>
      <c r="U352" s="17"/>
      <c r="V352" s="17"/>
      <c r="W352" s="17"/>
      <c r="X352" s="17"/>
      <c r="Y352" s="10"/>
      <c r="Z352" s="10"/>
    </row>
    <row r="353" spans="8:26" ht="50.1" customHeight="1" x14ac:dyDescent="0.25">
      <c r="H353" s="16"/>
      <c r="I353" s="15"/>
      <c r="J353" s="15"/>
      <c r="K353" s="15"/>
      <c r="T353" s="17"/>
      <c r="U353" s="17"/>
      <c r="V353" s="17"/>
      <c r="W353" s="17"/>
      <c r="X353" s="17"/>
      <c r="Y353" s="10"/>
      <c r="Z353" s="10"/>
    </row>
    <row r="354" spans="8:26" ht="50.1" customHeight="1" x14ac:dyDescent="0.25">
      <c r="H354" s="16"/>
      <c r="I354" s="15"/>
      <c r="J354" s="15"/>
      <c r="K354" s="15"/>
      <c r="T354" s="17"/>
      <c r="U354" s="17"/>
      <c r="V354" s="17"/>
      <c r="W354" s="17"/>
      <c r="X354" s="17"/>
      <c r="Y354" s="10"/>
      <c r="Z354" s="10"/>
    </row>
    <row r="355" spans="8:26" ht="50.1" customHeight="1" x14ac:dyDescent="0.25">
      <c r="H355" s="16"/>
      <c r="I355" s="15"/>
      <c r="J355" s="15"/>
      <c r="K355" s="15"/>
      <c r="T355" s="17"/>
      <c r="U355" s="17"/>
      <c r="V355" s="17"/>
      <c r="W355" s="17"/>
      <c r="X355" s="17"/>
      <c r="Y355" s="10"/>
      <c r="Z355" s="10"/>
    </row>
    <row r="356" spans="8:26" ht="50.1" customHeight="1" x14ac:dyDescent="0.25">
      <c r="H356" s="16"/>
      <c r="I356" s="15"/>
      <c r="J356" s="15"/>
      <c r="K356" s="15"/>
      <c r="T356" s="17"/>
      <c r="U356" s="17"/>
      <c r="V356" s="17"/>
      <c r="W356" s="17"/>
      <c r="X356" s="17"/>
      <c r="Y356" s="10"/>
      <c r="Z356" s="10"/>
    </row>
    <row r="357" spans="8:26" ht="50.1" customHeight="1" x14ac:dyDescent="0.25">
      <c r="H357" s="16"/>
      <c r="I357" s="15"/>
      <c r="J357" s="15"/>
      <c r="K357" s="15"/>
      <c r="T357" s="17"/>
      <c r="U357" s="17"/>
      <c r="V357" s="17"/>
      <c r="W357" s="17"/>
      <c r="X357" s="17"/>
      <c r="Y357" s="10"/>
      <c r="Z357" s="10"/>
    </row>
    <row r="358" spans="8:26" ht="50.1" customHeight="1" x14ac:dyDescent="0.25">
      <c r="H358" s="16"/>
      <c r="I358" s="15"/>
      <c r="J358" s="15"/>
      <c r="K358" s="15"/>
      <c r="T358" s="17"/>
      <c r="U358" s="17"/>
      <c r="V358" s="17"/>
      <c r="W358" s="17"/>
      <c r="X358" s="17"/>
      <c r="Y358" s="10"/>
      <c r="Z358" s="10"/>
    </row>
    <row r="359" spans="8:26" ht="50.1" customHeight="1" x14ac:dyDescent="0.25">
      <c r="H359" s="16"/>
      <c r="I359" s="15"/>
      <c r="J359" s="15"/>
      <c r="K359" s="15"/>
      <c r="T359" s="17"/>
      <c r="U359" s="17"/>
      <c r="V359" s="17"/>
      <c r="W359" s="17"/>
      <c r="X359" s="17"/>
      <c r="Y359" s="10"/>
      <c r="Z359" s="10"/>
    </row>
    <row r="360" spans="8:26" ht="50.1" customHeight="1" x14ac:dyDescent="0.25">
      <c r="H360" s="16"/>
      <c r="I360" s="15"/>
      <c r="J360" s="15"/>
      <c r="K360" s="15"/>
      <c r="T360" s="17"/>
      <c r="U360" s="17"/>
      <c r="V360" s="17"/>
      <c r="W360" s="17"/>
      <c r="X360" s="17"/>
      <c r="Y360" s="10"/>
      <c r="Z360" s="10"/>
    </row>
    <row r="361" spans="8:26" ht="50.1" customHeight="1" x14ac:dyDescent="0.25">
      <c r="H361" s="16"/>
      <c r="I361" s="15"/>
      <c r="J361" s="15"/>
      <c r="K361" s="15"/>
      <c r="T361" s="17"/>
      <c r="U361" s="17"/>
      <c r="V361" s="17"/>
      <c r="W361" s="17"/>
      <c r="X361" s="17"/>
      <c r="Y361" s="10"/>
      <c r="Z361" s="10"/>
    </row>
    <row r="362" spans="8:26" ht="50.1" customHeight="1" x14ac:dyDescent="0.25">
      <c r="H362" s="16"/>
      <c r="I362" s="15"/>
      <c r="J362" s="15"/>
      <c r="K362" s="15"/>
      <c r="T362" s="17"/>
      <c r="U362" s="17"/>
      <c r="V362" s="17"/>
      <c r="W362" s="17"/>
      <c r="X362" s="17"/>
      <c r="Y362" s="10"/>
      <c r="Z362" s="10"/>
    </row>
    <row r="363" spans="8:26" ht="50.1" customHeight="1" x14ac:dyDescent="0.25">
      <c r="H363" s="16"/>
      <c r="I363" s="15"/>
      <c r="J363" s="15"/>
      <c r="K363" s="15"/>
      <c r="T363" s="17"/>
      <c r="U363" s="17"/>
      <c r="V363" s="17"/>
      <c r="W363" s="17"/>
      <c r="X363" s="17"/>
      <c r="Y363" s="10"/>
      <c r="Z363" s="10"/>
    </row>
    <row r="364" spans="8:26" ht="50.1" customHeight="1" x14ac:dyDescent="0.25">
      <c r="H364" s="16"/>
      <c r="I364" s="15"/>
      <c r="J364" s="15"/>
      <c r="K364" s="15"/>
      <c r="T364" s="17"/>
      <c r="U364" s="17"/>
      <c r="V364" s="17"/>
      <c r="W364" s="17"/>
      <c r="X364" s="17"/>
      <c r="Y364" s="10"/>
      <c r="Z364" s="10"/>
    </row>
    <row r="365" spans="8:26" ht="50.1" customHeight="1" x14ac:dyDescent="0.25">
      <c r="H365" s="16"/>
      <c r="I365" s="15"/>
      <c r="J365" s="15"/>
      <c r="K365" s="15"/>
      <c r="T365" s="17"/>
      <c r="U365" s="17"/>
      <c r="V365" s="17"/>
      <c r="W365" s="17"/>
      <c r="X365" s="17"/>
      <c r="Y365" s="10"/>
      <c r="Z365" s="10"/>
    </row>
    <row r="366" spans="8:26" ht="50.1" customHeight="1" x14ac:dyDescent="0.25">
      <c r="H366" s="16"/>
      <c r="I366" s="15"/>
      <c r="J366" s="15"/>
      <c r="K366" s="15"/>
      <c r="T366" s="17"/>
      <c r="U366" s="17"/>
      <c r="V366" s="17"/>
      <c r="W366" s="17"/>
      <c r="X366" s="17"/>
      <c r="Y366" s="10"/>
      <c r="Z366" s="10"/>
    </row>
    <row r="367" spans="8:26" ht="50.1" customHeight="1" x14ac:dyDescent="0.25">
      <c r="H367" s="16"/>
      <c r="I367" s="15"/>
      <c r="J367" s="15"/>
      <c r="K367" s="15"/>
      <c r="T367" s="17"/>
      <c r="U367" s="17"/>
      <c r="V367" s="17"/>
      <c r="W367" s="17"/>
      <c r="X367" s="17"/>
      <c r="Y367" s="10"/>
      <c r="Z367" s="10"/>
    </row>
    <row r="368" spans="8:26" ht="50.1" customHeight="1" x14ac:dyDescent="0.25">
      <c r="H368" s="16"/>
      <c r="I368" s="15"/>
      <c r="J368" s="15"/>
      <c r="K368" s="15"/>
      <c r="T368" s="17"/>
      <c r="U368" s="17"/>
      <c r="V368" s="17"/>
      <c r="W368" s="17"/>
      <c r="X368" s="17"/>
      <c r="Y368" s="10"/>
      <c r="Z368" s="10"/>
    </row>
    <row r="369" spans="8:26" ht="50.1" customHeight="1" x14ac:dyDescent="0.25">
      <c r="H369" s="16"/>
      <c r="I369" s="15"/>
      <c r="J369" s="15"/>
      <c r="K369" s="15"/>
      <c r="T369" s="17"/>
      <c r="U369" s="17"/>
      <c r="V369" s="17"/>
      <c r="W369" s="17"/>
      <c r="X369" s="17"/>
      <c r="Y369" s="10"/>
      <c r="Z369" s="10"/>
    </row>
    <row r="370" spans="8:26" ht="50.1" customHeight="1" x14ac:dyDescent="0.25">
      <c r="H370" s="16"/>
      <c r="I370" s="15"/>
      <c r="J370" s="15"/>
      <c r="K370" s="15"/>
      <c r="T370" s="17"/>
      <c r="U370" s="17"/>
      <c r="V370" s="17"/>
      <c r="W370" s="17"/>
      <c r="X370" s="17"/>
      <c r="Y370" s="10"/>
      <c r="Z370" s="10"/>
    </row>
    <row r="371" spans="8:26" ht="50.1" customHeight="1" x14ac:dyDescent="0.25">
      <c r="H371" s="16"/>
      <c r="I371" s="15"/>
      <c r="J371" s="15"/>
      <c r="K371" s="15"/>
      <c r="T371" s="17"/>
      <c r="U371" s="17"/>
      <c r="V371" s="17"/>
      <c r="W371" s="17"/>
      <c r="X371" s="17"/>
      <c r="Y371" s="10"/>
      <c r="Z371" s="10"/>
    </row>
    <row r="372" spans="8:26" ht="50.1" customHeight="1" x14ac:dyDescent="0.25">
      <c r="H372" s="16"/>
      <c r="I372" s="15"/>
      <c r="J372" s="15"/>
      <c r="K372" s="15"/>
      <c r="T372" s="17"/>
      <c r="U372" s="17"/>
      <c r="V372" s="17"/>
      <c r="W372" s="17"/>
      <c r="X372" s="17"/>
      <c r="Y372" s="10"/>
      <c r="Z372" s="10"/>
    </row>
    <row r="373" spans="8:26" ht="50.1" customHeight="1" x14ac:dyDescent="0.25">
      <c r="H373" s="16"/>
      <c r="I373" s="15"/>
      <c r="J373" s="15"/>
      <c r="K373" s="15"/>
      <c r="T373" s="17"/>
      <c r="U373" s="17"/>
      <c r="V373" s="17"/>
      <c r="W373" s="17"/>
      <c r="X373" s="17"/>
      <c r="Y373" s="10"/>
      <c r="Z373" s="10"/>
    </row>
    <row r="374" spans="8:26" ht="50.1" customHeight="1" x14ac:dyDescent="0.25">
      <c r="H374" s="16"/>
      <c r="I374" s="15"/>
      <c r="J374" s="15"/>
      <c r="K374" s="15"/>
      <c r="T374" s="17"/>
      <c r="U374" s="17"/>
      <c r="V374" s="17"/>
      <c r="W374" s="17"/>
      <c r="X374" s="17"/>
      <c r="Y374" s="10"/>
      <c r="Z374" s="10"/>
    </row>
    <row r="375" spans="8:26" ht="50.1" customHeight="1" x14ac:dyDescent="0.25">
      <c r="H375" s="16"/>
      <c r="I375" s="15"/>
      <c r="J375" s="15"/>
      <c r="K375" s="15"/>
      <c r="T375" s="17"/>
      <c r="U375" s="17"/>
      <c r="V375" s="17"/>
      <c r="W375" s="17"/>
      <c r="X375" s="17"/>
      <c r="Y375" s="10"/>
      <c r="Z375" s="10"/>
    </row>
    <row r="376" spans="8:26" ht="50.1" customHeight="1" x14ac:dyDescent="0.25">
      <c r="H376" s="16"/>
      <c r="I376" s="15"/>
      <c r="J376" s="15"/>
      <c r="K376" s="15"/>
      <c r="T376" s="17"/>
      <c r="U376" s="17"/>
      <c r="V376" s="17"/>
      <c r="W376" s="17"/>
      <c r="X376" s="17"/>
      <c r="Y376" s="10"/>
      <c r="Z376" s="10"/>
    </row>
    <row r="377" spans="8:26" ht="50.1" customHeight="1" x14ac:dyDescent="0.25">
      <c r="H377" s="16"/>
      <c r="I377" s="15"/>
      <c r="J377" s="15"/>
      <c r="K377" s="15"/>
      <c r="T377" s="17"/>
      <c r="U377" s="17"/>
      <c r="V377" s="17"/>
      <c r="W377" s="17"/>
      <c r="X377" s="17"/>
      <c r="Y377" s="10"/>
      <c r="Z377" s="10"/>
    </row>
    <row r="378" spans="8:26" ht="50.1" customHeight="1" x14ac:dyDescent="0.25">
      <c r="H378" s="16"/>
      <c r="I378" s="15"/>
      <c r="J378" s="15"/>
      <c r="K378" s="15"/>
      <c r="T378" s="17"/>
      <c r="U378" s="17"/>
      <c r="V378" s="17"/>
      <c r="W378" s="17"/>
      <c r="X378" s="17"/>
      <c r="Y378" s="10"/>
      <c r="Z378" s="10"/>
    </row>
    <row r="379" spans="8:26" ht="50.1" customHeight="1" x14ac:dyDescent="0.25">
      <c r="H379" s="16"/>
      <c r="I379" s="15"/>
      <c r="J379" s="15"/>
      <c r="K379" s="15"/>
      <c r="T379" s="17"/>
      <c r="U379" s="17"/>
      <c r="V379" s="17"/>
      <c r="W379" s="17"/>
      <c r="X379" s="17"/>
      <c r="Y379" s="10"/>
      <c r="Z379" s="10"/>
    </row>
    <row r="380" spans="8:26" ht="50.1" customHeight="1" x14ac:dyDescent="0.25">
      <c r="H380" s="16"/>
      <c r="I380" s="15"/>
      <c r="J380" s="15"/>
      <c r="K380" s="15"/>
      <c r="T380" s="17"/>
      <c r="U380" s="17"/>
      <c r="V380" s="17"/>
      <c r="W380" s="17"/>
      <c r="X380" s="17"/>
      <c r="Y380" s="10"/>
      <c r="Z380" s="10"/>
    </row>
    <row r="381" spans="8:26" ht="50.1" customHeight="1" x14ac:dyDescent="0.25">
      <c r="H381" s="16"/>
      <c r="I381" s="15"/>
      <c r="J381" s="15"/>
      <c r="K381" s="15"/>
      <c r="T381" s="17"/>
      <c r="U381" s="17"/>
      <c r="V381" s="17"/>
      <c r="W381" s="17"/>
      <c r="X381" s="17"/>
      <c r="Y381" s="10"/>
      <c r="Z381" s="10"/>
    </row>
    <row r="382" spans="8:26" ht="50.1" customHeight="1" x14ac:dyDescent="0.25">
      <c r="H382" s="16"/>
      <c r="I382" s="15"/>
      <c r="J382" s="15"/>
      <c r="K382" s="15"/>
      <c r="T382" s="17"/>
      <c r="U382" s="17"/>
      <c r="V382" s="17"/>
      <c r="W382" s="17"/>
      <c r="X382" s="17"/>
      <c r="Y382" s="10"/>
      <c r="Z382" s="10"/>
    </row>
    <row r="383" spans="8:26" ht="50.1" customHeight="1" x14ac:dyDescent="0.25">
      <c r="H383" s="16"/>
      <c r="I383" s="15"/>
      <c r="J383" s="15"/>
      <c r="K383" s="15"/>
      <c r="T383" s="17"/>
      <c r="U383" s="17"/>
      <c r="V383" s="17"/>
      <c r="W383" s="17"/>
      <c r="X383" s="17"/>
      <c r="Y383" s="10"/>
      <c r="Z383" s="10"/>
    </row>
    <row r="384" spans="8:26" ht="50.1" customHeight="1" x14ac:dyDescent="0.25">
      <c r="H384" s="16"/>
      <c r="I384" s="15"/>
      <c r="J384" s="15"/>
      <c r="K384" s="15"/>
      <c r="T384" s="17"/>
      <c r="U384" s="17"/>
      <c r="V384" s="17"/>
      <c r="W384" s="17"/>
      <c r="X384" s="17"/>
      <c r="Y384" s="10"/>
      <c r="Z384" s="10"/>
    </row>
    <row r="385" spans="8:26" ht="50.1" customHeight="1" x14ac:dyDescent="0.25">
      <c r="H385" s="16"/>
      <c r="I385" s="15"/>
      <c r="J385" s="15"/>
      <c r="K385" s="15"/>
      <c r="T385" s="17"/>
      <c r="U385" s="17"/>
      <c r="V385" s="17"/>
      <c r="W385" s="17"/>
      <c r="X385" s="17"/>
      <c r="Y385" s="10"/>
      <c r="Z385" s="10"/>
    </row>
    <row r="386" spans="8:26" ht="50.1" customHeight="1" x14ac:dyDescent="0.25">
      <c r="H386" s="16"/>
      <c r="I386" s="15"/>
      <c r="J386" s="15"/>
      <c r="K386" s="15"/>
      <c r="T386" s="17"/>
      <c r="U386" s="17"/>
      <c r="V386" s="17"/>
      <c r="W386" s="17"/>
      <c r="X386" s="17"/>
      <c r="Y386" s="10"/>
      <c r="Z386" s="10"/>
    </row>
    <row r="387" spans="8:26" ht="50.1" customHeight="1" x14ac:dyDescent="0.25">
      <c r="H387" s="16"/>
      <c r="I387" s="15"/>
      <c r="J387" s="15"/>
      <c r="K387" s="15"/>
      <c r="T387" s="17"/>
      <c r="U387" s="17"/>
      <c r="V387" s="17"/>
      <c r="W387" s="17"/>
      <c r="X387" s="17"/>
      <c r="Y387" s="10"/>
      <c r="Z387" s="10"/>
    </row>
    <row r="388" spans="8:26" ht="50.1" customHeight="1" x14ac:dyDescent="0.25">
      <c r="H388" s="16"/>
      <c r="I388" s="15"/>
      <c r="J388" s="15"/>
      <c r="K388" s="15"/>
      <c r="T388" s="17"/>
      <c r="U388" s="17"/>
      <c r="V388" s="17"/>
      <c r="W388" s="17"/>
      <c r="X388" s="17"/>
      <c r="Y388" s="10"/>
      <c r="Z388" s="10"/>
    </row>
    <row r="389" spans="8:26" ht="50.1" customHeight="1" x14ac:dyDescent="0.25">
      <c r="H389" s="16"/>
      <c r="I389" s="15"/>
      <c r="J389" s="15"/>
      <c r="K389" s="15"/>
      <c r="T389" s="17"/>
      <c r="U389" s="17"/>
      <c r="V389" s="17"/>
      <c r="W389" s="17"/>
      <c r="X389" s="17"/>
      <c r="Y389" s="10"/>
      <c r="Z389" s="10"/>
    </row>
    <row r="390" spans="8:26" ht="50.1" customHeight="1" x14ac:dyDescent="0.25">
      <c r="H390" s="16"/>
      <c r="I390" s="15"/>
      <c r="J390" s="15"/>
      <c r="K390" s="15"/>
      <c r="T390" s="17"/>
      <c r="U390" s="17"/>
      <c r="V390" s="17"/>
      <c r="W390" s="17"/>
      <c r="X390" s="17"/>
      <c r="Y390" s="10"/>
      <c r="Z390" s="10"/>
    </row>
    <row r="391" spans="8:26" ht="50.1" customHeight="1" x14ac:dyDescent="0.25">
      <c r="H391" s="16"/>
      <c r="I391" s="15"/>
      <c r="J391" s="15"/>
      <c r="K391" s="15"/>
      <c r="T391" s="17"/>
      <c r="U391" s="17"/>
      <c r="V391" s="17"/>
      <c r="W391" s="17"/>
      <c r="X391" s="17"/>
      <c r="Y391" s="10"/>
      <c r="Z391" s="10"/>
    </row>
    <row r="392" spans="8:26" ht="50.1" customHeight="1" x14ac:dyDescent="0.25">
      <c r="H392" s="16"/>
      <c r="I392" s="15"/>
      <c r="J392" s="15"/>
      <c r="K392" s="15"/>
      <c r="T392" s="17"/>
      <c r="U392" s="17"/>
      <c r="V392" s="17"/>
      <c r="W392" s="17"/>
      <c r="X392" s="17"/>
      <c r="Y392" s="10"/>
      <c r="Z392" s="10"/>
    </row>
    <row r="393" spans="8:26" ht="50.1" customHeight="1" x14ac:dyDescent="0.25">
      <c r="H393" s="16"/>
      <c r="I393" s="15"/>
      <c r="J393" s="15"/>
      <c r="K393" s="15"/>
      <c r="T393" s="17"/>
      <c r="U393" s="17"/>
      <c r="V393" s="17"/>
      <c r="W393" s="17"/>
      <c r="X393" s="17"/>
      <c r="Y393" s="10"/>
      <c r="Z393" s="10"/>
    </row>
    <row r="394" spans="8:26" ht="50.1" customHeight="1" x14ac:dyDescent="0.25">
      <c r="H394" s="16"/>
      <c r="I394" s="15"/>
      <c r="J394" s="15"/>
      <c r="K394" s="15"/>
      <c r="T394" s="17"/>
      <c r="U394" s="17"/>
      <c r="V394" s="17"/>
      <c r="W394" s="17"/>
      <c r="X394" s="17"/>
      <c r="Y394" s="10"/>
      <c r="Z394" s="10"/>
    </row>
    <row r="395" spans="8:26" ht="50.1" customHeight="1" x14ac:dyDescent="0.25">
      <c r="H395" s="16"/>
      <c r="I395" s="15"/>
      <c r="J395" s="15"/>
      <c r="K395" s="15"/>
      <c r="T395" s="17"/>
      <c r="U395" s="17"/>
      <c r="V395" s="17"/>
      <c r="W395" s="17"/>
      <c r="X395" s="17"/>
      <c r="Y395" s="10"/>
      <c r="Z395" s="10"/>
    </row>
    <row r="396" spans="8:26" ht="50.1" customHeight="1" x14ac:dyDescent="0.25">
      <c r="H396" s="16"/>
      <c r="I396" s="15"/>
      <c r="J396" s="15"/>
      <c r="K396" s="15"/>
      <c r="T396" s="17"/>
      <c r="U396" s="17"/>
      <c r="V396" s="17"/>
      <c r="W396" s="17"/>
      <c r="X396" s="17"/>
      <c r="Y396" s="10"/>
      <c r="Z396" s="10"/>
    </row>
    <row r="397" spans="8:26" ht="50.1" customHeight="1" x14ac:dyDescent="0.25">
      <c r="H397" s="16"/>
      <c r="I397" s="15"/>
      <c r="J397" s="15"/>
      <c r="K397" s="15"/>
      <c r="T397" s="17"/>
      <c r="U397" s="17"/>
      <c r="V397" s="17"/>
      <c r="W397" s="17"/>
      <c r="X397" s="17"/>
      <c r="Y397" s="10"/>
      <c r="Z397" s="10"/>
    </row>
    <row r="398" spans="8:26" ht="50.1" customHeight="1" x14ac:dyDescent="0.25">
      <c r="H398" s="16"/>
      <c r="I398" s="15"/>
      <c r="J398" s="15"/>
      <c r="K398" s="15"/>
      <c r="T398" s="17"/>
      <c r="U398" s="17"/>
      <c r="V398" s="17"/>
      <c r="W398" s="17"/>
      <c r="X398" s="17"/>
      <c r="Y398" s="10"/>
      <c r="Z398" s="10"/>
    </row>
    <row r="399" spans="8:26" ht="50.1" customHeight="1" x14ac:dyDescent="0.25">
      <c r="H399" s="16"/>
      <c r="I399" s="15"/>
      <c r="J399" s="15"/>
      <c r="K399" s="15"/>
      <c r="T399" s="17"/>
      <c r="U399" s="17"/>
      <c r="V399" s="17"/>
      <c r="W399" s="17"/>
      <c r="X399" s="17"/>
      <c r="Y399" s="10"/>
      <c r="Z399" s="10"/>
    </row>
    <row r="400" spans="8:26" ht="50.1" customHeight="1" x14ac:dyDescent="0.25">
      <c r="H400" s="16"/>
      <c r="I400" s="15"/>
      <c r="J400" s="15"/>
      <c r="K400" s="15"/>
      <c r="T400" s="17"/>
      <c r="U400" s="17"/>
      <c r="V400" s="17"/>
      <c r="W400" s="17"/>
      <c r="X400" s="17"/>
      <c r="Y400" s="10"/>
      <c r="Z400" s="10"/>
    </row>
    <row r="401" spans="8:26" ht="50.1" customHeight="1" x14ac:dyDescent="0.25">
      <c r="H401" s="16"/>
      <c r="I401" s="15"/>
      <c r="J401" s="15"/>
      <c r="K401" s="15"/>
      <c r="T401" s="17"/>
      <c r="U401" s="17"/>
      <c r="V401" s="17"/>
      <c r="W401" s="17"/>
      <c r="X401" s="17"/>
      <c r="Y401" s="10"/>
      <c r="Z401" s="10"/>
    </row>
    <row r="402" spans="8:26" ht="50.1" customHeight="1" x14ac:dyDescent="0.25">
      <c r="H402" s="16"/>
      <c r="I402" s="15"/>
      <c r="J402" s="15"/>
      <c r="K402" s="15"/>
      <c r="T402" s="17"/>
      <c r="U402" s="17"/>
      <c r="V402" s="17"/>
      <c r="W402" s="17"/>
      <c r="X402" s="17"/>
      <c r="Y402" s="10"/>
      <c r="Z402" s="10"/>
    </row>
    <row r="403" spans="8:26" ht="50.1" customHeight="1" x14ac:dyDescent="0.25">
      <c r="H403" s="16"/>
      <c r="I403" s="15"/>
      <c r="J403" s="15"/>
      <c r="K403" s="15"/>
      <c r="T403" s="17"/>
      <c r="U403" s="17"/>
      <c r="V403" s="17"/>
      <c r="W403" s="17"/>
      <c r="X403" s="17"/>
      <c r="Y403" s="10"/>
      <c r="Z403" s="10"/>
    </row>
    <row r="404" spans="8:26" ht="50.1" customHeight="1" x14ac:dyDescent="0.25">
      <c r="H404" s="16"/>
      <c r="I404" s="15"/>
      <c r="J404" s="15"/>
      <c r="K404" s="15"/>
      <c r="T404" s="17"/>
      <c r="U404" s="17"/>
      <c r="V404" s="17"/>
      <c r="W404" s="17"/>
      <c r="X404" s="17"/>
      <c r="Y404" s="10"/>
      <c r="Z404" s="10"/>
    </row>
    <row r="405" spans="8:26" ht="50.1" customHeight="1" x14ac:dyDescent="0.25">
      <c r="H405" s="16"/>
      <c r="I405" s="15"/>
      <c r="J405" s="15"/>
      <c r="K405" s="15"/>
      <c r="T405" s="17"/>
      <c r="U405" s="17"/>
      <c r="V405" s="17"/>
      <c r="W405" s="17"/>
      <c r="X405" s="17"/>
      <c r="Y405" s="10"/>
      <c r="Z405" s="10"/>
    </row>
    <row r="406" spans="8:26" ht="50.1" customHeight="1" x14ac:dyDescent="0.25">
      <c r="H406" s="16"/>
      <c r="I406" s="15"/>
      <c r="J406" s="15"/>
      <c r="K406" s="15"/>
      <c r="T406" s="17"/>
      <c r="U406" s="17"/>
      <c r="V406" s="17"/>
      <c r="W406" s="17"/>
      <c r="X406" s="17"/>
      <c r="Y406" s="10"/>
      <c r="Z406" s="10"/>
    </row>
    <row r="407" spans="8:26" ht="50.1" customHeight="1" x14ac:dyDescent="0.25">
      <c r="H407" s="16"/>
      <c r="I407" s="15"/>
      <c r="J407" s="15"/>
      <c r="K407" s="15"/>
      <c r="T407" s="17"/>
      <c r="U407" s="17"/>
      <c r="V407" s="17"/>
      <c r="W407" s="17"/>
      <c r="X407" s="17"/>
      <c r="Y407" s="10"/>
      <c r="Z407" s="10"/>
    </row>
    <row r="408" spans="8:26" ht="50.1" customHeight="1" x14ac:dyDescent="0.25">
      <c r="H408" s="16"/>
      <c r="I408" s="15"/>
      <c r="J408" s="15"/>
      <c r="K408" s="15"/>
      <c r="T408" s="17"/>
      <c r="U408" s="17"/>
      <c r="V408" s="17"/>
      <c r="W408" s="17"/>
      <c r="X408" s="17"/>
      <c r="Y408" s="10"/>
      <c r="Z408" s="10"/>
    </row>
    <row r="409" spans="8:26" ht="50.1" customHeight="1" x14ac:dyDescent="0.25">
      <c r="H409" s="16"/>
      <c r="I409" s="15"/>
      <c r="J409" s="15"/>
      <c r="K409" s="15"/>
      <c r="T409" s="17"/>
      <c r="U409" s="17"/>
      <c r="V409" s="17"/>
      <c r="W409" s="17"/>
      <c r="X409" s="17"/>
      <c r="Y409" s="10"/>
      <c r="Z409" s="10"/>
    </row>
    <row r="410" spans="8:26" ht="50.1" customHeight="1" x14ac:dyDescent="0.25">
      <c r="H410" s="16"/>
      <c r="I410" s="15"/>
      <c r="J410" s="15"/>
      <c r="K410" s="15"/>
      <c r="T410" s="17"/>
      <c r="U410" s="17"/>
      <c r="V410" s="17"/>
      <c r="W410" s="17"/>
      <c r="X410" s="17"/>
      <c r="Y410" s="10"/>
      <c r="Z410" s="10"/>
    </row>
    <row r="411" spans="8:26" ht="50.1" customHeight="1" x14ac:dyDescent="0.25">
      <c r="H411" s="16"/>
      <c r="I411" s="15"/>
      <c r="J411" s="15"/>
      <c r="K411" s="15"/>
      <c r="T411" s="17"/>
      <c r="U411" s="17"/>
      <c r="V411" s="17"/>
      <c r="W411" s="17"/>
      <c r="X411" s="17"/>
      <c r="Y411" s="10"/>
      <c r="Z411" s="10"/>
    </row>
    <row r="412" spans="8:26" ht="50.1" customHeight="1" x14ac:dyDescent="0.25">
      <c r="H412" s="16"/>
      <c r="I412" s="15"/>
      <c r="J412" s="15"/>
      <c r="K412" s="15"/>
      <c r="T412" s="17"/>
      <c r="U412" s="17"/>
      <c r="V412" s="17"/>
      <c r="W412" s="17"/>
      <c r="X412" s="17"/>
      <c r="Y412" s="10"/>
      <c r="Z412" s="10"/>
    </row>
    <row r="413" spans="8:26" ht="50.1" customHeight="1" x14ac:dyDescent="0.25">
      <c r="H413" s="16"/>
      <c r="I413" s="15"/>
      <c r="J413" s="15"/>
      <c r="K413" s="15"/>
      <c r="T413" s="17"/>
      <c r="U413" s="17"/>
      <c r="V413" s="17"/>
      <c r="W413" s="17"/>
      <c r="X413" s="17"/>
      <c r="Y413" s="10"/>
      <c r="Z413" s="10"/>
    </row>
    <row r="414" spans="8:26" ht="50.1" customHeight="1" x14ac:dyDescent="0.25">
      <c r="H414" s="16"/>
      <c r="I414" s="15"/>
      <c r="J414" s="15"/>
      <c r="K414" s="15"/>
      <c r="T414" s="17"/>
      <c r="U414" s="17"/>
      <c r="V414" s="17"/>
      <c r="W414" s="17"/>
      <c r="X414" s="17"/>
      <c r="Y414" s="10"/>
      <c r="Z414" s="10"/>
    </row>
    <row r="415" spans="8:26" ht="50.1" customHeight="1" x14ac:dyDescent="0.25">
      <c r="H415" s="16"/>
      <c r="I415" s="15"/>
      <c r="J415" s="15"/>
      <c r="K415" s="15"/>
      <c r="T415" s="17"/>
      <c r="U415" s="17"/>
      <c r="V415" s="17"/>
      <c r="W415" s="17"/>
      <c r="X415" s="17"/>
      <c r="Y415" s="10"/>
      <c r="Z415" s="10"/>
    </row>
    <row r="416" spans="8:26" ht="50.1" customHeight="1" x14ac:dyDescent="0.25">
      <c r="H416" s="16"/>
      <c r="I416" s="15"/>
      <c r="J416" s="15"/>
      <c r="K416" s="15"/>
      <c r="T416" s="17"/>
      <c r="U416" s="17"/>
      <c r="V416" s="17"/>
      <c r="W416" s="17"/>
      <c r="X416" s="17"/>
      <c r="Y416" s="10"/>
      <c r="Z416" s="10"/>
    </row>
    <row r="417" spans="8:26" ht="50.1" customHeight="1" x14ac:dyDescent="0.25">
      <c r="H417" s="16"/>
      <c r="I417" s="15"/>
      <c r="J417" s="15"/>
      <c r="K417" s="15"/>
      <c r="T417" s="17"/>
      <c r="U417" s="17"/>
      <c r="V417" s="17"/>
      <c r="W417" s="17"/>
      <c r="X417" s="17"/>
      <c r="Y417" s="10"/>
      <c r="Z417" s="10"/>
    </row>
    <row r="418" spans="8:26" ht="50.1" customHeight="1" x14ac:dyDescent="0.25">
      <c r="H418" s="16"/>
      <c r="I418" s="15"/>
      <c r="J418" s="15"/>
      <c r="K418" s="15"/>
      <c r="T418" s="17"/>
      <c r="U418" s="17"/>
      <c r="V418" s="17"/>
      <c r="W418" s="17"/>
      <c r="X418" s="17"/>
      <c r="Y418" s="10"/>
      <c r="Z418" s="10"/>
    </row>
    <row r="419" spans="8:26" ht="50.1" customHeight="1" x14ac:dyDescent="0.25">
      <c r="H419" s="16"/>
      <c r="I419" s="15"/>
      <c r="J419" s="15"/>
      <c r="K419" s="15"/>
      <c r="T419" s="17"/>
      <c r="U419" s="17"/>
      <c r="V419" s="17"/>
      <c r="W419" s="17"/>
      <c r="X419" s="17"/>
      <c r="Y419" s="10"/>
      <c r="Z419" s="10"/>
    </row>
    <row r="420" spans="8:26" ht="50.1" customHeight="1" x14ac:dyDescent="0.25">
      <c r="H420" s="16"/>
      <c r="I420" s="15"/>
      <c r="J420" s="15"/>
      <c r="K420" s="15"/>
      <c r="T420" s="17"/>
      <c r="U420" s="17"/>
      <c r="V420" s="17"/>
      <c r="W420" s="17"/>
      <c r="X420" s="17"/>
      <c r="Y420" s="10"/>
      <c r="Z420" s="10"/>
    </row>
    <row r="421" spans="8:26" ht="50.1" customHeight="1" x14ac:dyDescent="0.25">
      <c r="H421" s="16"/>
      <c r="I421" s="15"/>
      <c r="J421" s="15"/>
      <c r="K421" s="15"/>
      <c r="T421" s="17"/>
      <c r="U421" s="17"/>
      <c r="V421" s="17"/>
      <c r="W421" s="17"/>
      <c r="X421" s="17"/>
      <c r="Y421" s="10"/>
      <c r="Z421" s="10"/>
    </row>
    <row r="422" spans="8:26" ht="50.1" customHeight="1" x14ac:dyDescent="0.25">
      <c r="H422" s="16"/>
      <c r="I422" s="15"/>
      <c r="J422" s="15"/>
      <c r="K422" s="15"/>
      <c r="T422" s="17"/>
      <c r="U422" s="17"/>
      <c r="V422" s="17"/>
      <c r="W422" s="17"/>
      <c r="X422" s="17"/>
      <c r="Y422" s="10"/>
      <c r="Z422" s="10"/>
    </row>
    <row r="423" spans="8:26" ht="50.1" customHeight="1" x14ac:dyDescent="0.25">
      <c r="H423" s="16"/>
      <c r="I423" s="15"/>
      <c r="J423" s="15"/>
      <c r="K423" s="15"/>
      <c r="T423" s="17"/>
      <c r="U423" s="17"/>
      <c r="V423" s="17"/>
      <c r="W423" s="17"/>
      <c r="X423" s="17"/>
      <c r="Y423" s="10"/>
      <c r="Z423" s="10"/>
    </row>
    <row r="424" spans="8:26" ht="50.1" customHeight="1" x14ac:dyDescent="0.25">
      <c r="H424" s="16"/>
      <c r="I424" s="15"/>
      <c r="J424" s="15"/>
      <c r="K424" s="15"/>
      <c r="T424" s="17"/>
      <c r="U424" s="17"/>
      <c r="V424" s="17"/>
      <c r="W424" s="17"/>
      <c r="X424" s="17"/>
      <c r="Y424" s="10"/>
      <c r="Z424" s="10"/>
    </row>
    <row r="425" spans="8:26" ht="50.1" customHeight="1" x14ac:dyDescent="0.25">
      <c r="H425" s="16"/>
      <c r="I425" s="15"/>
      <c r="J425" s="15"/>
      <c r="K425" s="15"/>
      <c r="T425" s="17"/>
      <c r="U425" s="17"/>
      <c r="V425" s="17"/>
      <c r="W425" s="17"/>
      <c r="X425" s="17"/>
      <c r="Y425" s="10"/>
      <c r="Z425" s="10"/>
    </row>
    <row r="426" spans="8:26" ht="50.1" customHeight="1" x14ac:dyDescent="0.25">
      <c r="H426" s="16"/>
      <c r="I426" s="15"/>
      <c r="J426" s="15"/>
      <c r="K426" s="15"/>
      <c r="T426" s="17"/>
      <c r="U426" s="17"/>
      <c r="V426" s="17"/>
      <c r="W426" s="17"/>
      <c r="X426" s="17"/>
      <c r="Y426" s="10"/>
      <c r="Z426" s="10"/>
    </row>
    <row r="427" spans="8:26" ht="50.1" customHeight="1" x14ac:dyDescent="0.25">
      <c r="H427" s="16"/>
      <c r="I427" s="15"/>
      <c r="J427" s="15"/>
      <c r="K427" s="15"/>
      <c r="T427" s="17"/>
      <c r="U427" s="17"/>
      <c r="V427" s="17"/>
      <c r="W427" s="17"/>
      <c r="X427" s="17"/>
      <c r="Y427" s="10"/>
      <c r="Z427" s="10"/>
    </row>
    <row r="428" spans="8:26" ht="50.1" customHeight="1" x14ac:dyDescent="0.25">
      <c r="H428" s="16"/>
      <c r="I428" s="15"/>
      <c r="J428" s="15"/>
      <c r="K428" s="15"/>
      <c r="T428" s="17"/>
      <c r="U428" s="17"/>
      <c r="V428" s="17"/>
      <c r="W428" s="17"/>
      <c r="X428" s="17"/>
      <c r="Y428" s="10"/>
      <c r="Z428" s="10"/>
    </row>
    <row r="429" spans="8:26" ht="50.1" customHeight="1" x14ac:dyDescent="0.25">
      <c r="H429" s="16"/>
      <c r="I429" s="15"/>
      <c r="J429" s="15"/>
      <c r="K429" s="15"/>
      <c r="T429" s="17"/>
      <c r="U429" s="17"/>
      <c r="V429" s="17"/>
      <c r="W429" s="17"/>
      <c r="X429" s="17"/>
      <c r="Y429" s="10"/>
      <c r="Z429" s="10"/>
    </row>
    <row r="430" spans="8:26" ht="50.1" customHeight="1" x14ac:dyDescent="0.25">
      <c r="H430" s="16"/>
      <c r="I430" s="15"/>
      <c r="J430" s="15"/>
      <c r="K430" s="15"/>
      <c r="T430" s="17"/>
      <c r="U430" s="17"/>
      <c r="V430" s="17"/>
      <c r="W430" s="17"/>
      <c r="X430" s="17"/>
      <c r="Y430" s="10"/>
      <c r="Z430" s="10"/>
    </row>
    <row r="431" spans="8:26" ht="50.1" customHeight="1" x14ac:dyDescent="0.25">
      <c r="H431" s="16"/>
      <c r="I431" s="15"/>
      <c r="J431" s="15"/>
      <c r="K431" s="15"/>
      <c r="T431" s="17"/>
      <c r="U431" s="17"/>
      <c r="V431" s="17"/>
      <c r="W431" s="17"/>
      <c r="X431" s="17"/>
      <c r="Y431" s="10"/>
      <c r="Z431" s="10"/>
    </row>
    <row r="432" spans="8:26" ht="50.1" customHeight="1" x14ac:dyDescent="0.25">
      <c r="H432" s="16"/>
      <c r="I432" s="15"/>
      <c r="J432" s="15"/>
      <c r="K432" s="15"/>
      <c r="T432" s="17"/>
      <c r="U432" s="17"/>
      <c r="V432" s="17"/>
      <c r="W432" s="17"/>
      <c r="X432" s="17"/>
      <c r="Y432" s="10"/>
      <c r="Z432" s="10"/>
    </row>
    <row r="433" spans="8:26" ht="50.1" customHeight="1" x14ac:dyDescent="0.25">
      <c r="H433" s="16"/>
      <c r="I433" s="15"/>
      <c r="J433" s="15"/>
      <c r="K433" s="15"/>
      <c r="T433" s="17"/>
      <c r="U433" s="17"/>
      <c r="V433" s="17"/>
      <c r="W433" s="17"/>
      <c r="X433" s="17"/>
      <c r="Y433" s="10"/>
      <c r="Z433" s="10"/>
    </row>
    <row r="434" spans="8:26" ht="50.1" customHeight="1" x14ac:dyDescent="0.25">
      <c r="H434" s="16"/>
      <c r="I434" s="15"/>
      <c r="J434" s="15"/>
      <c r="K434" s="15"/>
      <c r="T434" s="17"/>
      <c r="U434" s="17"/>
      <c r="V434" s="17"/>
      <c r="W434" s="17"/>
      <c r="X434" s="17"/>
      <c r="Y434" s="10"/>
      <c r="Z434" s="10"/>
    </row>
    <row r="435" spans="8:26" ht="50.1" customHeight="1" x14ac:dyDescent="0.25">
      <c r="H435" s="16"/>
      <c r="I435" s="15"/>
      <c r="J435" s="15"/>
      <c r="K435" s="15"/>
      <c r="T435" s="17"/>
      <c r="U435" s="17"/>
      <c r="V435" s="17"/>
      <c r="W435" s="17"/>
      <c r="X435" s="17"/>
      <c r="Y435" s="10"/>
      <c r="Z435" s="10"/>
    </row>
    <row r="436" spans="8:26" ht="50.1" customHeight="1" x14ac:dyDescent="0.25">
      <c r="H436" s="16"/>
      <c r="I436" s="15"/>
      <c r="J436" s="15"/>
      <c r="K436" s="15"/>
      <c r="T436" s="17"/>
      <c r="U436" s="17"/>
      <c r="V436" s="17"/>
      <c r="W436" s="17"/>
      <c r="X436" s="17"/>
      <c r="Y436" s="10"/>
      <c r="Z436" s="10"/>
    </row>
    <row r="437" spans="8:26" ht="50.1" customHeight="1" x14ac:dyDescent="0.25">
      <c r="H437" s="16"/>
      <c r="I437" s="15"/>
      <c r="J437" s="15"/>
      <c r="K437" s="15"/>
      <c r="T437" s="17"/>
      <c r="U437" s="17"/>
      <c r="V437" s="17"/>
      <c r="W437" s="17"/>
      <c r="X437" s="17"/>
      <c r="Y437" s="10"/>
      <c r="Z437" s="10"/>
    </row>
    <row r="438" spans="8:26" ht="50.1" customHeight="1" x14ac:dyDescent="0.25">
      <c r="H438" s="16"/>
      <c r="I438" s="15"/>
      <c r="J438" s="15"/>
      <c r="K438" s="15"/>
      <c r="T438" s="17"/>
      <c r="U438" s="17"/>
      <c r="V438" s="17"/>
      <c r="W438" s="17"/>
      <c r="X438" s="17"/>
      <c r="Y438" s="10"/>
      <c r="Z438" s="10"/>
    </row>
    <row r="439" spans="8:26" ht="50.1" customHeight="1" x14ac:dyDescent="0.25">
      <c r="H439" s="16"/>
      <c r="I439" s="15"/>
      <c r="J439" s="15"/>
      <c r="K439" s="15"/>
      <c r="T439" s="17"/>
      <c r="U439" s="17"/>
      <c r="V439" s="17"/>
      <c r="W439" s="17"/>
      <c r="X439" s="17"/>
      <c r="Y439" s="10"/>
      <c r="Z439" s="10"/>
    </row>
    <row r="440" spans="8:26" ht="50.1" customHeight="1" x14ac:dyDescent="0.25">
      <c r="H440" s="16"/>
      <c r="I440" s="15"/>
      <c r="J440" s="15"/>
      <c r="K440" s="15"/>
      <c r="T440" s="17"/>
      <c r="U440" s="17"/>
      <c r="V440" s="17"/>
      <c r="W440" s="17"/>
      <c r="X440" s="17"/>
      <c r="Y440" s="10"/>
      <c r="Z440" s="10"/>
    </row>
    <row r="441" spans="8:26" ht="50.1" customHeight="1" x14ac:dyDescent="0.25">
      <c r="H441" s="16"/>
      <c r="I441" s="15"/>
      <c r="J441" s="15"/>
      <c r="K441" s="15"/>
      <c r="T441" s="17"/>
      <c r="U441" s="17"/>
      <c r="V441" s="17"/>
      <c r="W441" s="17"/>
      <c r="X441" s="17"/>
      <c r="Y441" s="10"/>
      <c r="Z441" s="10"/>
    </row>
    <row r="442" spans="8:26" ht="50.1" customHeight="1" x14ac:dyDescent="0.25">
      <c r="H442" s="16"/>
      <c r="I442" s="15"/>
      <c r="J442" s="15"/>
      <c r="K442" s="15"/>
      <c r="T442" s="17"/>
      <c r="U442" s="17"/>
      <c r="V442" s="17"/>
      <c r="W442" s="17"/>
      <c r="X442" s="17"/>
      <c r="Y442" s="10"/>
      <c r="Z442" s="10"/>
    </row>
    <row r="443" spans="8:26" ht="50.1" customHeight="1" x14ac:dyDescent="0.25">
      <c r="H443" s="16"/>
      <c r="I443" s="15"/>
      <c r="J443" s="15"/>
      <c r="K443" s="15"/>
      <c r="T443" s="17"/>
      <c r="U443" s="17"/>
      <c r="V443" s="17"/>
      <c r="W443" s="17"/>
      <c r="X443" s="17"/>
      <c r="Y443" s="10"/>
      <c r="Z443" s="10"/>
    </row>
    <row r="444" spans="8:26" ht="50.1" customHeight="1" x14ac:dyDescent="0.25">
      <c r="H444" s="16"/>
      <c r="I444" s="15"/>
      <c r="J444" s="15"/>
      <c r="K444" s="15"/>
      <c r="T444" s="17"/>
      <c r="U444" s="17"/>
      <c r="V444" s="17"/>
      <c r="W444" s="17"/>
      <c r="X444" s="17"/>
      <c r="Y444" s="10"/>
      <c r="Z444" s="10"/>
    </row>
    <row r="445" spans="8:26" ht="50.1" customHeight="1" x14ac:dyDescent="0.25">
      <c r="H445" s="16"/>
      <c r="I445" s="15"/>
      <c r="J445" s="15"/>
      <c r="K445" s="15"/>
      <c r="T445" s="17"/>
      <c r="U445" s="17"/>
      <c r="V445" s="17"/>
      <c r="W445" s="17"/>
      <c r="X445" s="17"/>
      <c r="Y445" s="10"/>
      <c r="Z445" s="10"/>
    </row>
    <row r="446" spans="8:26" ht="50.1" customHeight="1" x14ac:dyDescent="0.25">
      <c r="H446" s="16"/>
      <c r="I446" s="15"/>
      <c r="J446" s="15"/>
      <c r="K446" s="15"/>
      <c r="T446" s="17"/>
      <c r="U446" s="17"/>
      <c r="V446" s="17"/>
      <c r="W446" s="17"/>
      <c r="X446" s="17"/>
      <c r="Y446" s="10"/>
      <c r="Z446" s="10"/>
    </row>
    <row r="447" spans="8:26" ht="50.1" customHeight="1" x14ac:dyDescent="0.25">
      <c r="H447" s="16"/>
      <c r="I447" s="15"/>
      <c r="J447" s="15"/>
      <c r="K447" s="15"/>
      <c r="T447" s="17"/>
      <c r="U447" s="17"/>
      <c r="V447" s="17"/>
      <c r="W447" s="17"/>
      <c r="X447" s="17"/>
      <c r="Y447" s="10"/>
      <c r="Z447" s="10"/>
    </row>
    <row r="448" spans="8:26" ht="50.1" customHeight="1" x14ac:dyDescent="0.25">
      <c r="H448" s="16"/>
      <c r="I448" s="15"/>
      <c r="J448" s="15"/>
      <c r="K448" s="15"/>
      <c r="T448" s="17"/>
      <c r="U448" s="17"/>
      <c r="V448" s="17"/>
      <c r="W448" s="17"/>
      <c r="X448" s="17"/>
      <c r="Y448" s="10"/>
      <c r="Z448" s="10"/>
    </row>
    <row r="449" spans="8:26" ht="50.1" customHeight="1" x14ac:dyDescent="0.25">
      <c r="H449" s="16"/>
      <c r="I449" s="15"/>
      <c r="J449" s="15"/>
      <c r="K449" s="15"/>
      <c r="T449" s="17"/>
      <c r="U449" s="17"/>
      <c r="V449" s="17"/>
      <c r="W449" s="17"/>
      <c r="X449" s="17"/>
      <c r="Y449" s="10"/>
      <c r="Z449" s="10"/>
    </row>
    <row r="450" spans="8:26" ht="50.1" customHeight="1" x14ac:dyDescent="0.25">
      <c r="H450" s="16"/>
      <c r="I450" s="15"/>
      <c r="J450" s="15"/>
      <c r="K450" s="15"/>
      <c r="T450" s="17"/>
      <c r="U450" s="17"/>
      <c r="V450" s="17"/>
      <c r="W450" s="17"/>
      <c r="X450" s="17"/>
      <c r="Y450" s="10"/>
      <c r="Z450" s="10"/>
    </row>
    <row r="451" spans="8:26" ht="50.1" customHeight="1" x14ac:dyDescent="0.25">
      <c r="H451" s="16"/>
      <c r="I451" s="15"/>
      <c r="J451" s="15"/>
      <c r="K451" s="15"/>
      <c r="T451" s="17"/>
      <c r="U451" s="17"/>
      <c r="V451" s="17"/>
      <c r="W451" s="17"/>
      <c r="X451" s="17"/>
      <c r="Y451" s="10"/>
      <c r="Z451" s="10"/>
    </row>
    <row r="452" spans="8:26" ht="50.1" customHeight="1" x14ac:dyDescent="0.25">
      <c r="H452" s="16"/>
      <c r="I452" s="15"/>
      <c r="J452" s="15"/>
      <c r="K452" s="15"/>
      <c r="T452" s="17"/>
      <c r="U452" s="17"/>
      <c r="V452" s="17"/>
      <c r="W452" s="17"/>
      <c r="X452" s="17"/>
      <c r="Y452" s="10"/>
      <c r="Z452" s="10"/>
    </row>
    <row r="453" spans="8:26" ht="50.1" customHeight="1" x14ac:dyDescent="0.25">
      <c r="H453" s="16"/>
      <c r="I453" s="15"/>
      <c r="J453" s="15"/>
      <c r="K453" s="15"/>
      <c r="T453" s="17"/>
      <c r="U453" s="17"/>
      <c r="V453" s="17"/>
      <c r="W453" s="17"/>
      <c r="X453" s="17"/>
      <c r="Y453" s="10"/>
      <c r="Z453" s="10"/>
    </row>
    <row r="454" spans="8:26" ht="50.1" customHeight="1" x14ac:dyDescent="0.25">
      <c r="H454" s="16"/>
      <c r="I454" s="15"/>
      <c r="J454" s="15"/>
      <c r="K454" s="15"/>
      <c r="T454" s="17"/>
      <c r="U454" s="17"/>
      <c r="V454" s="17"/>
      <c r="W454" s="17"/>
      <c r="X454" s="17"/>
      <c r="Y454" s="10"/>
      <c r="Z454" s="10"/>
    </row>
    <row r="455" spans="8:26" ht="50.1" customHeight="1" x14ac:dyDescent="0.25">
      <c r="H455" s="16"/>
      <c r="I455" s="15"/>
      <c r="J455" s="15"/>
      <c r="K455" s="15"/>
      <c r="T455" s="17"/>
      <c r="U455" s="17"/>
      <c r="V455" s="17"/>
      <c r="W455" s="17"/>
      <c r="X455" s="17"/>
      <c r="Y455" s="10"/>
      <c r="Z455" s="10"/>
    </row>
    <row r="456" spans="8:26" ht="50.1" customHeight="1" x14ac:dyDescent="0.25">
      <c r="H456" s="16"/>
      <c r="I456" s="15"/>
      <c r="J456" s="15"/>
      <c r="K456" s="15"/>
      <c r="T456" s="17"/>
      <c r="U456" s="17"/>
      <c r="V456" s="17"/>
      <c r="W456" s="17"/>
      <c r="X456" s="17"/>
      <c r="Y456" s="10"/>
      <c r="Z456" s="10"/>
    </row>
    <row r="457" spans="8:26" ht="50.1" customHeight="1" x14ac:dyDescent="0.25">
      <c r="H457" s="16"/>
      <c r="I457" s="15"/>
      <c r="J457" s="15"/>
      <c r="K457" s="15"/>
      <c r="T457" s="17"/>
      <c r="U457" s="17"/>
      <c r="V457" s="17"/>
      <c r="W457" s="17"/>
      <c r="X457" s="17"/>
      <c r="Y457" s="10"/>
      <c r="Z457" s="10"/>
    </row>
    <row r="458" spans="8:26" ht="50.1" customHeight="1" x14ac:dyDescent="0.25">
      <c r="H458" s="16"/>
      <c r="I458" s="15"/>
      <c r="J458" s="15"/>
      <c r="K458" s="15"/>
      <c r="T458" s="17"/>
      <c r="U458" s="17"/>
      <c r="V458" s="17"/>
      <c r="W458" s="17"/>
      <c r="X458" s="17"/>
      <c r="Y458" s="10"/>
      <c r="Z458" s="10"/>
    </row>
    <row r="459" spans="8:26" ht="50.1" customHeight="1" x14ac:dyDescent="0.25">
      <c r="H459" s="16"/>
      <c r="I459" s="15"/>
      <c r="J459" s="15"/>
      <c r="K459" s="15"/>
      <c r="T459" s="17"/>
      <c r="U459" s="17"/>
      <c r="V459" s="17"/>
      <c r="W459" s="17"/>
      <c r="X459" s="17"/>
      <c r="Y459" s="10"/>
      <c r="Z459" s="10"/>
    </row>
    <row r="460" spans="8:26" ht="50.1" customHeight="1" x14ac:dyDescent="0.25">
      <c r="H460" s="16"/>
      <c r="I460" s="15"/>
      <c r="J460" s="15"/>
      <c r="K460" s="15"/>
      <c r="T460" s="17"/>
      <c r="U460" s="17"/>
      <c r="V460" s="17"/>
      <c r="W460" s="17"/>
      <c r="X460" s="17"/>
      <c r="Y460" s="10"/>
      <c r="Z460" s="10"/>
    </row>
    <row r="461" spans="8:26" ht="50.1" customHeight="1" x14ac:dyDescent="0.25">
      <c r="H461" s="16"/>
      <c r="I461" s="15"/>
      <c r="J461" s="15"/>
      <c r="K461" s="15"/>
      <c r="T461" s="17"/>
      <c r="U461" s="17"/>
      <c r="V461" s="17"/>
      <c r="W461" s="17"/>
      <c r="X461" s="17"/>
      <c r="Y461" s="10"/>
      <c r="Z461" s="10"/>
    </row>
    <row r="462" spans="8:26" ht="50.1" customHeight="1" x14ac:dyDescent="0.25">
      <c r="H462" s="16"/>
      <c r="I462" s="15"/>
      <c r="J462" s="15"/>
      <c r="K462" s="15"/>
      <c r="T462" s="17"/>
      <c r="U462" s="17"/>
      <c r="V462" s="17"/>
      <c r="W462" s="17"/>
      <c r="X462" s="17"/>
      <c r="Y462" s="10"/>
      <c r="Z462" s="10"/>
    </row>
    <row r="463" spans="8:26" ht="50.1" customHeight="1" x14ac:dyDescent="0.25">
      <c r="H463" s="16"/>
      <c r="I463" s="15"/>
      <c r="J463" s="15"/>
      <c r="K463" s="15"/>
      <c r="T463" s="17"/>
      <c r="U463" s="17"/>
      <c r="V463" s="17"/>
      <c r="W463" s="17"/>
      <c r="X463" s="17"/>
      <c r="Y463" s="10"/>
      <c r="Z463" s="10"/>
    </row>
    <row r="464" spans="8:26" ht="50.1" customHeight="1" x14ac:dyDescent="0.25">
      <c r="H464" s="16"/>
      <c r="I464" s="15"/>
      <c r="J464" s="15"/>
      <c r="K464" s="15"/>
      <c r="T464" s="17"/>
      <c r="U464" s="17"/>
      <c r="V464" s="17"/>
      <c r="W464" s="17"/>
      <c r="X464" s="17"/>
      <c r="Y464" s="10"/>
      <c r="Z464" s="10"/>
    </row>
    <row r="465" spans="8:26" ht="50.1" customHeight="1" x14ac:dyDescent="0.25">
      <c r="H465" s="16"/>
      <c r="I465" s="15"/>
      <c r="J465" s="15"/>
      <c r="K465" s="15"/>
      <c r="T465" s="17"/>
      <c r="U465" s="17"/>
      <c r="V465" s="17"/>
      <c r="W465" s="17"/>
      <c r="X465" s="17"/>
      <c r="Y465" s="10"/>
      <c r="Z465" s="10"/>
    </row>
    <row r="466" spans="8:26" ht="50.1" customHeight="1" x14ac:dyDescent="0.25">
      <c r="H466" s="16"/>
      <c r="I466" s="15"/>
      <c r="J466" s="15"/>
      <c r="K466" s="15"/>
      <c r="T466" s="17"/>
      <c r="U466" s="17"/>
      <c r="V466" s="17"/>
      <c r="W466" s="17"/>
      <c r="X466" s="17"/>
      <c r="Y466" s="10"/>
      <c r="Z466" s="10"/>
    </row>
    <row r="467" spans="8:26" ht="50.1" customHeight="1" x14ac:dyDescent="0.25">
      <c r="H467" s="16"/>
      <c r="I467" s="15"/>
      <c r="J467" s="15"/>
      <c r="K467" s="15"/>
      <c r="T467" s="17"/>
      <c r="U467" s="17"/>
      <c r="V467" s="17"/>
      <c r="W467" s="17"/>
      <c r="X467" s="17"/>
      <c r="Y467" s="10"/>
      <c r="Z467" s="10"/>
    </row>
    <row r="468" spans="8:26" ht="50.1" customHeight="1" x14ac:dyDescent="0.25">
      <c r="H468" s="16"/>
      <c r="I468" s="15"/>
      <c r="J468" s="15"/>
      <c r="K468" s="15"/>
      <c r="T468" s="17"/>
      <c r="U468" s="17"/>
      <c r="V468" s="17"/>
      <c r="W468" s="17"/>
      <c r="X468" s="17"/>
      <c r="Y468" s="10"/>
      <c r="Z468" s="10"/>
    </row>
    <row r="469" spans="8:26" ht="50.1" customHeight="1" x14ac:dyDescent="0.25">
      <c r="H469" s="16"/>
      <c r="I469" s="15"/>
      <c r="J469" s="15"/>
      <c r="K469" s="15"/>
      <c r="T469" s="17"/>
      <c r="U469" s="17"/>
      <c r="V469" s="17"/>
      <c r="W469" s="17"/>
      <c r="X469" s="17"/>
      <c r="Y469" s="10"/>
      <c r="Z469" s="10"/>
    </row>
    <row r="470" spans="8:26" ht="50.1" customHeight="1" x14ac:dyDescent="0.25">
      <c r="H470" s="16"/>
      <c r="I470" s="15"/>
      <c r="J470" s="15"/>
      <c r="K470" s="15"/>
      <c r="T470" s="17"/>
      <c r="U470" s="17"/>
      <c r="V470" s="17"/>
      <c r="W470" s="17"/>
      <c r="X470" s="17"/>
      <c r="Y470" s="10"/>
      <c r="Z470" s="10"/>
    </row>
    <row r="471" spans="8:26" ht="50.1" customHeight="1" x14ac:dyDescent="0.25">
      <c r="H471" s="16"/>
      <c r="I471" s="15"/>
      <c r="J471" s="15"/>
      <c r="K471" s="15"/>
      <c r="T471" s="17"/>
      <c r="U471" s="17"/>
      <c r="V471" s="17"/>
      <c r="W471" s="17"/>
      <c r="X471" s="17"/>
      <c r="Y471" s="10"/>
      <c r="Z471" s="10"/>
    </row>
    <row r="472" spans="8:26" ht="50.1" customHeight="1" x14ac:dyDescent="0.25">
      <c r="H472" s="16"/>
      <c r="I472" s="15"/>
      <c r="J472" s="15"/>
      <c r="K472" s="15"/>
      <c r="T472" s="17"/>
      <c r="U472" s="17"/>
      <c r="V472" s="17"/>
      <c r="W472" s="17"/>
      <c r="X472" s="17"/>
      <c r="Y472" s="10"/>
      <c r="Z472" s="10"/>
    </row>
    <row r="473" spans="8:26" ht="50.1" customHeight="1" x14ac:dyDescent="0.25">
      <c r="H473" s="16"/>
      <c r="I473" s="15"/>
      <c r="J473" s="15"/>
      <c r="K473" s="15"/>
      <c r="T473" s="17"/>
      <c r="U473" s="17"/>
      <c r="V473" s="17"/>
      <c r="W473" s="17"/>
      <c r="X473" s="17"/>
      <c r="Y473" s="10"/>
      <c r="Z473" s="10"/>
    </row>
    <row r="474" spans="8:26" ht="50.1" customHeight="1" x14ac:dyDescent="0.25">
      <c r="H474" s="16"/>
      <c r="I474" s="15"/>
      <c r="J474" s="15"/>
      <c r="K474" s="15"/>
      <c r="T474" s="17"/>
      <c r="U474" s="17"/>
      <c r="V474" s="17"/>
      <c r="W474" s="17"/>
      <c r="X474" s="17"/>
      <c r="Y474" s="10"/>
      <c r="Z474" s="10"/>
    </row>
    <row r="475" spans="8:26" ht="50.1" customHeight="1" x14ac:dyDescent="0.25">
      <c r="H475" s="16"/>
      <c r="I475" s="15"/>
      <c r="J475" s="15"/>
      <c r="K475" s="15"/>
      <c r="T475" s="17"/>
      <c r="U475" s="17"/>
      <c r="V475" s="17"/>
      <c r="W475" s="17"/>
      <c r="X475" s="17"/>
      <c r="Y475" s="10"/>
      <c r="Z475" s="10"/>
    </row>
    <row r="476" spans="8:26" ht="50.1" customHeight="1" x14ac:dyDescent="0.25">
      <c r="H476" s="16"/>
      <c r="I476" s="15"/>
      <c r="J476" s="15"/>
      <c r="K476" s="15"/>
      <c r="T476" s="17"/>
      <c r="U476" s="17"/>
      <c r="V476" s="17"/>
      <c r="W476" s="17"/>
      <c r="X476" s="17"/>
      <c r="Y476" s="10"/>
      <c r="Z476" s="10"/>
    </row>
    <row r="477" spans="8:26" ht="50.1" customHeight="1" x14ac:dyDescent="0.25">
      <c r="H477" s="16"/>
      <c r="I477" s="15"/>
      <c r="J477" s="15"/>
      <c r="K477" s="15"/>
      <c r="T477" s="17"/>
      <c r="U477" s="17"/>
      <c r="V477" s="17"/>
      <c r="W477" s="17"/>
      <c r="X477" s="17"/>
      <c r="Y477" s="10"/>
      <c r="Z477" s="10"/>
    </row>
    <row r="478" spans="8:26" ht="50.1" customHeight="1" x14ac:dyDescent="0.25">
      <c r="H478" s="16"/>
      <c r="I478" s="15"/>
      <c r="J478" s="15"/>
      <c r="K478" s="15"/>
      <c r="T478" s="17"/>
      <c r="U478" s="17"/>
      <c r="V478" s="17"/>
      <c r="W478" s="17"/>
      <c r="X478" s="17"/>
      <c r="Y478" s="10"/>
      <c r="Z478" s="10"/>
    </row>
    <row r="479" spans="8:26" ht="50.1" customHeight="1" x14ac:dyDescent="0.25">
      <c r="H479" s="16"/>
      <c r="I479" s="15"/>
      <c r="J479" s="15"/>
      <c r="K479" s="15"/>
      <c r="T479" s="17"/>
      <c r="U479" s="17"/>
      <c r="V479" s="17"/>
      <c r="W479" s="17"/>
      <c r="X479" s="17"/>
      <c r="Y479" s="10"/>
      <c r="Z479" s="10"/>
    </row>
    <row r="480" spans="8:26" ht="50.1" customHeight="1" x14ac:dyDescent="0.25">
      <c r="H480" s="16"/>
      <c r="I480" s="15"/>
      <c r="J480" s="15"/>
      <c r="K480" s="15"/>
      <c r="T480" s="17"/>
      <c r="U480" s="17"/>
      <c r="V480" s="17"/>
      <c r="W480" s="17"/>
      <c r="X480" s="17"/>
      <c r="Y480" s="10"/>
      <c r="Z480" s="10"/>
    </row>
    <row r="481" spans="8:26" ht="50.1" customHeight="1" x14ac:dyDescent="0.25">
      <c r="H481" s="16"/>
      <c r="I481" s="15"/>
      <c r="J481" s="15"/>
      <c r="K481" s="15"/>
      <c r="T481" s="17"/>
      <c r="U481" s="17"/>
      <c r="V481" s="17"/>
      <c r="W481" s="17"/>
      <c r="X481" s="17"/>
      <c r="Y481" s="10"/>
      <c r="Z481" s="10"/>
    </row>
    <row r="482" spans="8:26" ht="50.1" customHeight="1" x14ac:dyDescent="0.25">
      <c r="H482" s="16"/>
      <c r="I482" s="15"/>
      <c r="J482" s="15"/>
      <c r="K482" s="15"/>
      <c r="T482" s="17"/>
      <c r="U482" s="17"/>
      <c r="V482" s="17"/>
      <c r="W482" s="17"/>
      <c r="X482" s="17"/>
      <c r="Y482" s="10"/>
      <c r="Z482" s="10"/>
    </row>
    <row r="483" spans="8:26" ht="50.1" customHeight="1" x14ac:dyDescent="0.25">
      <c r="H483" s="16"/>
      <c r="I483" s="15"/>
      <c r="J483" s="15"/>
      <c r="K483" s="15"/>
      <c r="T483" s="17"/>
      <c r="U483" s="17"/>
      <c r="V483" s="17"/>
      <c r="W483" s="17"/>
      <c r="X483" s="17"/>
      <c r="Y483" s="10"/>
      <c r="Z483" s="10"/>
    </row>
    <row r="484" spans="8:26" ht="50.1" customHeight="1" x14ac:dyDescent="0.25">
      <c r="H484" s="16"/>
      <c r="I484" s="15"/>
      <c r="J484" s="15"/>
      <c r="K484" s="15"/>
      <c r="T484" s="17"/>
      <c r="U484" s="17"/>
      <c r="V484" s="17"/>
      <c r="W484" s="17"/>
      <c r="X484" s="17"/>
      <c r="Y484" s="10"/>
      <c r="Z484" s="10"/>
    </row>
    <row r="485" spans="8:26" ht="50.1" customHeight="1" x14ac:dyDescent="0.25">
      <c r="H485" s="16"/>
      <c r="I485" s="15"/>
      <c r="J485" s="15"/>
      <c r="K485" s="15"/>
      <c r="T485" s="17"/>
      <c r="U485" s="17"/>
      <c r="V485" s="17"/>
      <c r="W485" s="17"/>
      <c r="X485" s="17"/>
      <c r="Y485" s="10"/>
      <c r="Z485" s="10"/>
    </row>
    <row r="486" spans="8:26" ht="50.1" customHeight="1" x14ac:dyDescent="0.25">
      <c r="H486" s="16"/>
      <c r="I486" s="15"/>
      <c r="J486" s="15"/>
      <c r="K486" s="15"/>
      <c r="T486" s="17"/>
      <c r="U486" s="17"/>
      <c r="V486" s="17"/>
      <c r="W486" s="17"/>
      <c r="X486" s="17"/>
      <c r="Y486" s="10"/>
      <c r="Z486" s="10"/>
    </row>
    <row r="487" spans="8:26" ht="50.1" customHeight="1" x14ac:dyDescent="0.25">
      <c r="H487" s="16"/>
      <c r="I487" s="15"/>
      <c r="J487" s="15"/>
      <c r="K487" s="15"/>
      <c r="T487" s="17"/>
      <c r="U487" s="17"/>
      <c r="V487" s="17"/>
      <c r="W487" s="17"/>
      <c r="X487" s="17"/>
      <c r="Y487" s="10"/>
      <c r="Z487" s="10"/>
    </row>
    <row r="488" spans="8:26" ht="50.1" customHeight="1" x14ac:dyDescent="0.25">
      <c r="H488" s="16"/>
      <c r="I488" s="15"/>
      <c r="J488" s="15"/>
      <c r="K488" s="15"/>
      <c r="T488" s="17"/>
      <c r="U488" s="17"/>
      <c r="V488" s="17"/>
      <c r="W488" s="17"/>
      <c r="X488" s="17"/>
      <c r="Y488" s="10"/>
      <c r="Z488" s="10"/>
    </row>
    <row r="489" spans="8:26" ht="50.1" customHeight="1" x14ac:dyDescent="0.25">
      <c r="H489" s="16"/>
      <c r="I489" s="15"/>
      <c r="J489" s="15"/>
      <c r="K489" s="15"/>
      <c r="T489" s="17"/>
      <c r="U489" s="17"/>
      <c r="V489" s="17"/>
      <c r="W489" s="17"/>
      <c r="X489" s="17"/>
      <c r="Y489" s="10"/>
      <c r="Z489" s="10"/>
    </row>
    <row r="490" spans="8:26" ht="50.1" customHeight="1" x14ac:dyDescent="0.25">
      <c r="H490" s="16"/>
      <c r="I490" s="15"/>
      <c r="J490" s="15"/>
      <c r="K490" s="15"/>
      <c r="T490" s="17"/>
      <c r="U490" s="17"/>
      <c r="V490" s="17"/>
      <c r="W490" s="17"/>
      <c r="X490" s="17"/>
      <c r="Y490" s="10"/>
      <c r="Z490" s="10"/>
    </row>
    <row r="491" spans="8:26" ht="50.1" customHeight="1" x14ac:dyDescent="0.25">
      <c r="H491" s="16"/>
      <c r="I491" s="15"/>
      <c r="J491" s="15"/>
      <c r="K491" s="15"/>
      <c r="T491" s="17"/>
      <c r="U491" s="17"/>
      <c r="V491" s="17"/>
      <c r="W491" s="17"/>
      <c r="X491" s="17"/>
      <c r="Y491" s="10"/>
      <c r="Z491" s="10"/>
    </row>
    <row r="492" spans="8:26" ht="50.1" customHeight="1" x14ac:dyDescent="0.25">
      <c r="H492" s="16"/>
      <c r="I492" s="15"/>
      <c r="J492" s="15"/>
      <c r="K492" s="15"/>
      <c r="T492" s="17"/>
      <c r="U492" s="17"/>
      <c r="V492" s="17"/>
      <c r="W492" s="17"/>
      <c r="X492" s="17"/>
      <c r="Y492" s="10"/>
      <c r="Z492" s="10"/>
    </row>
    <row r="493" spans="8:26" ht="50.1" customHeight="1" x14ac:dyDescent="0.25">
      <c r="H493" s="16"/>
      <c r="I493" s="15"/>
      <c r="J493" s="15"/>
      <c r="K493" s="15"/>
      <c r="T493" s="17"/>
      <c r="U493" s="17"/>
      <c r="V493" s="17"/>
      <c r="W493" s="17"/>
      <c r="X493" s="17"/>
      <c r="Y493" s="10"/>
      <c r="Z493" s="10"/>
    </row>
    <row r="494" spans="8:26" ht="50.1" customHeight="1" x14ac:dyDescent="0.25">
      <c r="H494" s="16"/>
      <c r="I494" s="15"/>
      <c r="J494" s="15"/>
      <c r="K494" s="15"/>
      <c r="T494" s="17"/>
      <c r="U494" s="17"/>
      <c r="V494" s="17"/>
      <c r="W494" s="17"/>
      <c r="X494" s="17"/>
      <c r="Y494" s="10"/>
      <c r="Z494" s="10"/>
    </row>
    <row r="495" spans="8:26" ht="50.1" customHeight="1" x14ac:dyDescent="0.25">
      <c r="H495" s="16"/>
      <c r="I495" s="15"/>
      <c r="J495" s="15"/>
      <c r="K495" s="15"/>
      <c r="T495" s="17"/>
      <c r="U495" s="17"/>
      <c r="V495" s="17"/>
      <c r="W495" s="17"/>
      <c r="X495" s="17"/>
      <c r="Y495" s="10"/>
      <c r="Z495" s="10"/>
    </row>
    <row r="496" spans="8:26" ht="50.1" customHeight="1" x14ac:dyDescent="0.25">
      <c r="H496" s="16"/>
      <c r="I496" s="15"/>
      <c r="J496" s="15"/>
      <c r="K496" s="15"/>
      <c r="T496" s="17"/>
      <c r="U496" s="17"/>
      <c r="V496" s="17"/>
      <c r="W496" s="17"/>
      <c r="X496" s="17"/>
      <c r="Y496" s="10"/>
      <c r="Z496" s="10"/>
    </row>
    <row r="497" spans="8:26" ht="50.1" customHeight="1" x14ac:dyDescent="0.25">
      <c r="H497" s="16"/>
      <c r="I497" s="15"/>
      <c r="J497" s="15"/>
      <c r="K497" s="15"/>
      <c r="T497" s="17"/>
      <c r="U497" s="17"/>
      <c r="V497" s="17"/>
      <c r="W497" s="17"/>
      <c r="X497" s="17"/>
      <c r="Y497" s="10"/>
      <c r="Z497" s="10"/>
    </row>
    <row r="498" spans="8:26" ht="50.1" customHeight="1" x14ac:dyDescent="0.25">
      <c r="H498" s="16"/>
      <c r="I498" s="15"/>
      <c r="J498" s="15"/>
      <c r="K498" s="15"/>
      <c r="T498" s="17"/>
      <c r="U498" s="17"/>
      <c r="V498" s="17"/>
      <c r="W498" s="17"/>
      <c r="X498" s="17"/>
      <c r="Y498" s="10"/>
      <c r="Z498" s="10"/>
    </row>
    <row r="499" spans="8:26" ht="50.1" customHeight="1" x14ac:dyDescent="0.25">
      <c r="H499" s="16"/>
      <c r="I499" s="15"/>
      <c r="J499" s="15"/>
      <c r="K499" s="15"/>
      <c r="T499" s="17"/>
      <c r="U499" s="17"/>
      <c r="V499" s="17"/>
      <c r="W499" s="17"/>
      <c r="X499" s="17"/>
      <c r="Y499" s="10"/>
      <c r="Z499" s="10"/>
    </row>
    <row r="500" spans="8:26" ht="50.1" customHeight="1" x14ac:dyDescent="0.25">
      <c r="H500" s="16"/>
      <c r="I500" s="15"/>
      <c r="J500" s="15"/>
      <c r="K500" s="15"/>
      <c r="T500" s="17"/>
      <c r="U500" s="17"/>
      <c r="V500" s="17"/>
      <c r="W500" s="17"/>
      <c r="X500" s="17"/>
      <c r="Y500" s="10"/>
      <c r="Z500" s="10"/>
    </row>
    <row r="501" spans="8:26" ht="50.1" customHeight="1" x14ac:dyDescent="0.25">
      <c r="H501" s="16"/>
      <c r="I501" s="15"/>
      <c r="J501" s="15"/>
      <c r="K501" s="15"/>
      <c r="T501" s="17"/>
      <c r="U501" s="17"/>
      <c r="V501" s="17"/>
      <c r="W501" s="17"/>
      <c r="X501" s="17"/>
      <c r="Y501" s="10"/>
      <c r="Z501" s="10"/>
    </row>
    <row r="502" spans="8:26" ht="50.1" customHeight="1" x14ac:dyDescent="0.25">
      <c r="H502" s="16"/>
      <c r="I502" s="15"/>
      <c r="J502" s="15"/>
      <c r="K502" s="15"/>
      <c r="T502" s="17"/>
      <c r="U502" s="17"/>
      <c r="V502" s="17"/>
      <c r="W502" s="17"/>
      <c r="X502" s="17"/>
      <c r="Y502" s="10"/>
      <c r="Z502" s="10"/>
    </row>
    <row r="503" spans="8:26" ht="50.1" customHeight="1" x14ac:dyDescent="0.25">
      <c r="H503" s="16"/>
      <c r="I503" s="15"/>
      <c r="J503" s="15"/>
      <c r="K503" s="15"/>
      <c r="T503" s="17"/>
      <c r="U503" s="17"/>
      <c r="V503" s="17"/>
      <c r="W503" s="17"/>
      <c r="X503" s="17"/>
      <c r="Y503" s="10"/>
      <c r="Z503" s="10"/>
    </row>
    <row r="504" spans="8:26" ht="50.1" customHeight="1" x14ac:dyDescent="0.25">
      <c r="H504" s="16"/>
      <c r="I504" s="15"/>
      <c r="J504" s="15"/>
      <c r="K504" s="15"/>
      <c r="T504" s="17"/>
      <c r="U504" s="17"/>
      <c r="V504" s="17"/>
      <c r="W504" s="17"/>
      <c r="X504" s="17"/>
      <c r="Y504" s="10"/>
      <c r="Z504" s="10"/>
    </row>
    <row r="505" spans="8:26" ht="50.1" customHeight="1" x14ac:dyDescent="0.25">
      <c r="H505" s="16"/>
      <c r="I505" s="15"/>
      <c r="J505" s="15"/>
      <c r="K505" s="15"/>
      <c r="T505" s="17"/>
      <c r="U505" s="17"/>
      <c r="V505" s="17"/>
      <c r="W505" s="17"/>
      <c r="X505" s="17"/>
      <c r="Y505" s="10"/>
      <c r="Z505" s="10"/>
    </row>
    <row r="506" spans="8:26" ht="50.1" customHeight="1" x14ac:dyDescent="0.25">
      <c r="H506" s="16"/>
      <c r="I506" s="15"/>
      <c r="J506" s="15"/>
      <c r="K506" s="15"/>
      <c r="T506" s="17"/>
      <c r="U506" s="17"/>
      <c r="V506" s="17"/>
      <c r="W506" s="17"/>
      <c r="X506" s="17"/>
      <c r="Y506" s="10"/>
      <c r="Z506" s="10"/>
    </row>
    <row r="507" spans="8:26" ht="50.1" customHeight="1" x14ac:dyDescent="0.25">
      <c r="H507" s="16"/>
      <c r="I507" s="15"/>
      <c r="J507" s="15"/>
      <c r="K507" s="15"/>
      <c r="T507" s="17"/>
      <c r="U507" s="17"/>
      <c r="V507" s="17"/>
      <c r="W507" s="17"/>
      <c r="X507" s="17"/>
      <c r="Y507" s="10"/>
      <c r="Z507" s="10"/>
    </row>
    <row r="508" spans="8:26" ht="50.1" customHeight="1" x14ac:dyDescent="0.25">
      <c r="H508" s="16"/>
      <c r="I508" s="15"/>
      <c r="J508" s="15"/>
      <c r="K508" s="15"/>
      <c r="T508" s="17"/>
      <c r="U508" s="17"/>
      <c r="V508" s="17"/>
      <c r="W508" s="17"/>
      <c r="X508" s="17"/>
      <c r="Y508" s="10"/>
      <c r="Z508" s="10"/>
    </row>
    <row r="509" spans="8:26" ht="50.1" customHeight="1" x14ac:dyDescent="0.25">
      <c r="H509" s="16"/>
      <c r="I509" s="15"/>
      <c r="J509" s="15"/>
      <c r="K509" s="15"/>
      <c r="T509" s="17"/>
      <c r="U509" s="17"/>
      <c r="V509" s="17"/>
      <c r="W509" s="17"/>
      <c r="X509" s="17"/>
      <c r="Y509" s="10"/>
      <c r="Z509" s="10"/>
    </row>
    <row r="510" spans="8:26" ht="50.1" customHeight="1" x14ac:dyDescent="0.25">
      <c r="H510" s="16"/>
      <c r="I510" s="15"/>
      <c r="J510" s="15"/>
      <c r="K510" s="15"/>
      <c r="T510" s="17"/>
      <c r="U510" s="17"/>
      <c r="V510" s="17"/>
      <c r="W510" s="17"/>
      <c r="X510" s="17"/>
      <c r="Y510" s="10"/>
      <c r="Z510" s="10"/>
    </row>
    <row r="511" spans="8:26" ht="50.1" customHeight="1" x14ac:dyDescent="0.25">
      <c r="H511" s="16"/>
      <c r="I511" s="15"/>
      <c r="J511" s="15"/>
      <c r="K511" s="15"/>
      <c r="T511" s="17"/>
      <c r="U511" s="17"/>
      <c r="V511" s="17"/>
      <c r="W511" s="17"/>
      <c r="X511" s="17"/>
      <c r="Y511" s="10"/>
      <c r="Z511" s="10"/>
    </row>
    <row r="512" spans="8:26" ht="50.1" customHeight="1" x14ac:dyDescent="0.25">
      <c r="H512" s="16"/>
      <c r="I512" s="15"/>
      <c r="J512" s="15"/>
      <c r="K512" s="15"/>
      <c r="T512" s="17"/>
      <c r="U512" s="17"/>
      <c r="V512" s="17"/>
      <c r="W512" s="17"/>
      <c r="X512" s="17"/>
      <c r="Y512" s="10"/>
      <c r="Z512" s="10"/>
    </row>
    <row r="513" spans="8:26" ht="50.1" customHeight="1" x14ac:dyDescent="0.25">
      <c r="H513" s="16"/>
      <c r="I513" s="15"/>
      <c r="J513" s="15"/>
      <c r="K513" s="15"/>
      <c r="T513" s="17"/>
      <c r="U513" s="17"/>
      <c r="V513" s="17"/>
      <c r="W513" s="17"/>
      <c r="X513" s="17"/>
      <c r="Y513" s="10"/>
      <c r="Z513" s="10"/>
    </row>
    <row r="514" spans="8:26" ht="50.1" customHeight="1" x14ac:dyDescent="0.25">
      <c r="H514" s="16"/>
      <c r="I514" s="15"/>
      <c r="J514" s="15"/>
      <c r="K514" s="15"/>
      <c r="T514" s="17"/>
      <c r="U514" s="17"/>
      <c r="V514" s="17"/>
      <c r="W514" s="17"/>
      <c r="X514" s="17"/>
      <c r="Y514" s="10"/>
      <c r="Z514" s="10"/>
    </row>
    <row r="515" spans="8:26" ht="50.1" customHeight="1" x14ac:dyDescent="0.25">
      <c r="H515" s="16"/>
      <c r="I515" s="15"/>
      <c r="J515" s="15"/>
      <c r="K515" s="15"/>
      <c r="T515" s="17"/>
      <c r="U515" s="17"/>
      <c r="V515" s="17"/>
      <c r="W515" s="17"/>
      <c r="X515" s="17"/>
      <c r="Y515" s="10"/>
      <c r="Z515" s="10"/>
    </row>
    <row r="516" spans="8:26" ht="50.1" customHeight="1" x14ac:dyDescent="0.25">
      <c r="H516" s="16"/>
      <c r="I516" s="15"/>
      <c r="J516" s="15"/>
      <c r="K516" s="15"/>
      <c r="T516" s="17"/>
      <c r="U516" s="17"/>
      <c r="V516" s="17"/>
      <c r="W516" s="17"/>
      <c r="X516" s="17"/>
      <c r="Y516" s="10"/>
      <c r="Z516" s="10"/>
    </row>
    <row r="517" spans="8:26" ht="50.1" customHeight="1" x14ac:dyDescent="0.25">
      <c r="H517" s="16"/>
      <c r="I517" s="15"/>
      <c r="J517" s="15"/>
      <c r="K517" s="15"/>
      <c r="T517" s="17"/>
      <c r="U517" s="17"/>
      <c r="V517" s="17"/>
      <c r="W517" s="17"/>
      <c r="X517" s="17"/>
      <c r="Y517" s="10"/>
      <c r="Z517" s="10"/>
    </row>
    <row r="518" spans="8:26" ht="50.1" customHeight="1" x14ac:dyDescent="0.25">
      <c r="H518" s="16"/>
      <c r="I518" s="15"/>
      <c r="J518" s="15"/>
      <c r="K518" s="15"/>
      <c r="T518" s="17"/>
      <c r="U518" s="17"/>
      <c r="V518" s="17"/>
      <c r="W518" s="17"/>
      <c r="X518" s="17"/>
      <c r="Y518" s="10"/>
      <c r="Z518" s="10"/>
    </row>
    <row r="519" spans="8:26" ht="50.1" customHeight="1" x14ac:dyDescent="0.25">
      <c r="H519" s="16"/>
      <c r="I519" s="15"/>
      <c r="J519" s="15"/>
      <c r="K519" s="15"/>
      <c r="T519" s="17"/>
      <c r="U519" s="17"/>
      <c r="V519" s="17"/>
      <c r="W519" s="17"/>
      <c r="X519" s="17"/>
      <c r="Y519" s="10"/>
      <c r="Z519" s="10"/>
    </row>
    <row r="520" spans="8:26" ht="50.1" customHeight="1" x14ac:dyDescent="0.25">
      <c r="H520" s="16"/>
      <c r="I520" s="15"/>
      <c r="J520" s="15"/>
      <c r="K520" s="15"/>
      <c r="T520" s="17"/>
      <c r="U520" s="17"/>
      <c r="V520" s="17"/>
      <c r="W520" s="17"/>
      <c r="X520" s="17"/>
      <c r="Y520" s="10"/>
      <c r="Z520" s="10"/>
    </row>
    <row r="521" spans="8:26" ht="50.1" customHeight="1" x14ac:dyDescent="0.25">
      <c r="H521" s="16"/>
      <c r="I521" s="15"/>
      <c r="J521" s="15"/>
      <c r="K521" s="15"/>
      <c r="T521" s="17"/>
      <c r="U521" s="17"/>
      <c r="V521" s="17"/>
      <c r="W521" s="17"/>
      <c r="X521" s="17"/>
      <c r="Y521" s="10"/>
      <c r="Z521" s="10"/>
    </row>
    <row r="522" spans="8:26" ht="50.1" customHeight="1" x14ac:dyDescent="0.25">
      <c r="H522" s="16"/>
      <c r="I522" s="15"/>
      <c r="J522" s="15"/>
      <c r="K522" s="15"/>
      <c r="T522" s="17"/>
      <c r="U522" s="17"/>
      <c r="V522" s="17"/>
      <c r="W522" s="17"/>
      <c r="X522" s="17"/>
      <c r="Y522" s="10"/>
      <c r="Z522" s="10"/>
    </row>
    <row r="523" spans="8:26" ht="50.1" customHeight="1" x14ac:dyDescent="0.25">
      <c r="H523" s="16"/>
      <c r="I523" s="15"/>
      <c r="J523" s="15"/>
      <c r="K523" s="15"/>
      <c r="T523" s="17"/>
      <c r="U523" s="17"/>
      <c r="V523" s="17"/>
      <c r="W523" s="17"/>
      <c r="X523" s="17"/>
      <c r="Y523" s="10"/>
      <c r="Z523" s="10"/>
    </row>
    <row r="524" spans="8:26" ht="50.1" customHeight="1" x14ac:dyDescent="0.25">
      <c r="H524" s="16"/>
      <c r="I524" s="15"/>
      <c r="J524" s="15"/>
      <c r="K524" s="15"/>
      <c r="T524" s="17"/>
      <c r="U524" s="17"/>
      <c r="V524" s="17"/>
      <c r="W524" s="17"/>
      <c r="X524" s="17"/>
      <c r="Y524" s="10"/>
      <c r="Z524" s="10"/>
    </row>
    <row r="525" spans="8:26" ht="50.1" customHeight="1" x14ac:dyDescent="0.25">
      <c r="H525" s="16"/>
      <c r="I525" s="15"/>
      <c r="J525" s="15"/>
      <c r="K525" s="15"/>
      <c r="T525" s="17"/>
      <c r="U525" s="17"/>
      <c r="V525" s="17"/>
      <c r="W525" s="17"/>
      <c r="X525" s="17"/>
      <c r="Y525" s="10"/>
      <c r="Z525" s="10"/>
    </row>
    <row r="526" spans="8:26" ht="50.1" customHeight="1" x14ac:dyDescent="0.25">
      <c r="H526" s="16"/>
      <c r="I526" s="15"/>
      <c r="J526" s="15"/>
      <c r="K526" s="15"/>
      <c r="T526" s="17"/>
      <c r="U526" s="17"/>
      <c r="V526" s="17"/>
      <c r="W526" s="17"/>
      <c r="X526" s="17"/>
      <c r="Y526" s="10"/>
      <c r="Z526" s="10"/>
    </row>
    <row r="527" spans="8:26" ht="50.1" customHeight="1" x14ac:dyDescent="0.25">
      <c r="H527" s="16"/>
      <c r="I527" s="15"/>
      <c r="J527" s="15"/>
      <c r="K527" s="15"/>
      <c r="T527" s="17"/>
      <c r="U527" s="17"/>
      <c r="V527" s="17"/>
      <c r="W527" s="17"/>
      <c r="X527" s="17"/>
      <c r="Y527" s="10"/>
      <c r="Z527" s="10"/>
    </row>
    <row r="528" spans="8:26" ht="50.1" customHeight="1" x14ac:dyDescent="0.25">
      <c r="H528" s="16"/>
      <c r="I528" s="15"/>
      <c r="J528" s="15"/>
      <c r="K528" s="15"/>
      <c r="T528" s="17"/>
      <c r="U528" s="17"/>
      <c r="V528" s="17"/>
      <c r="W528" s="17"/>
      <c r="X528" s="17"/>
      <c r="Y528" s="10"/>
      <c r="Z528" s="10"/>
    </row>
    <row r="529" spans="8:26" ht="50.1" customHeight="1" x14ac:dyDescent="0.25">
      <c r="H529" s="16"/>
      <c r="I529" s="15"/>
      <c r="J529" s="15"/>
      <c r="K529" s="15"/>
      <c r="T529" s="17"/>
      <c r="U529" s="17"/>
      <c r="V529" s="17"/>
      <c r="W529" s="17"/>
      <c r="X529" s="17"/>
      <c r="Y529" s="10"/>
      <c r="Z529" s="10"/>
    </row>
    <row r="530" spans="8:26" ht="50.1" customHeight="1" x14ac:dyDescent="0.25">
      <c r="H530" s="16"/>
      <c r="I530" s="15"/>
      <c r="J530" s="15"/>
      <c r="K530" s="15"/>
      <c r="T530" s="17"/>
      <c r="U530" s="17"/>
      <c r="V530" s="17"/>
      <c r="W530" s="17"/>
      <c r="X530" s="17"/>
      <c r="Y530" s="10"/>
      <c r="Z530" s="10"/>
    </row>
    <row r="531" spans="8:26" ht="50.1" customHeight="1" x14ac:dyDescent="0.25">
      <c r="H531" s="16"/>
      <c r="I531" s="15"/>
      <c r="J531" s="15"/>
      <c r="K531" s="15"/>
      <c r="T531" s="17"/>
      <c r="U531" s="17"/>
      <c r="V531" s="17"/>
      <c r="W531" s="17"/>
      <c r="X531" s="17"/>
      <c r="Y531" s="10"/>
      <c r="Z531" s="10"/>
    </row>
    <row r="532" spans="8:26" ht="50.1" customHeight="1" x14ac:dyDescent="0.25">
      <c r="H532" s="16"/>
      <c r="I532" s="15"/>
      <c r="J532" s="15"/>
      <c r="K532" s="15"/>
      <c r="T532" s="17"/>
      <c r="U532" s="17"/>
      <c r="V532" s="17"/>
      <c r="W532" s="17"/>
      <c r="X532" s="17"/>
      <c r="Y532" s="10"/>
      <c r="Z532" s="10"/>
    </row>
    <row r="533" spans="8:26" ht="50.1" customHeight="1" x14ac:dyDescent="0.25">
      <c r="H533" s="16"/>
      <c r="I533" s="15"/>
      <c r="J533" s="15"/>
      <c r="K533" s="15"/>
      <c r="T533" s="17"/>
      <c r="U533" s="17"/>
      <c r="V533" s="17"/>
      <c r="W533" s="17"/>
      <c r="X533" s="17"/>
      <c r="Y533" s="10"/>
      <c r="Z533" s="10"/>
    </row>
    <row r="534" spans="8:26" ht="50.1" customHeight="1" x14ac:dyDescent="0.25">
      <c r="H534" s="16"/>
      <c r="I534" s="15"/>
      <c r="J534" s="15"/>
      <c r="K534" s="15"/>
      <c r="T534" s="17"/>
      <c r="U534" s="17"/>
      <c r="V534" s="17"/>
      <c r="W534" s="17"/>
      <c r="X534" s="17"/>
      <c r="Y534" s="10"/>
      <c r="Z534" s="10"/>
    </row>
    <row r="535" spans="8:26" ht="50.1" customHeight="1" x14ac:dyDescent="0.25">
      <c r="H535" s="16"/>
      <c r="I535" s="15"/>
      <c r="J535" s="15"/>
      <c r="K535" s="15"/>
      <c r="T535" s="17"/>
      <c r="U535" s="17"/>
      <c r="V535" s="17"/>
      <c r="W535" s="17"/>
      <c r="X535" s="17"/>
      <c r="Y535" s="10"/>
      <c r="Z535" s="10"/>
    </row>
    <row r="536" spans="8:26" ht="50.1" customHeight="1" x14ac:dyDescent="0.25">
      <c r="H536" s="16"/>
      <c r="I536" s="15"/>
      <c r="J536" s="15"/>
      <c r="K536" s="15"/>
      <c r="T536" s="17"/>
      <c r="U536" s="17"/>
      <c r="V536" s="17"/>
      <c r="W536" s="17"/>
      <c r="X536" s="17"/>
      <c r="Y536" s="10"/>
      <c r="Z536" s="10"/>
    </row>
    <row r="537" spans="8:26" ht="50.1" customHeight="1" x14ac:dyDescent="0.25">
      <c r="H537" s="16"/>
      <c r="I537" s="15"/>
      <c r="J537" s="15"/>
      <c r="K537" s="15"/>
      <c r="T537" s="17"/>
      <c r="U537" s="17"/>
      <c r="V537" s="17"/>
      <c r="W537" s="17"/>
      <c r="X537" s="17"/>
      <c r="Y537" s="10"/>
      <c r="Z537" s="10"/>
    </row>
    <row r="538" spans="8:26" ht="50.1" customHeight="1" x14ac:dyDescent="0.25">
      <c r="H538" s="16"/>
      <c r="I538" s="15"/>
      <c r="J538" s="15"/>
      <c r="K538" s="15"/>
      <c r="T538" s="17"/>
      <c r="U538" s="17"/>
      <c r="V538" s="17"/>
      <c r="W538" s="17"/>
      <c r="X538" s="17"/>
      <c r="Y538" s="10"/>
      <c r="Z538" s="10"/>
    </row>
    <row r="539" spans="8:26" ht="50.1" customHeight="1" x14ac:dyDescent="0.25">
      <c r="H539" s="16"/>
      <c r="I539" s="15"/>
      <c r="J539" s="15"/>
      <c r="K539" s="15"/>
      <c r="T539" s="17"/>
      <c r="U539" s="17"/>
      <c r="V539" s="17"/>
      <c r="W539" s="17"/>
      <c r="X539" s="17"/>
      <c r="Y539" s="10"/>
      <c r="Z539" s="10"/>
    </row>
    <row r="540" spans="8:26" ht="50.1" customHeight="1" x14ac:dyDescent="0.25">
      <c r="H540" s="16"/>
      <c r="I540" s="15"/>
      <c r="J540" s="15"/>
      <c r="K540" s="15"/>
      <c r="T540" s="17"/>
      <c r="U540" s="17"/>
      <c r="V540" s="17"/>
      <c r="W540" s="17"/>
      <c r="X540" s="17"/>
      <c r="Y540" s="10"/>
      <c r="Z540" s="10"/>
    </row>
    <row r="541" spans="8:26" ht="50.1" customHeight="1" x14ac:dyDescent="0.25">
      <c r="H541" s="16"/>
      <c r="I541" s="15"/>
      <c r="J541" s="15"/>
      <c r="K541" s="15"/>
      <c r="T541" s="17"/>
      <c r="U541" s="17"/>
      <c r="V541" s="17"/>
      <c r="W541" s="17"/>
      <c r="X541" s="17"/>
      <c r="Y541" s="10"/>
      <c r="Z541" s="10"/>
    </row>
    <row r="542" spans="8:26" ht="50.1" customHeight="1" x14ac:dyDescent="0.25">
      <c r="H542" s="16"/>
      <c r="I542" s="15"/>
      <c r="J542" s="15"/>
      <c r="K542" s="15"/>
      <c r="T542" s="17"/>
      <c r="U542" s="17"/>
      <c r="V542" s="17"/>
      <c r="W542" s="17"/>
      <c r="X542" s="17"/>
      <c r="Y542" s="10"/>
      <c r="Z542" s="10"/>
    </row>
    <row r="543" spans="8:26" ht="50.1" customHeight="1" x14ac:dyDescent="0.25">
      <c r="H543" s="16"/>
      <c r="I543" s="15"/>
      <c r="J543" s="15"/>
      <c r="K543" s="15"/>
      <c r="T543" s="17"/>
      <c r="U543" s="17"/>
      <c r="V543" s="17"/>
      <c r="W543" s="17"/>
      <c r="X543" s="17"/>
      <c r="Y543" s="10"/>
      <c r="Z543" s="10"/>
    </row>
    <row r="544" spans="8:26" ht="50.1" customHeight="1" x14ac:dyDescent="0.25">
      <c r="H544" s="16"/>
      <c r="I544" s="15"/>
      <c r="J544" s="15"/>
      <c r="K544" s="15"/>
      <c r="T544" s="17"/>
      <c r="U544" s="17"/>
      <c r="V544" s="17"/>
      <c r="W544" s="17"/>
      <c r="X544" s="17"/>
      <c r="Y544" s="10"/>
      <c r="Z544" s="10"/>
    </row>
    <row r="545" spans="8:26" ht="50.1" customHeight="1" x14ac:dyDescent="0.25">
      <c r="H545" s="16"/>
      <c r="I545" s="15"/>
      <c r="J545" s="15"/>
      <c r="K545" s="15"/>
      <c r="T545" s="17"/>
      <c r="U545" s="17"/>
      <c r="V545" s="17"/>
      <c r="W545" s="17"/>
      <c r="X545" s="17"/>
      <c r="Y545" s="10"/>
      <c r="Z545" s="10"/>
    </row>
    <row r="546" spans="8:26" ht="50.1" customHeight="1" x14ac:dyDescent="0.25">
      <c r="H546" s="16"/>
      <c r="I546" s="15"/>
      <c r="J546" s="15"/>
      <c r="K546" s="15"/>
      <c r="T546" s="17"/>
      <c r="U546" s="17"/>
      <c r="V546" s="17"/>
      <c r="W546" s="17"/>
      <c r="X546" s="17"/>
      <c r="Y546" s="10"/>
      <c r="Z546" s="10"/>
    </row>
    <row r="547" spans="8:26" ht="50.1" customHeight="1" x14ac:dyDescent="0.25">
      <c r="H547" s="16"/>
      <c r="I547" s="15"/>
      <c r="J547" s="15"/>
      <c r="K547" s="15"/>
      <c r="T547" s="17"/>
      <c r="U547" s="17"/>
      <c r="V547" s="17"/>
      <c r="W547" s="17"/>
      <c r="X547" s="17"/>
      <c r="Y547" s="10"/>
      <c r="Z547" s="10"/>
    </row>
    <row r="548" spans="8:26" ht="50.1" customHeight="1" x14ac:dyDescent="0.25">
      <c r="H548" s="16"/>
      <c r="I548" s="15"/>
      <c r="J548" s="15"/>
      <c r="K548" s="15"/>
      <c r="T548" s="17"/>
      <c r="U548" s="17"/>
      <c r="V548" s="17"/>
      <c r="W548" s="17"/>
      <c r="X548" s="17"/>
      <c r="Y548" s="10"/>
      <c r="Z548" s="10"/>
    </row>
    <row r="549" spans="8:26" ht="50.1" customHeight="1" x14ac:dyDescent="0.25">
      <c r="H549" s="16"/>
      <c r="I549" s="15"/>
      <c r="J549" s="15"/>
      <c r="K549" s="15"/>
      <c r="T549" s="17"/>
      <c r="U549" s="17"/>
      <c r="V549" s="17"/>
      <c r="W549" s="17"/>
      <c r="X549" s="17"/>
      <c r="Y549" s="10"/>
      <c r="Z549" s="10"/>
    </row>
    <row r="550" spans="8:26" ht="50.1" customHeight="1" x14ac:dyDescent="0.25">
      <c r="H550" s="16"/>
      <c r="I550" s="15"/>
      <c r="J550" s="15"/>
      <c r="K550" s="15"/>
      <c r="T550" s="17"/>
      <c r="U550" s="17"/>
      <c r="V550" s="17"/>
      <c r="W550" s="17"/>
      <c r="X550" s="17"/>
      <c r="Y550" s="10"/>
      <c r="Z550" s="10"/>
    </row>
    <row r="551" spans="8:26" ht="50.1" customHeight="1" x14ac:dyDescent="0.25">
      <c r="H551" s="16"/>
      <c r="I551" s="15"/>
      <c r="J551" s="15"/>
      <c r="K551" s="15"/>
      <c r="T551" s="17"/>
      <c r="U551" s="17"/>
      <c r="V551" s="17"/>
      <c r="W551" s="17"/>
      <c r="X551" s="17"/>
      <c r="Y551" s="10"/>
      <c r="Z551" s="10"/>
    </row>
    <row r="552" spans="8:26" ht="50.1" customHeight="1" x14ac:dyDescent="0.25">
      <c r="H552" s="16"/>
      <c r="I552" s="15"/>
      <c r="J552" s="15"/>
      <c r="K552" s="15"/>
      <c r="T552" s="17"/>
      <c r="U552" s="17"/>
      <c r="V552" s="17"/>
      <c r="W552" s="17"/>
      <c r="X552" s="17"/>
      <c r="Y552" s="10"/>
      <c r="Z552" s="10"/>
    </row>
    <row r="553" spans="8:26" ht="50.1" customHeight="1" x14ac:dyDescent="0.25">
      <c r="H553" s="16"/>
      <c r="I553" s="15"/>
      <c r="J553" s="15"/>
      <c r="K553" s="15"/>
      <c r="T553" s="17"/>
      <c r="U553" s="17"/>
      <c r="V553" s="17"/>
      <c r="W553" s="17"/>
      <c r="X553" s="17"/>
      <c r="Y553" s="10"/>
      <c r="Z553" s="10"/>
    </row>
    <row r="554" spans="8:26" ht="50.1" customHeight="1" x14ac:dyDescent="0.25">
      <c r="H554" s="16"/>
      <c r="I554" s="15"/>
      <c r="J554" s="15"/>
      <c r="K554" s="15"/>
      <c r="T554" s="17"/>
      <c r="U554" s="17"/>
      <c r="V554" s="17"/>
      <c r="W554" s="17"/>
      <c r="X554" s="17"/>
      <c r="Y554" s="10"/>
      <c r="Z554" s="10"/>
    </row>
    <row r="555" spans="8:26" ht="50.1" customHeight="1" x14ac:dyDescent="0.25">
      <c r="H555" s="16"/>
      <c r="I555" s="15"/>
      <c r="J555" s="15"/>
      <c r="K555" s="15"/>
      <c r="T555" s="17"/>
      <c r="U555" s="17"/>
      <c r="V555" s="17"/>
      <c r="W555" s="17"/>
      <c r="X555" s="17"/>
      <c r="Y555" s="10"/>
      <c r="Z555" s="10"/>
    </row>
    <row r="556" spans="8:26" ht="50.1" customHeight="1" x14ac:dyDescent="0.25">
      <c r="H556" s="16"/>
      <c r="I556" s="15"/>
      <c r="J556" s="15"/>
      <c r="K556" s="15"/>
      <c r="T556" s="17"/>
      <c r="U556" s="17"/>
      <c r="V556" s="17"/>
      <c r="W556" s="17"/>
      <c r="X556" s="17"/>
      <c r="Y556" s="10"/>
      <c r="Z556" s="10"/>
    </row>
    <row r="557" spans="8:26" ht="50.1" customHeight="1" x14ac:dyDescent="0.25">
      <c r="H557" s="16"/>
      <c r="I557" s="15"/>
      <c r="J557" s="15"/>
      <c r="K557" s="15"/>
      <c r="T557" s="17"/>
      <c r="U557" s="17"/>
      <c r="V557" s="17"/>
      <c r="W557" s="17"/>
      <c r="X557" s="17"/>
      <c r="Y557" s="10"/>
      <c r="Z557" s="10"/>
    </row>
    <row r="558" spans="8:26" ht="50.1" customHeight="1" x14ac:dyDescent="0.25">
      <c r="H558" s="16"/>
      <c r="I558" s="15"/>
      <c r="J558" s="15"/>
      <c r="K558" s="15"/>
      <c r="T558" s="17"/>
      <c r="U558" s="17"/>
      <c r="V558" s="17"/>
      <c r="W558" s="17"/>
      <c r="X558" s="17"/>
      <c r="Y558" s="10"/>
      <c r="Z558" s="10"/>
    </row>
    <row r="559" spans="8:26" ht="50.1" customHeight="1" x14ac:dyDescent="0.25">
      <c r="H559" s="16"/>
      <c r="I559" s="15"/>
      <c r="J559" s="15"/>
      <c r="K559" s="15"/>
      <c r="T559" s="17"/>
      <c r="U559" s="17"/>
      <c r="V559" s="17"/>
      <c r="W559" s="17"/>
      <c r="X559" s="17"/>
      <c r="Y559" s="10"/>
      <c r="Z559" s="10"/>
    </row>
    <row r="560" spans="8:26" ht="50.1" customHeight="1" x14ac:dyDescent="0.25">
      <c r="H560" s="16"/>
      <c r="I560" s="15"/>
      <c r="J560" s="15"/>
      <c r="K560" s="15"/>
      <c r="T560" s="17"/>
      <c r="U560" s="17"/>
      <c r="V560" s="17"/>
      <c r="W560" s="17"/>
      <c r="X560" s="17"/>
      <c r="Y560" s="10"/>
      <c r="Z560" s="10"/>
    </row>
    <row r="561" spans="8:26" ht="50.1" customHeight="1" x14ac:dyDescent="0.25">
      <c r="H561" s="16"/>
      <c r="I561" s="15"/>
      <c r="J561" s="15"/>
      <c r="K561" s="15"/>
      <c r="T561" s="17"/>
      <c r="U561" s="17"/>
      <c r="V561" s="17"/>
      <c r="W561" s="17"/>
      <c r="X561" s="17"/>
      <c r="Y561" s="10"/>
      <c r="Z561" s="10"/>
    </row>
    <row r="562" spans="8:26" ht="50.1" customHeight="1" x14ac:dyDescent="0.25">
      <c r="H562" s="16"/>
      <c r="I562" s="15"/>
      <c r="J562" s="15"/>
      <c r="K562" s="15"/>
      <c r="T562" s="17"/>
      <c r="U562" s="17"/>
      <c r="V562" s="17"/>
      <c r="W562" s="17"/>
      <c r="X562" s="17"/>
      <c r="Y562" s="10"/>
      <c r="Z562" s="10"/>
    </row>
    <row r="563" spans="8:26" ht="50.1" customHeight="1" x14ac:dyDescent="0.25">
      <c r="H563" s="16"/>
      <c r="I563" s="15"/>
      <c r="J563" s="15"/>
      <c r="K563" s="15"/>
      <c r="T563" s="17"/>
      <c r="U563" s="17"/>
      <c r="V563" s="17"/>
      <c r="W563" s="17"/>
      <c r="X563" s="17"/>
      <c r="Y563" s="10"/>
      <c r="Z563" s="10"/>
    </row>
    <row r="564" spans="8:26" ht="50.1" customHeight="1" x14ac:dyDescent="0.25">
      <c r="H564" s="16"/>
      <c r="I564" s="15"/>
      <c r="J564" s="15"/>
      <c r="K564" s="15"/>
      <c r="T564" s="17"/>
      <c r="U564" s="17"/>
      <c r="V564" s="17"/>
      <c r="W564" s="17"/>
      <c r="X564" s="17"/>
      <c r="Y564" s="10"/>
      <c r="Z564" s="10"/>
    </row>
    <row r="565" spans="8:26" ht="50.1" customHeight="1" x14ac:dyDescent="0.25">
      <c r="H565" s="16"/>
      <c r="I565" s="15"/>
      <c r="J565" s="15"/>
      <c r="K565" s="15"/>
      <c r="T565" s="17"/>
      <c r="U565" s="17"/>
      <c r="V565" s="17"/>
      <c r="W565" s="17"/>
      <c r="X565" s="17"/>
      <c r="Y565" s="10"/>
      <c r="Z565" s="10"/>
    </row>
    <row r="566" spans="8:26" ht="50.1" customHeight="1" x14ac:dyDescent="0.25">
      <c r="H566" s="16"/>
      <c r="I566" s="15"/>
      <c r="J566" s="15"/>
      <c r="K566" s="15"/>
      <c r="T566" s="17"/>
      <c r="U566" s="17"/>
      <c r="V566" s="17"/>
      <c r="W566" s="17"/>
      <c r="X566" s="17"/>
      <c r="Y566" s="10"/>
      <c r="Z566" s="10"/>
    </row>
    <row r="567" spans="8:26" ht="50.1" customHeight="1" x14ac:dyDescent="0.25">
      <c r="H567" s="16"/>
      <c r="I567" s="15"/>
      <c r="J567" s="15"/>
      <c r="K567" s="15"/>
      <c r="T567" s="17"/>
      <c r="U567" s="17"/>
      <c r="V567" s="17"/>
      <c r="W567" s="17"/>
      <c r="X567" s="17"/>
      <c r="Y567" s="10"/>
      <c r="Z567" s="10"/>
    </row>
    <row r="568" spans="8:26" ht="50.1" customHeight="1" x14ac:dyDescent="0.25">
      <c r="H568" s="16"/>
      <c r="I568" s="15"/>
      <c r="J568" s="15"/>
      <c r="K568" s="15"/>
      <c r="T568" s="17"/>
      <c r="U568" s="17"/>
      <c r="V568" s="17"/>
      <c r="W568" s="17"/>
      <c r="X568" s="17"/>
      <c r="Y568" s="10"/>
      <c r="Z568" s="10"/>
    </row>
    <row r="569" spans="8:26" ht="50.1" customHeight="1" x14ac:dyDescent="0.25">
      <c r="H569" s="16"/>
      <c r="I569" s="15"/>
      <c r="J569" s="15"/>
      <c r="K569" s="15"/>
      <c r="T569" s="17"/>
      <c r="U569" s="17"/>
      <c r="V569" s="17"/>
      <c r="W569" s="17"/>
      <c r="X569" s="17"/>
      <c r="Y569" s="10"/>
      <c r="Z569" s="10"/>
    </row>
    <row r="570" spans="8:26" ht="50.1" customHeight="1" x14ac:dyDescent="0.25">
      <c r="H570" s="16"/>
      <c r="I570" s="15"/>
      <c r="J570" s="15"/>
      <c r="K570" s="15"/>
      <c r="T570" s="17"/>
      <c r="U570" s="17"/>
      <c r="V570" s="17"/>
      <c r="W570" s="17"/>
      <c r="X570" s="17"/>
      <c r="Y570" s="10"/>
      <c r="Z570" s="10"/>
    </row>
    <row r="571" spans="8:26" ht="50.1" customHeight="1" x14ac:dyDescent="0.25">
      <c r="H571" s="16"/>
      <c r="I571" s="15"/>
      <c r="J571" s="15"/>
      <c r="K571" s="15"/>
      <c r="T571" s="17"/>
      <c r="U571" s="17"/>
      <c r="V571" s="17"/>
      <c r="W571" s="17"/>
      <c r="X571" s="17"/>
      <c r="Y571" s="10"/>
      <c r="Z571" s="10"/>
    </row>
    <row r="572" spans="8:26" ht="50.1" customHeight="1" x14ac:dyDescent="0.25">
      <c r="H572" s="16"/>
      <c r="I572" s="15"/>
      <c r="J572" s="15"/>
      <c r="K572" s="15"/>
      <c r="T572" s="17"/>
      <c r="U572" s="17"/>
      <c r="V572" s="17"/>
      <c r="W572" s="17"/>
      <c r="X572" s="17"/>
      <c r="Y572" s="10"/>
      <c r="Z572" s="10"/>
    </row>
    <row r="573" spans="8:26" ht="50.1" customHeight="1" x14ac:dyDescent="0.25">
      <c r="H573" s="16"/>
      <c r="I573" s="15"/>
      <c r="J573" s="15"/>
      <c r="K573" s="15"/>
      <c r="T573" s="17"/>
      <c r="U573" s="17"/>
      <c r="V573" s="17"/>
      <c r="W573" s="17"/>
      <c r="X573" s="17"/>
      <c r="Y573" s="10"/>
      <c r="Z573" s="10"/>
    </row>
    <row r="574" spans="8:26" ht="50.1" customHeight="1" x14ac:dyDescent="0.25">
      <c r="H574" s="16"/>
      <c r="I574" s="15"/>
      <c r="J574" s="15"/>
      <c r="K574" s="15"/>
      <c r="T574" s="17"/>
      <c r="U574" s="17"/>
      <c r="V574" s="17"/>
      <c r="W574" s="17"/>
      <c r="X574" s="17"/>
      <c r="Y574" s="10"/>
      <c r="Z574" s="10"/>
    </row>
    <row r="575" spans="8:26" ht="50.1" customHeight="1" x14ac:dyDescent="0.25">
      <c r="H575" s="16"/>
      <c r="I575" s="15"/>
      <c r="J575" s="15"/>
      <c r="K575" s="15"/>
      <c r="T575" s="17"/>
      <c r="U575" s="17"/>
      <c r="V575" s="17"/>
      <c r="W575" s="17"/>
      <c r="X575" s="17"/>
      <c r="Y575" s="10"/>
      <c r="Z575" s="10"/>
    </row>
    <row r="576" spans="8:26" ht="50.1" customHeight="1" x14ac:dyDescent="0.25">
      <c r="H576" s="16"/>
      <c r="I576" s="15"/>
      <c r="J576" s="15"/>
      <c r="K576" s="15"/>
      <c r="T576" s="17"/>
      <c r="U576" s="17"/>
      <c r="V576" s="17"/>
      <c r="W576" s="17"/>
      <c r="X576" s="17"/>
      <c r="Y576" s="10"/>
      <c r="Z576" s="10"/>
    </row>
    <row r="577" spans="8:26" ht="50.1" customHeight="1" x14ac:dyDescent="0.25">
      <c r="H577" s="16"/>
      <c r="I577" s="15"/>
      <c r="J577" s="15"/>
      <c r="K577" s="15"/>
      <c r="T577" s="17"/>
      <c r="U577" s="17"/>
      <c r="V577" s="17"/>
      <c r="W577" s="17"/>
      <c r="X577" s="17"/>
      <c r="Y577" s="10"/>
      <c r="Z577" s="10"/>
    </row>
    <row r="578" spans="8:26" ht="50.1" customHeight="1" x14ac:dyDescent="0.25">
      <c r="H578" s="16"/>
      <c r="I578" s="15"/>
      <c r="J578" s="15"/>
      <c r="K578" s="15"/>
      <c r="T578" s="17"/>
      <c r="U578" s="17"/>
      <c r="V578" s="17"/>
      <c r="W578" s="17"/>
      <c r="X578" s="17"/>
      <c r="Y578" s="10"/>
      <c r="Z578" s="10"/>
    </row>
    <row r="579" spans="8:26" ht="50.1" customHeight="1" x14ac:dyDescent="0.25">
      <c r="H579" s="16"/>
      <c r="I579" s="15"/>
      <c r="J579" s="15"/>
      <c r="K579" s="15"/>
      <c r="T579" s="17"/>
      <c r="U579" s="17"/>
      <c r="V579" s="17"/>
      <c r="W579" s="17"/>
      <c r="X579" s="17"/>
      <c r="Y579" s="10"/>
      <c r="Z579" s="10"/>
    </row>
    <row r="580" spans="8:26" ht="50.1" customHeight="1" x14ac:dyDescent="0.25">
      <c r="H580" s="16"/>
      <c r="I580" s="15"/>
      <c r="J580" s="15"/>
      <c r="K580" s="15"/>
      <c r="T580" s="17"/>
      <c r="U580" s="17"/>
      <c r="V580" s="17"/>
      <c r="W580" s="17"/>
      <c r="X580" s="17"/>
      <c r="Y580" s="10"/>
      <c r="Z580" s="10"/>
    </row>
    <row r="581" spans="8:26" ht="50.1" customHeight="1" x14ac:dyDescent="0.25">
      <c r="H581" s="16"/>
      <c r="I581" s="15"/>
      <c r="J581" s="15"/>
      <c r="K581" s="15"/>
      <c r="T581" s="17"/>
      <c r="U581" s="17"/>
      <c r="V581" s="17"/>
      <c r="W581" s="17"/>
      <c r="X581" s="17"/>
      <c r="Y581" s="10"/>
      <c r="Z581" s="10"/>
    </row>
    <row r="582" spans="8:26" ht="50.1" customHeight="1" x14ac:dyDescent="0.25">
      <c r="H582" s="16"/>
      <c r="I582" s="15"/>
      <c r="J582" s="15"/>
      <c r="K582" s="15"/>
      <c r="T582" s="17"/>
      <c r="U582" s="17"/>
      <c r="V582" s="17"/>
      <c r="W582" s="17"/>
      <c r="X582" s="17"/>
      <c r="Y582" s="10"/>
      <c r="Z582" s="10"/>
    </row>
    <row r="583" spans="8:26" ht="50.1" customHeight="1" x14ac:dyDescent="0.25">
      <c r="H583" s="16"/>
      <c r="I583" s="15"/>
      <c r="J583" s="15"/>
      <c r="K583" s="15"/>
      <c r="T583" s="17"/>
      <c r="U583" s="17"/>
      <c r="V583" s="17"/>
      <c r="W583" s="17"/>
      <c r="X583" s="17"/>
      <c r="Y583" s="10"/>
      <c r="Z583" s="10"/>
    </row>
    <row r="584" spans="8:26" ht="50.1" customHeight="1" x14ac:dyDescent="0.25">
      <c r="H584" s="16"/>
      <c r="I584" s="15"/>
      <c r="J584" s="15"/>
      <c r="K584" s="15"/>
      <c r="T584" s="17"/>
      <c r="U584" s="17"/>
      <c r="V584" s="17"/>
      <c r="W584" s="17"/>
      <c r="X584" s="17"/>
      <c r="Y584" s="10"/>
      <c r="Z584" s="10"/>
    </row>
    <row r="585" spans="8:26" ht="50.1" customHeight="1" x14ac:dyDescent="0.25">
      <c r="H585" s="16"/>
      <c r="I585" s="15"/>
      <c r="J585" s="15"/>
      <c r="K585" s="15"/>
      <c r="T585" s="17"/>
      <c r="U585" s="17"/>
      <c r="V585" s="17"/>
      <c r="W585" s="17"/>
      <c r="X585" s="17"/>
      <c r="Y585" s="10"/>
      <c r="Z585" s="10"/>
    </row>
    <row r="586" spans="8:26" ht="50.1" customHeight="1" x14ac:dyDescent="0.25">
      <c r="H586" s="16"/>
      <c r="I586" s="15"/>
      <c r="J586" s="15"/>
      <c r="K586" s="15"/>
      <c r="T586" s="17"/>
      <c r="U586" s="17"/>
      <c r="V586" s="17"/>
      <c r="W586" s="17"/>
      <c r="X586" s="17"/>
      <c r="Y586" s="10"/>
      <c r="Z586" s="10"/>
    </row>
    <row r="587" spans="8:26" ht="50.1" customHeight="1" x14ac:dyDescent="0.25">
      <c r="H587" s="16"/>
      <c r="I587" s="15"/>
      <c r="J587" s="15"/>
      <c r="K587" s="15"/>
      <c r="T587" s="17"/>
      <c r="U587" s="17"/>
      <c r="V587" s="17"/>
      <c r="W587" s="17"/>
      <c r="X587" s="17"/>
      <c r="Y587" s="10"/>
      <c r="Z587" s="10"/>
    </row>
    <row r="588" spans="8:26" ht="50.1" customHeight="1" x14ac:dyDescent="0.25">
      <c r="H588" s="16"/>
      <c r="I588" s="15"/>
      <c r="J588" s="15"/>
      <c r="K588" s="15"/>
      <c r="T588" s="17"/>
      <c r="U588" s="17"/>
      <c r="V588" s="17"/>
      <c r="W588" s="17"/>
      <c r="X588" s="17"/>
      <c r="Y588" s="10"/>
      <c r="Z588" s="10"/>
    </row>
    <row r="589" spans="8:26" ht="50.1" customHeight="1" x14ac:dyDescent="0.25">
      <c r="H589" s="16"/>
      <c r="I589" s="15"/>
      <c r="J589" s="15"/>
      <c r="K589" s="15"/>
      <c r="T589" s="17"/>
      <c r="U589" s="17"/>
      <c r="V589" s="17"/>
      <c r="W589" s="17"/>
      <c r="X589" s="17"/>
      <c r="Y589" s="10"/>
      <c r="Z589" s="10"/>
    </row>
    <row r="590" spans="8:26" ht="50.1" customHeight="1" x14ac:dyDescent="0.25">
      <c r="H590" s="16"/>
      <c r="I590" s="15"/>
      <c r="J590" s="15"/>
      <c r="K590" s="15"/>
      <c r="T590" s="17"/>
      <c r="U590" s="17"/>
      <c r="V590" s="17"/>
      <c r="W590" s="17"/>
      <c r="X590" s="17"/>
      <c r="Y590" s="10"/>
      <c r="Z590" s="10"/>
    </row>
    <row r="591" spans="8:26" ht="50.1" customHeight="1" x14ac:dyDescent="0.25">
      <c r="H591" s="16"/>
      <c r="I591" s="15"/>
      <c r="J591" s="15"/>
      <c r="K591" s="15"/>
      <c r="T591" s="17"/>
      <c r="U591" s="17"/>
      <c r="V591" s="17"/>
      <c r="W591" s="17"/>
      <c r="X591" s="17"/>
      <c r="Y591" s="10"/>
      <c r="Z591" s="10"/>
    </row>
    <row r="592" spans="8:26" ht="50.1" customHeight="1" x14ac:dyDescent="0.25">
      <c r="H592" s="16"/>
      <c r="I592" s="15"/>
      <c r="J592" s="15"/>
      <c r="K592" s="15"/>
      <c r="T592" s="17"/>
      <c r="U592" s="17"/>
      <c r="V592" s="17"/>
      <c r="W592" s="17"/>
      <c r="X592" s="17"/>
      <c r="Y592" s="10"/>
      <c r="Z592" s="10"/>
    </row>
    <row r="593" spans="8:26" ht="50.1" customHeight="1" x14ac:dyDescent="0.25">
      <c r="H593" s="16"/>
      <c r="I593" s="15"/>
      <c r="J593" s="15"/>
      <c r="K593" s="15"/>
      <c r="T593" s="17"/>
      <c r="U593" s="17"/>
      <c r="V593" s="17"/>
      <c r="W593" s="17"/>
      <c r="X593" s="17"/>
      <c r="Y593" s="10"/>
      <c r="Z593" s="10"/>
    </row>
    <row r="594" spans="8:26" ht="50.1" customHeight="1" x14ac:dyDescent="0.25">
      <c r="H594" s="16"/>
      <c r="I594" s="15"/>
      <c r="J594" s="15"/>
      <c r="K594" s="15"/>
      <c r="T594" s="17"/>
      <c r="U594" s="17"/>
      <c r="V594" s="17"/>
      <c r="W594" s="17"/>
      <c r="X594" s="17"/>
      <c r="Y594" s="10"/>
      <c r="Z594" s="10"/>
    </row>
    <row r="595" spans="8:26" ht="50.1" customHeight="1" x14ac:dyDescent="0.25">
      <c r="H595" s="16"/>
      <c r="I595" s="15"/>
      <c r="J595" s="15"/>
      <c r="K595" s="15"/>
      <c r="T595" s="17"/>
      <c r="U595" s="17"/>
      <c r="V595" s="17"/>
      <c r="W595" s="17"/>
      <c r="X595" s="17"/>
      <c r="Y595" s="10"/>
      <c r="Z595" s="10"/>
    </row>
    <row r="596" spans="8:26" ht="50.1" customHeight="1" x14ac:dyDescent="0.25">
      <c r="H596" s="16"/>
      <c r="I596" s="15"/>
      <c r="J596" s="15"/>
      <c r="K596" s="15"/>
      <c r="T596" s="17"/>
      <c r="U596" s="17"/>
      <c r="V596" s="17"/>
      <c r="W596" s="17"/>
      <c r="X596" s="17"/>
      <c r="Y596" s="10"/>
      <c r="Z596" s="10"/>
    </row>
    <row r="597" spans="8:26" ht="50.1" customHeight="1" x14ac:dyDescent="0.25">
      <c r="H597" s="16"/>
      <c r="I597" s="15"/>
      <c r="J597" s="15"/>
      <c r="K597" s="15"/>
      <c r="T597" s="17"/>
      <c r="U597" s="17"/>
      <c r="V597" s="17"/>
      <c r="W597" s="17"/>
      <c r="X597" s="17"/>
      <c r="Y597" s="10"/>
      <c r="Z597" s="10"/>
    </row>
    <row r="598" spans="8:26" ht="50.1" customHeight="1" x14ac:dyDescent="0.25">
      <c r="H598" s="16"/>
      <c r="I598" s="15"/>
      <c r="J598" s="15"/>
      <c r="K598" s="15"/>
      <c r="T598" s="17"/>
      <c r="U598" s="17"/>
      <c r="V598" s="17"/>
      <c r="W598" s="17"/>
      <c r="X598" s="17"/>
      <c r="Y598" s="10"/>
      <c r="Z598" s="10"/>
    </row>
    <row r="599" spans="8:26" ht="50.1" customHeight="1" x14ac:dyDescent="0.25">
      <c r="H599" s="16"/>
      <c r="I599" s="15"/>
      <c r="J599" s="15"/>
      <c r="K599" s="15"/>
      <c r="T599" s="17"/>
      <c r="U599" s="17"/>
      <c r="V599" s="17"/>
      <c r="W599" s="17"/>
      <c r="X599" s="17"/>
      <c r="Y599" s="10"/>
      <c r="Z599" s="10"/>
    </row>
    <row r="600" spans="8:26" ht="50.1" customHeight="1" x14ac:dyDescent="0.25">
      <c r="H600" s="16"/>
      <c r="I600" s="15"/>
      <c r="J600" s="15"/>
      <c r="K600" s="15"/>
      <c r="T600" s="17"/>
      <c r="U600" s="17"/>
      <c r="V600" s="17"/>
      <c r="W600" s="17"/>
      <c r="X600" s="17"/>
      <c r="Y600" s="10"/>
      <c r="Z600" s="10"/>
    </row>
    <row r="601" spans="8:26" ht="50.1" customHeight="1" x14ac:dyDescent="0.25">
      <c r="H601" s="16"/>
      <c r="I601" s="15"/>
      <c r="J601" s="15"/>
      <c r="K601" s="15"/>
      <c r="T601" s="17"/>
      <c r="U601" s="17"/>
      <c r="V601" s="17"/>
      <c r="W601" s="17"/>
      <c r="X601" s="17"/>
      <c r="Y601" s="10"/>
      <c r="Z601" s="10"/>
    </row>
    <row r="602" spans="8:26" ht="50.1" customHeight="1" x14ac:dyDescent="0.25">
      <c r="H602" s="16"/>
      <c r="I602" s="15"/>
      <c r="J602" s="15"/>
      <c r="K602" s="15"/>
      <c r="T602" s="17"/>
      <c r="U602" s="17"/>
      <c r="V602" s="17"/>
      <c r="W602" s="17"/>
      <c r="X602" s="17"/>
      <c r="Y602" s="10"/>
      <c r="Z602" s="10"/>
    </row>
    <row r="603" spans="8:26" ht="50.1" customHeight="1" x14ac:dyDescent="0.25">
      <c r="H603" s="16"/>
      <c r="I603" s="15"/>
      <c r="J603" s="15"/>
      <c r="K603" s="15"/>
      <c r="T603" s="17"/>
      <c r="U603" s="17"/>
      <c r="V603" s="17"/>
      <c r="W603" s="17"/>
      <c r="X603" s="17"/>
      <c r="Y603" s="10"/>
      <c r="Z603" s="10"/>
    </row>
    <row r="604" spans="8:26" ht="50.1" customHeight="1" x14ac:dyDescent="0.25">
      <c r="H604" s="16"/>
      <c r="I604" s="15"/>
      <c r="J604" s="15"/>
      <c r="K604" s="15"/>
      <c r="T604" s="17"/>
      <c r="U604" s="17"/>
      <c r="V604" s="17"/>
      <c r="W604" s="17"/>
      <c r="X604" s="17"/>
      <c r="Y604" s="10"/>
      <c r="Z604" s="10"/>
    </row>
    <row r="605" spans="8:26" ht="50.1" customHeight="1" x14ac:dyDescent="0.25">
      <c r="H605" s="16"/>
      <c r="I605" s="15"/>
      <c r="J605" s="15"/>
      <c r="K605" s="15"/>
      <c r="T605" s="17"/>
      <c r="U605" s="17"/>
      <c r="V605" s="17"/>
      <c r="W605" s="17"/>
      <c r="X605" s="17"/>
      <c r="Y605" s="10"/>
      <c r="Z605" s="10"/>
    </row>
    <row r="606" spans="8:26" ht="50.1" customHeight="1" x14ac:dyDescent="0.25">
      <c r="H606" s="16"/>
      <c r="I606" s="15"/>
      <c r="J606" s="15"/>
      <c r="K606" s="15"/>
      <c r="T606" s="17"/>
      <c r="U606" s="17"/>
      <c r="V606" s="17"/>
      <c r="W606" s="17"/>
      <c r="X606" s="17"/>
      <c r="Y606" s="10"/>
      <c r="Z606" s="10"/>
    </row>
    <row r="607" spans="8:26" ht="50.1" customHeight="1" x14ac:dyDescent="0.25">
      <c r="H607" s="16"/>
      <c r="I607" s="15"/>
      <c r="J607" s="15"/>
      <c r="K607" s="15"/>
      <c r="T607" s="17"/>
      <c r="U607" s="17"/>
      <c r="V607" s="17"/>
      <c r="W607" s="17"/>
      <c r="X607" s="17"/>
      <c r="Y607" s="10"/>
      <c r="Z607" s="10"/>
    </row>
    <row r="608" spans="8:26" ht="50.1" customHeight="1" x14ac:dyDescent="0.25">
      <c r="H608" s="16"/>
      <c r="I608" s="15"/>
      <c r="J608" s="15"/>
      <c r="K608" s="15"/>
      <c r="T608" s="17"/>
      <c r="U608" s="17"/>
      <c r="V608" s="17"/>
      <c r="W608" s="17"/>
      <c r="X608" s="17"/>
      <c r="Y608" s="10"/>
      <c r="Z608" s="10"/>
    </row>
    <row r="609" spans="8:26" ht="50.1" customHeight="1" x14ac:dyDescent="0.25">
      <c r="H609" s="16"/>
      <c r="I609" s="15"/>
      <c r="J609" s="15"/>
      <c r="K609" s="15"/>
      <c r="T609" s="17"/>
      <c r="U609" s="17"/>
      <c r="V609" s="17"/>
      <c r="W609" s="17"/>
      <c r="X609" s="17"/>
      <c r="Y609" s="10"/>
      <c r="Z609" s="10"/>
    </row>
    <row r="610" spans="8:26" ht="50.1" customHeight="1" x14ac:dyDescent="0.25">
      <c r="H610" s="16"/>
      <c r="I610" s="15"/>
      <c r="J610" s="15"/>
      <c r="K610" s="15"/>
      <c r="T610" s="17"/>
      <c r="U610" s="17"/>
      <c r="V610" s="17"/>
      <c r="W610" s="17"/>
      <c r="X610" s="17"/>
      <c r="Y610" s="10"/>
      <c r="Z610" s="10"/>
    </row>
    <row r="611" spans="8:26" ht="50.1" customHeight="1" x14ac:dyDescent="0.25">
      <c r="H611" s="16"/>
      <c r="I611" s="15"/>
      <c r="J611" s="15"/>
      <c r="K611" s="15"/>
      <c r="T611" s="17"/>
      <c r="U611" s="17"/>
      <c r="V611" s="17"/>
      <c r="W611" s="17"/>
      <c r="X611" s="17"/>
      <c r="Y611" s="10"/>
      <c r="Z611" s="10"/>
    </row>
    <row r="612" spans="8:26" ht="50.1" customHeight="1" x14ac:dyDescent="0.25">
      <c r="H612" s="16"/>
      <c r="I612" s="15"/>
      <c r="J612" s="15"/>
      <c r="K612" s="15"/>
      <c r="T612" s="17"/>
      <c r="U612" s="17"/>
      <c r="V612" s="17"/>
      <c r="W612" s="17"/>
      <c r="X612" s="17"/>
      <c r="Y612" s="10"/>
      <c r="Z612" s="10"/>
    </row>
    <row r="613" spans="8:26" ht="50.1" customHeight="1" x14ac:dyDescent="0.25">
      <c r="H613" s="16"/>
      <c r="I613" s="15"/>
      <c r="J613" s="15"/>
      <c r="K613" s="15"/>
      <c r="T613" s="17"/>
      <c r="U613" s="17"/>
      <c r="V613" s="17"/>
      <c r="W613" s="17"/>
      <c r="X613" s="17"/>
      <c r="Y613" s="10"/>
      <c r="Z613" s="10"/>
    </row>
    <row r="614" spans="8:26" ht="50.1" customHeight="1" x14ac:dyDescent="0.25">
      <c r="H614" s="16"/>
      <c r="I614" s="15"/>
      <c r="J614" s="15"/>
      <c r="K614" s="15"/>
      <c r="T614" s="17"/>
      <c r="U614" s="17"/>
      <c r="V614" s="17"/>
      <c r="W614" s="17"/>
      <c r="X614" s="17"/>
      <c r="Y614" s="10"/>
      <c r="Z614" s="10"/>
    </row>
    <row r="615" spans="8:26" ht="50.1" customHeight="1" x14ac:dyDescent="0.25">
      <c r="H615" s="16"/>
      <c r="I615" s="15"/>
      <c r="J615" s="15"/>
      <c r="K615" s="15"/>
      <c r="T615" s="17"/>
      <c r="U615" s="17"/>
      <c r="V615" s="17"/>
      <c r="W615" s="17"/>
      <c r="X615" s="17"/>
      <c r="Y615" s="10"/>
      <c r="Z615" s="10"/>
    </row>
    <row r="616" spans="8:26" ht="50.1" customHeight="1" x14ac:dyDescent="0.25">
      <c r="H616" s="16"/>
      <c r="I616" s="15"/>
      <c r="J616" s="15"/>
      <c r="K616" s="15"/>
      <c r="T616" s="17"/>
      <c r="U616" s="17"/>
      <c r="V616" s="17"/>
      <c r="W616" s="17"/>
      <c r="X616" s="17"/>
      <c r="Y616" s="10"/>
      <c r="Z616" s="10"/>
    </row>
    <row r="617" spans="8:26" ht="50.1" customHeight="1" x14ac:dyDescent="0.25">
      <c r="H617" s="16"/>
      <c r="I617" s="15"/>
      <c r="J617" s="15"/>
      <c r="K617" s="15"/>
      <c r="T617" s="17"/>
      <c r="U617" s="17"/>
      <c r="V617" s="17"/>
      <c r="W617" s="17"/>
      <c r="X617" s="17"/>
      <c r="Y617" s="10"/>
      <c r="Z617" s="10"/>
    </row>
    <row r="618" spans="8:26" ht="50.1" customHeight="1" x14ac:dyDescent="0.25">
      <c r="H618" s="16"/>
      <c r="I618" s="15"/>
      <c r="J618" s="15"/>
      <c r="K618" s="15"/>
      <c r="T618" s="17"/>
      <c r="U618" s="17"/>
      <c r="V618" s="17"/>
      <c r="W618" s="17"/>
      <c r="X618" s="17"/>
      <c r="Y618" s="10"/>
      <c r="Z618" s="10"/>
    </row>
    <row r="619" spans="8:26" ht="50.1" customHeight="1" x14ac:dyDescent="0.25">
      <c r="H619" s="16"/>
      <c r="I619" s="15"/>
      <c r="J619" s="15"/>
      <c r="K619" s="15"/>
      <c r="T619" s="17"/>
      <c r="U619" s="17"/>
      <c r="V619" s="17"/>
      <c r="W619" s="17"/>
      <c r="X619" s="17"/>
      <c r="Y619" s="10"/>
      <c r="Z619" s="10"/>
    </row>
    <row r="620" spans="8:26" ht="50.1" customHeight="1" x14ac:dyDescent="0.25">
      <c r="H620" s="16"/>
      <c r="I620" s="15"/>
      <c r="J620" s="15"/>
      <c r="K620" s="15"/>
      <c r="T620" s="17"/>
      <c r="U620" s="17"/>
      <c r="V620" s="17"/>
      <c r="W620" s="17"/>
      <c r="X620" s="17"/>
      <c r="Y620" s="10"/>
      <c r="Z620" s="10"/>
    </row>
    <row r="621" spans="8:26" ht="50.1" customHeight="1" x14ac:dyDescent="0.25">
      <c r="H621" s="16"/>
      <c r="I621" s="15"/>
      <c r="J621" s="15"/>
      <c r="K621" s="15"/>
      <c r="T621" s="17"/>
      <c r="U621" s="17"/>
      <c r="V621" s="17"/>
      <c r="W621" s="17"/>
      <c r="X621" s="17"/>
      <c r="Y621" s="10"/>
      <c r="Z621" s="10"/>
    </row>
    <row r="622" spans="8:26" ht="50.1" customHeight="1" x14ac:dyDescent="0.25">
      <c r="H622" s="16"/>
      <c r="I622" s="15"/>
      <c r="J622" s="15"/>
      <c r="K622" s="15"/>
      <c r="T622" s="17"/>
      <c r="U622" s="17"/>
      <c r="V622" s="17"/>
      <c r="W622" s="17"/>
      <c r="X622" s="17"/>
      <c r="Y622" s="10"/>
      <c r="Z622" s="10"/>
    </row>
    <row r="623" spans="8:26" ht="50.1" customHeight="1" x14ac:dyDescent="0.25">
      <c r="H623" s="16"/>
      <c r="I623" s="15"/>
      <c r="J623" s="15"/>
      <c r="K623" s="15"/>
      <c r="T623" s="17"/>
      <c r="U623" s="17"/>
      <c r="V623" s="17"/>
      <c r="W623" s="17"/>
      <c r="X623" s="17"/>
      <c r="Y623" s="10"/>
      <c r="Z623" s="10"/>
    </row>
    <row r="624" spans="8:26" ht="50.1" customHeight="1" x14ac:dyDescent="0.25">
      <c r="H624" s="16"/>
      <c r="I624" s="15"/>
      <c r="J624" s="15"/>
      <c r="K624" s="15"/>
      <c r="T624" s="17"/>
      <c r="U624" s="17"/>
      <c r="V624" s="17"/>
      <c r="W624" s="17"/>
      <c r="X624" s="17"/>
      <c r="Y624" s="10"/>
      <c r="Z624" s="10"/>
    </row>
    <row r="625" spans="8:26" ht="50.1" customHeight="1" x14ac:dyDescent="0.25">
      <c r="H625" s="16"/>
      <c r="I625" s="15"/>
      <c r="J625" s="15"/>
      <c r="K625" s="15"/>
      <c r="T625" s="17"/>
      <c r="U625" s="17"/>
      <c r="V625" s="17"/>
      <c r="W625" s="17"/>
      <c r="X625" s="17"/>
      <c r="Y625" s="10"/>
      <c r="Z625" s="10"/>
    </row>
    <row r="626" spans="8:26" ht="50.1" customHeight="1" x14ac:dyDescent="0.25">
      <c r="H626" s="16"/>
      <c r="I626" s="15"/>
      <c r="J626" s="15"/>
      <c r="K626" s="15"/>
      <c r="T626" s="17"/>
      <c r="U626" s="17"/>
      <c r="V626" s="17"/>
      <c r="W626" s="17"/>
      <c r="X626" s="17"/>
      <c r="Y626" s="10"/>
      <c r="Z626" s="10"/>
    </row>
    <row r="627" spans="8:26" ht="50.1" customHeight="1" x14ac:dyDescent="0.25">
      <c r="H627" s="16"/>
      <c r="I627" s="15"/>
      <c r="J627" s="15"/>
      <c r="K627" s="15"/>
      <c r="T627" s="17"/>
      <c r="U627" s="17"/>
      <c r="V627" s="17"/>
      <c r="W627" s="17"/>
      <c r="X627" s="17"/>
      <c r="Y627" s="10"/>
      <c r="Z627" s="10"/>
    </row>
    <row r="628" spans="8:26" ht="50.1" customHeight="1" x14ac:dyDescent="0.25">
      <c r="H628" s="16"/>
      <c r="I628" s="15"/>
      <c r="J628" s="15"/>
      <c r="K628" s="15"/>
      <c r="T628" s="17"/>
      <c r="U628" s="17"/>
      <c r="V628" s="17"/>
      <c r="W628" s="17"/>
      <c r="X628" s="17"/>
      <c r="Y628" s="10"/>
      <c r="Z628" s="10"/>
    </row>
    <row r="629" spans="8:26" ht="50.1" customHeight="1" x14ac:dyDescent="0.25">
      <c r="H629" s="16"/>
      <c r="I629" s="15"/>
      <c r="J629" s="15"/>
      <c r="K629" s="15"/>
      <c r="T629" s="17"/>
      <c r="U629" s="17"/>
      <c r="V629" s="17"/>
      <c r="W629" s="17"/>
      <c r="X629" s="17"/>
      <c r="Y629" s="10"/>
      <c r="Z629" s="10"/>
    </row>
    <row r="630" spans="8:26" ht="50.1" customHeight="1" x14ac:dyDescent="0.25">
      <c r="H630" s="16"/>
      <c r="I630" s="15"/>
      <c r="J630" s="15"/>
      <c r="K630" s="15"/>
      <c r="T630" s="17"/>
      <c r="U630" s="17"/>
      <c r="V630" s="17"/>
      <c r="W630" s="17"/>
      <c r="X630" s="17"/>
      <c r="Y630" s="10"/>
      <c r="Z630" s="10"/>
    </row>
    <row r="631" spans="8:26" ht="50.1" customHeight="1" x14ac:dyDescent="0.25">
      <c r="H631" s="16"/>
      <c r="I631" s="15"/>
      <c r="J631" s="15"/>
      <c r="K631" s="15"/>
      <c r="T631" s="17"/>
      <c r="U631" s="17"/>
      <c r="V631" s="17"/>
      <c r="W631" s="17"/>
      <c r="X631" s="17"/>
      <c r="Y631" s="10"/>
      <c r="Z631" s="10"/>
    </row>
    <row r="632" spans="8:26" ht="50.1" customHeight="1" x14ac:dyDescent="0.25">
      <c r="H632" s="16"/>
      <c r="I632" s="15"/>
      <c r="J632" s="15"/>
      <c r="K632" s="15"/>
      <c r="T632" s="17"/>
      <c r="U632" s="17"/>
      <c r="V632" s="17"/>
      <c r="W632" s="17"/>
      <c r="X632" s="17"/>
      <c r="Y632" s="10"/>
      <c r="Z632" s="10"/>
    </row>
    <row r="633" spans="8:26" ht="50.1" customHeight="1" x14ac:dyDescent="0.25">
      <c r="H633" s="16"/>
      <c r="I633" s="15"/>
      <c r="J633" s="15"/>
      <c r="K633" s="15"/>
      <c r="T633" s="17"/>
      <c r="U633" s="17"/>
      <c r="V633" s="17"/>
      <c r="W633" s="17"/>
      <c r="X633" s="17"/>
      <c r="Y633" s="10"/>
      <c r="Z633" s="10"/>
    </row>
    <row r="634" spans="8:26" ht="50.1" customHeight="1" x14ac:dyDescent="0.25">
      <c r="H634" s="16"/>
      <c r="I634" s="15"/>
      <c r="J634" s="15"/>
      <c r="K634" s="15"/>
      <c r="T634" s="17"/>
      <c r="U634" s="17"/>
      <c r="V634" s="17"/>
      <c r="W634" s="17"/>
      <c r="X634" s="17"/>
      <c r="Y634" s="10"/>
      <c r="Z634" s="10"/>
    </row>
    <row r="635" spans="8:26" ht="50.1" customHeight="1" x14ac:dyDescent="0.25">
      <c r="H635" s="16"/>
      <c r="I635" s="15"/>
      <c r="J635" s="15"/>
      <c r="K635" s="15"/>
      <c r="T635" s="17"/>
      <c r="U635" s="17"/>
      <c r="V635" s="17"/>
      <c r="W635" s="17"/>
      <c r="X635" s="17"/>
      <c r="Y635" s="10"/>
      <c r="Z635" s="10"/>
    </row>
    <row r="636" spans="8:26" ht="50.1" customHeight="1" x14ac:dyDescent="0.25">
      <c r="H636" s="16"/>
      <c r="I636" s="15"/>
      <c r="J636" s="15"/>
      <c r="K636" s="15"/>
      <c r="T636" s="17"/>
      <c r="U636" s="17"/>
      <c r="V636" s="17"/>
      <c r="W636" s="17"/>
      <c r="X636" s="17"/>
      <c r="Y636" s="10"/>
      <c r="Z636" s="10"/>
    </row>
    <row r="637" spans="8:26" ht="50.1" customHeight="1" x14ac:dyDescent="0.25">
      <c r="H637" s="16"/>
      <c r="I637" s="15"/>
      <c r="J637" s="15"/>
      <c r="K637" s="15"/>
      <c r="T637" s="17"/>
      <c r="U637" s="17"/>
      <c r="V637" s="17"/>
      <c r="W637" s="17"/>
      <c r="X637" s="17"/>
      <c r="Y637" s="10"/>
      <c r="Z637" s="10"/>
    </row>
    <row r="638" spans="8:26" ht="50.1" customHeight="1" x14ac:dyDescent="0.25">
      <c r="H638" s="16"/>
      <c r="I638" s="15"/>
      <c r="J638" s="15"/>
      <c r="K638" s="15"/>
      <c r="T638" s="17"/>
      <c r="U638" s="17"/>
      <c r="V638" s="17"/>
      <c r="W638" s="17"/>
      <c r="X638" s="17"/>
      <c r="Y638" s="10"/>
      <c r="Z638" s="10"/>
    </row>
    <row r="639" spans="8:26" ht="50.1" customHeight="1" x14ac:dyDescent="0.25">
      <c r="H639" s="16"/>
      <c r="I639" s="15"/>
      <c r="J639" s="15"/>
      <c r="K639" s="15"/>
      <c r="T639" s="17"/>
      <c r="U639" s="17"/>
      <c r="V639" s="17"/>
      <c r="W639" s="17"/>
      <c r="X639" s="17"/>
      <c r="Y639" s="10"/>
      <c r="Z639" s="10"/>
    </row>
    <row r="640" spans="8:26" ht="50.1" customHeight="1" x14ac:dyDescent="0.25">
      <c r="H640" s="16"/>
      <c r="I640" s="15"/>
      <c r="J640" s="15"/>
      <c r="K640" s="15"/>
      <c r="T640" s="17"/>
      <c r="U640" s="17"/>
      <c r="V640" s="17"/>
      <c r="W640" s="17"/>
      <c r="X640" s="17"/>
      <c r="Y640" s="10"/>
      <c r="Z640" s="10"/>
    </row>
    <row r="641" spans="8:26" ht="50.1" customHeight="1" x14ac:dyDescent="0.25">
      <c r="H641" s="16"/>
      <c r="I641" s="15"/>
      <c r="J641" s="15"/>
      <c r="K641" s="15"/>
      <c r="T641" s="17"/>
      <c r="U641" s="17"/>
      <c r="V641" s="17"/>
      <c r="W641" s="17"/>
      <c r="X641" s="17"/>
      <c r="Y641" s="10"/>
      <c r="Z641" s="10"/>
    </row>
    <row r="642" spans="8:26" ht="50.1" customHeight="1" x14ac:dyDescent="0.25">
      <c r="H642" s="16"/>
      <c r="I642" s="15"/>
      <c r="J642" s="15"/>
      <c r="K642" s="15"/>
      <c r="T642" s="17"/>
      <c r="U642" s="17"/>
      <c r="V642" s="17"/>
      <c r="W642" s="17"/>
      <c r="X642" s="17"/>
      <c r="Y642" s="10"/>
      <c r="Z642" s="10"/>
    </row>
    <row r="643" spans="8:26" ht="50.1" customHeight="1" x14ac:dyDescent="0.25">
      <c r="H643" s="16"/>
      <c r="I643" s="15"/>
      <c r="J643" s="15"/>
      <c r="K643" s="15"/>
      <c r="T643" s="17"/>
      <c r="U643" s="17"/>
      <c r="V643" s="17"/>
      <c r="W643" s="17"/>
      <c r="X643" s="17"/>
      <c r="Y643" s="10"/>
      <c r="Z643" s="10"/>
    </row>
    <row r="644" spans="8:26" ht="50.1" customHeight="1" x14ac:dyDescent="0.25">
      <c r="H644" s="16"/>
      <c r="I644" s="15"/>
      <c r="J644" s="15"/>
      <c r="K644" s="15"/>
      <c r="T644" s="17"/>
      <c r="U644" s="17"/>
      <c r="V644" s="17"/>
      <c r="W644" s="17"/>
      <c r="X644" s="17"/>
      <c r="Y644" s="10"/>
      <c r="Z644" s="10"/>
    </row>
    <row r="645" spans="8:26" ht="50.1" customHeight="1" x14ac:dyDescent="0.25">
      <c r="H645" s="16"/>
      <c r="I645" s="15"/>
      <c r="J645" s="15"/>
      <c r="K645" s="15"/>
      <c r="T645" s="17"/>
      <c r="U645" s="17"/>
      <c r="V645" s="17"/>
      <c r="W645" s="17"/>
      <c r="X645" s="17"/>
      <c r="Y645" s="10"/>
      <c r="Z645" s="10"/>
    </row>
    <row r="646" spans="8:26" ht="50.1" customHeight="1" x14ac:dyDescent="0.25">
      <c r="H646" s="16"/>
      <c r="I646" s="15"/>
      <c r="J646" s="15"/>
      <c r="K646" s="15"/>
      <c r="T646" s="17"/>
      <c r="U646" s="17"/>
      <c r="V646" s="17"/>
      <c r="W646" s="17"/>
      <c r="X646" s="17"/>
      <c r="Y646" s="10"/>
      <c r="Z646" s="10"/>
    </row>
    <row r="647" spans="8:26" ht="50.1" customHeight="1" x14ac:dyDescent="0.25">
      <c r="H647" s="16"/>
      <c r="I647" s="15"/>
      <c r="J647" s="15"/>
      <c r="K647" s="15"/>
      <c r="T647" s="17"/>
      <c r="U647" s="17"/>
      <c r="V647" s="17"/>
      <c r="W647" s="17"/>
      <c r="X647" s="17"/>
      <c r="Y647" s="10"/>
      <c r="Z647" s="10"/>
    </row>
    <row r="648" spans="8:26" ht="50.1" customHeight="1" x14ac:dyDescent="0.25">
      <c r="H648" s="16"/>
      <c r="I648" s="15"/>
      <c r="J648" s="15"/>
      <c r="K648" s="15"/>
      <c r="T648" s="17"/>
      <c r="U648" s="17"/>
      <c r="V648" s="17"/>
      <c r="W648" s="17"/>
      <c r="X648" s="17"/>
      <c r="Y648" s="10"/>
      <c r="Z648" s="10"/>
    </row>
    <row r="649" spans="8:26" ht="50.1" customHeight="1" x14ac:dyDescent="0.25">
      <c r="H649" s="16"/>
      <c r="I649" s="15"/>
      <c r="J649" s="15"/>
      <c r="K649" s="15"/>
      <c r="T649" s="17"/>
      <c r="U649" s="17"/>
      <c r="V649" s="17"/>
      <c r="W649" s="17"/>
      <c r="X649" s="17"/>
      <c r="Y649" s="10"/>
      <c r="Z649" s="10"/>
    </row>
    <row r="650" spans="8:26" ht="50.1" customHeight="1" x14ac:dyDescent="0.25">
      <c r="H650" s="16"/>
      <c r="I650" s="15"/>
      <c r="J650" s="15"/>
      <c r="K650" s="15"/>
      <c r="T650" s="17"/>
      <c r="U650" s="17"/>
      <c r="V650" s="17"/>
      <c r="W650" s="17"/>
      <c r="X650" s="17"/>
      <c r="Y650" s="10"/>
      <c r="Z650" s="10"/>
    </row>
    <row r="651" spans="8:26" ht="50.1" customHeight="1" x14ac:dyDescent="0.25">
      <c r="H651" s="16"/>
      <c r="I651" s="15"/>
      <c r="J651" s="15"/>
      <c r="K651" s="15"/>
      <c r="T651" s="17"/>
      <c r="U651" s="17"/>
      <c r="V651" s="17"/>
      <c r="W651" s="17"/>
      <c r="X651" s="17"/>
      <c r="Y651" s="10"/>
      <c r="Z651" s="10"/>
    </row>
    <row r="652" spans="8:26" ht="50.1" customHeight="1" x14ac:dyDescent="0.25">
      <c r="H652" s="16"/>
      <c r="I652" s="15"/>
      <c r="J652" s="15"/>
      <c r="K652" s="15"/>
      <c r="T652" s="17"/>
      <c r="U652" s="17"/>
      <c r="V652" s="17"/>
      <c r="W652" s="17"/>
      <c r="X652" s="17"/>
      <c r="Y652" s="10"/>
      <c r="Z652" s="10"/>
    </row>
    <row r="653" spans="8:26" ht="50.1" customHeight="1" x14ac:dyDescent="0.25">
      <c r="H653" s="16"/>
      <c r="I653" s="15"/>
      <c r="J653" s="15"/>
      <c r="K653" s="15"/>
      <c r="T653" s="17"/>
      <c r="U653" s="17"/>
      <c r="V653" s="17"/>
      <c r="W653" s="17"/>
      <c r="X653" s="17"/>
      <c r="Y653" s="10"/>
      <c r="Z653" s="10"/>
    </row>
    <row r="654" spans="8:26" ht="50.1" customHeight="1" x14ac:dyDescent="0.25">
      <c r="H654" s="16"/>
      <c r="I654" s="15"/>
      <c r="J654" s="15"/>
      <c r="K654" s="15"/>
      <c r="T654" s="17"/>
      <c r="U654" s="17"/>
      <c r="V654" s="17"/>
      <c r="W654" s="17"/>
      <c r="X654" s="17"/>
      <c r="Y654" s="10"/>
      <c r="Z654" s="10"/>
    </row>
    <row r="655" spans="8:26" ht="50.1" customHeight="1" x14ac:dyDescent="0.25">
      <c r="H655" s="16"/>
      <c r="I655" s="15"/>
      <c r="J655" s="15"/>
      <c r="K655" s="15"/>
      <c r="T655" s="17"/>
      <c r="U655" s="17"/>
      <c r="V655" s="17"/>
      <c r="W655" s="17"/>
      <c r="X655" s="17"/>
      <c r="Y655" s="10"/>
      <c r="Z655" s="10"/>
    </row>
    <row r="656" spans="8:26" ht="50.1" customHeight="1" x14ac:dyDescent="0.25">
      <c r="H656" s="16"/>
      <c r="I656" s="15"/>
      <c r="J656" s="15"/>
      <c r="K656" s="15"/>
      <c r="T656" s="17"/>
      <c r="U656" s="17"/>
      <c r="V656" s="17"/>
      <c r="W656" s="17"/>
      <c r="X656" s="17"/>
      <c r="Y656" s="10"/>
      <c r="Z656" s="10"/>
    </row>
    <row r="657" spans="8:26" ht="50.1" customHeight="1" x14ac:dyDescent="0.25">
      <c r="H657" s="16"/>
      <c r="I657" s="15"/>
      <c r="J657" s="15"/>
      <c r="K657" s="15"/>
      <c r="T657" s="17"/>
      <c r="U657" s="17"/>
      <c r="V657" s="17"/>
      <c r="W657" s="17"/>
      <c r="X657" s="17"/>
      <c r="Y657" s="10"/>
      <c r="Z657" s="10"/>
    </row>
    <row r="658" spans="8:26" ht="50.1" customHeight="1" x14ac:dyDescent="0.25">
      <c r="H658" s="16"/>
      <c r="I658" s="15"/>
      <c r="J658" s="15"/>
      <c r="K658" s="15"/>
      <c r="T658" s="17"/>
      <c r="U658" s="17"/>
      <c r="V658" s="17"/>
      <c r="W658" s="17"/>
      <c r="X658" s="17"/>
      <c r="Y658" s="10"/>
      <c r="Z658" s="10"/>
    </row>
    <row r="659" spans="8:26" ht="50.1" customHeight="1" x14ac:dyDescent="0.25">
      <c r="H659" s="16"/>
      <c r="I659" s="15"/>
      <c r="J659" s="15"/>
      <c r="K659" s="15"/>
      <c r="T659" s="17"/>
      <c r="U659" s="17"/>
      <c r="V659" s="17"/>
      <c r="W659" s="17"/>
      <c r="X659" s="17"/>
      <c r="Y659" s="10"/>
      <c r="Z659" s="10"/>
    </row>
    <row r="660" spans="8:26" ht="50.1" customHeight="1" x14ac:dyDescent="0.25">
      <c r="H660" s="16"/>
      <c r="I660" s="15"/>
      <c r="J660" s="15"/>
      <c r="K660" s="15"/>
      <c r="T660" s="17"/>
      <c r="U660" s="17"/>
      <c r="V660" s="17"/>
      <c r="W660" s="17"/>
      <c r="X660" s="17"/>
      <c r="Y660" s="10"/>
      <c r="Z660" s="10"/>
    </row>
    <row r="661" spans="8:26" ht="50.1" customHeight="1" x14ac:dyDescent="0.25">
      <c r="H661" s="16"/>
      <c r="I661" s="15"/>
      <c r="J661" s="15"/>
      <c r="K661" s="15"/>
      <c r="T661" s="17"/>
      <c r="U661" s="17"/>
      <c r="V661" s="17"/>
      <c r="W661" s="17"/>
      <c r="X661" s="17"/>
      <c r="Y661" s="10"/>
      <c r="Z661" s="10"/>
    </row>
    <row r="662" spans="8:26" ht="50.1" customHeight="1" x14ac:dyDescent="0.25">
      <c r="H662" s="16"/>
      <c r="I662" s="15"/>
      <c r="J662" s="15"/>
      <c r="K662" s="15"/>
      <c r="T662" s="17"/>
      <c r="U662" s="17"/>
      <c r="V662" s="17"/>
      <c r="W662" s="17"/>
      <c r="X662" s="17"/>
      <c r="Y662" s="10"/>
      <c r="Z662" s="10"/>
    </row>
    <row r="663" spans="8:26" ht="50.1" customHeight="1" x14ac:dyDescent="0.25">
      <c r="H663" s="16"/>
      <c r="I663" s="15"/>
      <c r="J663" s="15"/>
      <c r="K663" s="15"/>
      <c r="T663" s="17"/>
      <c r="U663" s="17"/>
      <c r="V663" s="17"/>
      <c r="W663" s="17"/>
      <c r="X663" s="17"/>
      <c r="Y663" s="10"/>
      <c r="Z663" s="10"/>
    </row>
    <row r="664" spans="8:26" ht="50.1" customHeight="1" x14ac:dyDescent="0.25">
      <c r="H664" s="16"/>
      <c r="I664" s="15"/>
      <c r="J664" s="15"/>
      <c r="K664" s="15"/>
      <c r="T664" s="17"/>
      <c r="U664" s="17"/>
      <c r="V664" s="17"/>
      <c r="W664" s="17"/>
      <c r="X664" s="17"/>
      <c r="Y664" s="10"/>
      <c r="Z664" s="10"/>
    </row>
    <row r="665" spans="8:26" ht="50.1" customHeight="1" x14ac:dyDescent="0.25">
      <c r="H665" s="16"/>
      <c r="I665" s="15"/>
      <c r="J665" s="15"/>
      <c r="K665" s="15"/>
      <c r="T665" s="17"/>
      <c r="U665" s="17"/>
      <c r="V665" s="17"/>
      <c r="W665" s="17"/>
      <c r="X665" s="17"/>
      <c r="Y665" s="10"/>
      <c r="Z665" s="10"/>
    </row>
    <row r="666" spans="8:26" ht="50.1" customHeight="1" x14ac:dyDescent="0.25">
      <c r="H666" s="16"/>
      <c r="I666" s="15"/>
      <c r="J666" s="15"/>
      <c r="K666" s="15"/>
      <c r="T666" s="17"/>
      <c r="U666" s="17"/>
      <c r="V666" s="17"/>
      <c r="W666" s="17"/>
      <c r="X666" s="17"/>
      <c r="Y666" s="10"/>
      <c r="Z666" s="10"/>
    </row>
    <row r="667" spans="8:26" ht="50.1" customHeight="1" x14ac:dyDescent="0.25">
      <c r="H667" s="16"/>
      <c r="I667" s="15"/>
      <c r="J667" s="15"/>
      <c r="K667" s="15"/>
      <c r="T667" s="17"/>
      <c r="U667" s="17"/>
      <c r="V667" s="17"/>
      <c r="W667" s="17"/>
      <c r="X667" s="17"/>
      <c r="Y667" s="10"/>
      <c r="Z667" s="10"/>
    </row>
    <row r="668" spans="8:26" ht="50.1" customHeight="1" x14ac:dyDescent="0.25">
      <c r="H668" s="16"/>
      <c r="I668" s="15"/>
      <c r="J668" s="15"/>
      <c r="K668" s="15"/>
      <c r="T668" s="17"/>
      <c r="U668" s="17"/>
      <c r="V668" s="17"/>
      <c r="W668" s="17"/>
      <c r="X668" s="17"/>
      <c r="Y668" s="10"/>
      <c r="Z668" s="10"/>
    </row>
    <row r="669" spans="8:26" ht="50.1" customHeight="1" x14ac:dyDescent="0.25">
      <c r="H669" s="16"/>
      <c r="I669" s="15"/>
      <c r="J669" s="15"/>
      <c r="K669" s="15"/>
      <c r="T669" s="17"/>
      <c r="U669" s="17"/>
      <c r="V669" s="17"/>
      <c r="W669" s="17"/>
      <c r="X669" s="17"/>
      <c r="Y669" s="10"/>
      <c r="Z669" s="10"/>
    </row>
    <row r="670" spans="8:26" ht="50.1" customHeight="1" x14ac:dyDescent="0.25">
      <c r="H670" s="16"/>
      <c r="I670" s="15"/>
      <c r="J670" s="15"/>
      <c r="K670" s="15"/>
      <c r="T670" s="17"/>
      <c r="U670" s="17"/>
      <c r="V670" s="17"/>
      <c r="W670" s="17"/>
      <c r="X670" s="17"/>
      <c r="Y670" s="10"/>
      <c r="Z670" s="10"/>
    </row>
    <row r="671" spans="8:26" ht="50.1" customHeight="1" x14ac:dyDescent="0.25">
      <c r="H671" s="16"/>
      <c r="I671" s="15"/>
      <c r="J671" s="15"/>
      <c r="K671" s="15"/>
      <c r="T671" s="17"/>
      <c r="U671" s="17"/>
      <c r="V671" s="17"/>
      <c r="W671" s="17"/>
      <c r="X671" s="17"/>
      <c r="Y671" s="10"/>
      <c r="Z671" s="10"/>
    </row>
    <row r="672" spans="8:26" ht="50.1" customHeight="1" x14ac:dyDescent="0.25">
      <c r="H672" s="16"/>
      <c r="I672" s="15"/>
      <c r="J672" s="15"/>
      <c r="K672" s="15"/>
      <c r="T672" s="17"/>
      <c r="U672" s="17"/>
      <c r="V672" s="17"/>
      <c r="W672" s="17"/>
      <c r="X672" s="17"/>
      <c r="Y672" s="10"/>
      <c r="Z672" s="10"/>
    </row>
    <row r="673" spans="8:26" ht="50.1" customHeight="1" x14ac:dyDescent="0.25">
      <c r="H673" s="16"/>
      <c r="I673" s="15"/>
      <c r="J673" s="15"/>
      <c r="K673" s="15"/>
      <c r="T673" s="17"/>
      <c r="U673" s="17"/>
      <c r="V673" s="17"/>
      <c r="W673" s="17"/>
      <c r="X673" s="17"/>
      <c r="Y673" s="10"/>
      <c r="Z673" s="10"/>
    </row>
    <row r="674" spans="8:26" ht="50.1" customHeight="1" x14ac:dyDescent="0.25">
      <c r="H674" s="16"/>
      <c r="I674" s="15"/>
      <c r="J674" s="15"/>
      <c r="K674" s="15"/>
      <c r="T674" s="17"/>
      <c r="U674" s="17"/>
      <c r="V674" s="17"/>
      <c r="W674" s="17"/>
      <c r="X674" s="17"/>
      <c r="Y674" s="10"/>
      <c r="Z674" s="10"/>
    </row>
    <row r="675" spans="8:26" ht="50.1" customHeight="1" x14ac:dyDescent="0.25">
      <c r="H675" s="16"/>
      <c r="I675" s="15"/>
      <c r="J675" s="15"/>
      <c r="K675" s="15"/>
      <c r="T675" s="17"/>
      <c r="U675" s="17"/>
      <c r="V675" s="17"/>
      <c r="W675" s="17"/>
      <c r="X675" s="17"/>
      <c r="Y675" s="10"/>
      <c r="Z675" s="10"/>
    </row>
    <row r="676" spans="8:26" ht="50.1" customHeight="1" x14ac:dyDescent="0.25">
      <c r="H676" s="16"/>
      <c r="I676" s="15"/>
      <c r="J676" s="15"/>
      <c r="K676" s="15"/>
      <c r="T676" s="17"/>
      <c r="U676" s="17"/>
      <c r="V676" s="17"/>
      <c r="W676" s="17"/>
      <c r="X676" s="17"/>
      <c r="Y676" s="10"/>
      <c r="Z676" s="10"/>
    </row>
    <row r="677" spans="8:26" ht="50.1" customHeight="1" x14ac:dyDescent="0.25">
      <c r="H677" s="16"/>
      <c r="I677" s="15"/>
      <c r="J677" s="15"/>
      <c r="K677" s="15"/>
      <c r="T677" s="17"/>
      <c r="U677" s="17"/>
      <c r="V677" s="17"/>
      <c r="W677" s="17"/>
      <c r="X677" s="17"/>
      <c r="Y677" s="10"/>
      <c r="Z677" s="10"/>
    </row>
    <row r="678" spans="8:26" ht="50.1" customHeight="1" x14ac:dyDescent="0.25">
      <c r="H678" s="16"/>
      <c r="I678" s="15"/>
      <c r="J678" s="15"/>
      <c r="K678" s="15"/>
      <c r="T678" s="17"/>
      <c r="U678" s="17"/>
      <c r="V678" s="17"/>
      <c r="W678" s="17"/>
      <c r="X678" s="17"/>
      <c r="Y678" s="10"/>
      <c r="Z678" s="10"/>
    </row>
    <row r="679" spans="8:26" ht="50.1" customHeight="1" x14ac:dyDescent="0.25">
      <c r="H679" s="16"/>
      <c r="I679" s="15"/>
      <c r="J679" s="15"/>
      <c r="K679" s="15"/>
      <c r="T679" s="17"/>
      <c r="U679" s="17"/>
      <c r="V679" s="17"/>
      <c r="W679" s="17"/>
      <c r="X679" s="17"/>
      <c r="Y679" s="10"/>
      <c r="Z679" s="10"/>
    </row>
    <row r="680" spans="8:26" ht="50.1" customHeight="1" x14ac:dyDescent="0.25">
      <c r="H680" s="16"/>
      <c r="I680" s="15"/>
      <c r="J680" s="15"/>
      <c r="K680" s="15"/>
      <c r="T680" s="17"/>
      <c r="U680" s="17"/>
      <c r="V680" s="17"/>
      <c r="W680" s="17"/>
      <c r="X680" s="17"/>
      <c r="Y680" s="10"/>
      <c r="Z680" s="10"/>
    </row>
    <row r="681" spans="8:26" ht="50.1" customHeight="1" x14ac:dyDescent="0.25">
      <c r="H681" s="16"/>
      <c r="I681" s="15"/>
      <c r="J681" s="15"/>
      <c r="K681" s="15"/>
      <c r="T681" s="17"/>
      <c r="U681" s="17"/>
      <c r="V681" s="17"/>
      <c r="W681" s="17"/>
      <c r="X681" s="17"/>
      <c r="Y681" s="10"/>
      <c r="Z681" s="10"/>
    </row>
    <row r="682" spans="8:26" ht="50.1" customHeight="1" x14ac:dyDescent="0.25">
      <c r="H682" s="16"/>
      <c r="I682" s="15"/>
      <c r="J682" s="15"/>
      <c r="K682" s="15"/>
      <c r="T682" s="17"/>
      <c r="U682" s="17"/>
      <c r="V682" s="17"/>
      <c r="W682" s="17"/>
      <c r="X682" s="17"/>
      <c r="Y682" s="10"/>
      <c r="Z682" s="10"/>
    </row>
    <row r="683" spans="8:26" ht="50.1" customHeight="1" x14ac:dyDescent="0.25">
      <c r="H683" s="16"/>
      <c r="I683" s="15"/>
      <c r="J683" s="15"/>
      <c r="K683" s="15"/>
      <c r="T683" s="17"/>
      <c r="U683" s="17"/>
      <c r="V683" s="17"/>
      <c r="W683" s="17"/>
      <c r="X683" s="17"/>
      <c r="Y683" s="10"/>
      <c r="Z683" s="10"/>
    </row>
    <row r="684" spans="8:26" ht="50.1" customHeight="1" x14ac:dyDescent="0.25">
      <c r="H684" s="16"/>
      <c r="I684" s="15"/>
      <c r="J684" s="15"/>
      <c r="K684" s="15"/>
      <c r="T684" s="17"/>
      <c r="U684" s="17"/>
      <c r="V684" s="17"/>
      <c r="W684" s="17"/>
      <c r="X684" s="17"/>
      <c r="Y684" s="10"/>
      <c r="Z684" s="10"/>
    </row>
    <row r="685" spans="8:26" ht="50.1" customHeight="1" x14ac:dyDescent="0.25">
      <c r="H685" s="16"/>
      <c r="I685" s="15"/>
      <c r="J685" s="15"/>
      <c r="K685" s="15"/>
      <c r="T685" s="17"/>
      <c r="U685" s="17"/>
      <c r="V685" s="17"/>
      <c r="W685" s="17"/>
      <c r="X685" s="17"/>
      <c r="Y685" s="10"/>
      <c r="Z685" s="10"/>
    </row>
    <row r="686" spans="8:26" ht="50.1" customHeight="1" x14ac:dyDescent="0.25">
      <c r="H686" s="16"/>
      <c r="I686" s="15"/>
      <c r="J686" s="15"/>
      <c r="K686" s="15"/>
      <c r="T686" s="17"/>
      <c r="U686" s="17"/>
      <c r="V686" s="17"/>
      <c r="W686" s="17"/>
      <c r="X686" s="17"/>
      <c r="Y686" s="10"/>
      <c r="Z686" s="10"/>
    </row>
    <row r="687" spans="8:26" ht="50.1" customHeight="1" x14ac:dyDescent="0.25">
      <c r="H687" s="16"/>
      <c r="I687" s="15"/>
      <c r="J687" s="15"/>
      <c r="K687" s="15"/>
      <c r="T687" s="17"/>
      <c r="U687" s="17"/>
      <c r="V687" s="17"/>
      <c r="W687" s="17"/>
      <c r="X687" s="17"/>
      <c r="Y687" s="10"/>
      <c r="Z687" s="10"/>
    </row>
    <row r="688" spans="8:26" ht="50.1" customHeight="1" x14ac:dyDescent="0.25">
      <c r="H688" s="16"/>
      <c r="I688" s="15"/>
      <c r="J688" s="15"/>
      <c r="K688" s="15"/>
      <c r="T688" s="17"/>
      <c r="U688" s="17"/>
      <c r="V688" s="17"/>
      <c r="W688" s="17"/>
      <c r="X688" s="17"/>
      <c r="Y688" s="10"/>
      <c r="Z688" s="10"/>
    </row>
    <row r="689" spans="8:26" ht="50.1" customHeight="1" x14ac:dyDescent="0.25">
      <c r="H689" s="16"/>
      <c r="I689" s="15"/>
      <c r="J689" s="15"/>
      <c r="K689" s="15"/>
      <c r="T689" s="17"/>
      <c r="U689" s="17"/>
      <c r="V689" s="17"/>
      <c r="W689" s="17"/>
      <c r="X689" s="17"/>
      <c r="Y689" s="10"/>
      <c r="Z689" s="10"/>
    </row>
    <row r="690" spans="8:26" ht="50.1" customHeight="1" x14ac:dyDescent="0.25">
      <c r="H690" s="16"/>
      <c r="I690" s="15"/>
      <c r="J690" s="15"/>
      <c r="K690" s="15"/>
      <c r="T690" s="17"/>
      <c r="U690" s="17"/>
      <c r="V690" s="17"/>
      <c r="W690" s="17"/>
      <c r="X690" s="17"/>
      <c r="Y690" s="10"/>
      <c r="Z690" s="10"/>
    </row>
    <row r="691" spans="8:26" ht="50.1" customHeight="1" x14ac:dyDescent="0.25">
      <c r="H691" s="16"/>
      <c r="I691" s="15"/>
      <c r="J691" s="15"/>
      <c r="K691" s="15"/>
      <c r="T691" s="17"/>
      <c r="U691" s="17"/>
      <c r="V691" s="17"/>
      <c r="W691" s="17"/>
      <c r="X691" s="17"/>
      <c r="Y691" s="10"/>
      <c r="Z691" s="10"/>
    </row>
    <row r="692" spans="8:26" ht="50.1" customHeight="1" x14ac:dyDescent="0.25">
      <c r="H692" s="16"/>
      <c r="I692" s="15"/>
      <c r="J692" s="15"/>
      <c r="K692" s="15"/>
      <c r="T692" s="17"/>
      <c r="U692" s="17"/>
      <c r="V692" s="17"/>
      <c r="W692" s="17"/>
      <c r="X692" s="17"/>
      <c r="Y692" s="10"/>
      <c r="Z692" s="10"/>
    </row>
    <row r="693" spans="8:26" ht="50.1" customHeight="1" x14ac:dyDescent="0.25">
      <c r="H693" s="16"/>
      <c r="I693" s="15"/>
      <c r="J693" s="15"/>
      <c r="K693" s="15"/>
      <c r="T693" s="17"/>
      <c r="U693" s="17"/>
      <c r="V693" s="17"/>
      <c r="W693" s="17"/>
      <c r="X693" s="17"/>
      <c r="Y693" s="10"/>
      <c r="Z693" s="10"/>
    </row>
    <row r="694" spans="8:26" ht="50.1" customHeight="1" x14ac:dyDescent="0.25">
      <c r="H694" s="16"/>
      <c r="I694" s="15"/>
      <c r="J694" s="15"/>
      <c r="K694" s="15"/>
      <c r="T694" s="17"/>
      <c r="U694" s="17"/>
      <c r="V694" s="17"/>
      <c r="W694" s="17"/>
      <c r="X694" s="17"/>
      <c r="Y694" s="10"/>
      <c r="Z694" s="10"/>
    </row>
    <row r="695" spans="8:26" ht="50.1" customHeight="1" x14ac:dyDescent="0.25">
      <c r="H695" s="16"/>
      <c r="I695" s="15"/>
      <c r="J695" s="15"/>
      <c r="K695" s="15"/>
      <c r="T695" s="17"/>
      <c r="U695" s="17"/>
      <c r="V695" s="17"/>
      <c r="W695" s="17"/>
      <c r="X695" s="17"/>
      <c r="Y695" s="10"/>
      <c r="Z695" s="10"/>
    </row>
    <row r="696" spans="8:26" ht="50.1" customHeight="1" x14ac:dyDescent="0.25">
      <c r="H696" s="16"/>
      <c r="I696" s="15"/>
      <c r="J696" s="15"/>
      <c r="K696" s="15"/>
      <c r="T696" s="17"/>
      <c r="U696" s="17"/>
      <c r="V696" s="17"/>
      <c r="W696" s="17"/>
      <c r="X696" s="17"/>
      <c r="Y696" s="10"/>
      <c r="Z696" s="10"/>
    </row>
    <row r="697" spans="8:26" ht="50.1" customHeight="1" x14ac:dyDescent="0.25">
      <c r="H697" s="16"/>
      <c r="I697" s="15"/>
      <c r="J697" s="15"/>
      <c r="K697" s="15"/>
      <c r="T697" s="17"/>
      <c r="U697" s="17"/>
      <c r="V697" s="17"/>
      <c r="W697" s="17"/>
      <c r="X697" s="17"/>
      <c r="Y697" s="10"/>
      <c r="Z697" s="10"/>
    </row>
    <row r="698" spans="8:26" ht="50.1" customHeight="1" x14ac:dyDescent="0.25">
      <c r="H698" s="16"/>
      <c r="I698" s="15"/>
      <c r="J698" s="15"/>
      <c r="K698" s="15"/>
      <c r="T698" s="17"/>
      <c r="U698" s="17"/>
      <c r="V698" s="17"/>
      <c r="W698" s="17"/>
      <c r="X698" s="17"/>
      <c r="Y698" s="10"/>
      <c r="Z698" s="10"/>
    </row>
    <row r="699" spans="8:26" ht="50.1" customHeight="1" x14ac:dyDescent="0.25">
      <c r="H699" s="16"/>
      <c r="I699" s="15"/>
      <c r="J699" s="15"/>
      <c r="K699" s="15"/>
      <c r="T699" s="17"/>
      <c r="U699" s="17"/>
      <c r="V699" s="17"/>
      <c r="W699" s="17"/>
      <c r="X699" s="17"/>
      <c r="Y699" s="10"/>
      <c r="Z699" s="10"/>
    </row>
    <row r="700" spans="8:26" ht="50.1" customHeight="1" x14ac:dyDescent="0.25">
      <c r="H700" s="16"/>
      <c r="I700" s="15"/>
      <c r="J700" s="15"/>
      <c r="K700" s="15"/>
      <c r="T700" s="17"/>
      <c r="U700" s="17"/>
      <c r="V700" s="17"/>
      <c r="W700" s="17"/>
      <c r="X700" s="17"/>
      <c r="Y700" s="10"/>
      <c r="Z700" s="10"/>
    </row>
    <row r="701" spans="8:26" ht="50.1" customHeight="1" x14ac:dyDescent="0.25">
      <c r="H701" s="16"/>
      <c r="I701" s="15"/>
      <c r="J701" s="15"/>
      <c r="K701" s="15"/>
      <c r="T701" s="17"/>
      <c r="U701" s="17"/>
      <c r="V701" s="17"/>
      <c r="W701" s="17"/>
      <c r="X701" s="17"/>
      <c r="Y701" s="10"/>
      <c r="Z701" s="10"/>
    </row>
    <row r="702" spans="8:26" ht="50.1" customHeight="1" x14ac:dyDescent="0.25">
      <c r="H702" s="16"/>
      <c r="I702" s="15"/>
      <c r="J702" s="15"/>
      <c r="K702" s="15"/>
      <c r="T702" s="17"/>
      <c r="U702" s="17"/>
      <c r="V702" s="17"/>
      <c r="W702" s="17"/>
      <c r="X702" s="17"/>
      <c r="Y702" s="10"/>
      <c r="Z702" s="10"/>
    </row>
    <row r="703" spans="8:26" ht="50.1" customHeight="1" x14ac:dyDescent="0.25">
      <c r="H703" s="16"/>
      <c r="I703" s="15"/>
      <c r="J703" s="15"/>
      <c r="K703" s="15"/>
      <c r="T703" s="17"/>
      <c r="U703" s="17"/>
      <c r="V703" s="17"/>
      <c r="W703" s="17"/>
      <c r="X703" s="17"/>
      <c r="Y703" s="10"/>
      <c r="Z703" s="10"/>
    </row>
    <row r="704" spans="8:26" ht="50.1" customHeight="1" x14ac:dyDescent="0.25">
      <c r="H704" s="16"/>
      <c r="I704" s="15"/>
      <c r="J704" s="15"/>
      <c r="K704" s="15"/>
      <c r="T704" s="17"/>
      <c r="U704" s="17"/>
      <c r="V704" s="17"/>
      <c r="W704" s="17"/>
      <c r="X704" s="17"/>
      <c r="Y704" s="10"/>
      <c r="Z704" s="10"/>
    </row>
    <row r="705" spans="8:26" ht="50.1" customHeight="1" x14ac:dyDescent="0.25">
      <c r="H705" s="16"/>
      <c r="I705" s="15"/>
      <c r="J705" s="15"/>
      <c r="K705" s="15"/>
      <c r="T705" s="17"/>
      <c r="U705" s="17"/>
      <c r="V705" s="17"/>
      <c r="W705" s="17"/>
      <c r="X705" s="17"/>
      <c r="Y705" s="10"/>
      <c r="Z705" s="10"/>
    </row>
    <row r="706" spans="8:26" ht="50.1" customHeight="1" x14ac:dyDescent="0.25">
      <c r="H706" s="16"/>
      <c r="I706" s="15"/>
      <c r="J706" s="15"/>
      <c r="K706" s="15"/>
      <c r="T706" s="17"/>
      <c r="U706" s="17"/>
      <c r="V706" s="17"/>
      <c r="W706" s="17"/>
      <c r="X706" s="17"/>
      <c r="Y706" s="10"/>
      <c r="Z706" s="10"/>
    </row>
    <row r="707" spans="8:26" ht="50.1" customHeight="1" x14ac:dyDescent="0.25">
      <c r="H707" s="16"/>
      <c r="I707" s="15"/>
      <c r="J707" s="15"/>
      <c r="K707" s="15"/>
      <c r="T707" s="17"/>
      <c r="U707" s="17"/>
      <c r="V707" s="17"/>
      <c r="W707" s="17"/>
      <c r="X707" s="17"/>
      <c r="Y707" s="10"/>
      <c r="Z707" s="10"/>
    </row>
    <row r="708" spans="8:26" ht="50.1" customHeight="1" x14ac:dyDescent="0.25">
      <c r="H708" s="16"/>
      <c r="I708" s="15"/>
      <c r="J708" s="15"/>
      <c r="K708" s="15"/>
      <c r="T708" s="17"/>
      <c r="U708" s="17"/>
      <c r="V708" s="17"/>
      <c r="W708" s="17"/>
      <c r="X708" s="17"/>
      <c r="Y708" s="10"/>
      <c r="Z708" s="10"/>
    </row>
    <row r="709" spans="8:26" ht="50.1" customHeight="1" x14ac:dyDescent="0.25">
      <c r="H709" s="16"/>
      <c r="I709" s="15"/>
      <c r="J709" s="15"/>
      <c r="K709" s="15"/>
      <c r="T709" s="17"/>
      <c r="U709" s="17"/>
      <c r="V709" s="17"/>
      <c r="W709" s="17"/>
      <c r="X709" s="17"/>
      <c r="Y709" s="10"/>
      <c r="Z709" s="10"/>
    </row>
    <row r="710" spans="8:26" ht="50.1" customHeight="1" x14ac:dyDescent="0.25">
      <c r="H710" s="16"/>
      <c r="I710" s="15"/>
      <c r="J710" s="15"/>
      <c r="K710" s="15"/>
      <c r="T710" s="17"/>
      <c r="U710" s="17"/>
      <c r="V710" s="17"/>
      <c r="W710" s="17"/>
      <c r="X710" s="17"/>
      <c r="Y710" s="10"/>
      <c r="Z710" s="10"/>
    </row>
    <row r="711" spans="8:26" ht="50.1" customHeight="1" x14ac:dyDescent="0.25">
      <c r="H711" s="16"/>
      <c r="I711" s="15"/>
      <c r="J711" s="15"/>
      <c r="K711" s="15"/>
      <c r="T711" s="17"/>
      <c r="U711" s="17"/>
      <c r="V711" s="17"/>
      <c r="W711" s="17"/>
      <c r="X711" s="17"/>
      <c r="Y711" s="10"/>
      <c r="Z711" s="10"/>
    </row>
    <row r="712" spans="8:26" ht="50.1" customHeight="1" x14ac:dyDescent="0.25">
      <c r="H712" s="16"/>
      <c r="I712" s="15"/>
      <c r="J712" s="15"/>
      <c r="K712" s="15"/>
      <c r="T712" s="17"/>
      <c r="U712" s="17"/>
      <c r="V712" s="17"/>
      <c r="W712" s="17"/>
      <c r="X712" s="17"/>
      <c r="Y712" s="10"/>
      <c r="Z712" s="10"/>
    </row>
    <row r="713" spans="8:26" ht="50.1" customHeight="1" x14ac:dyDescent="0.25">
      <c r="H713" s="16"/>
      <c r="I713" s="15"/>
      <c r="J713" s="15"/>
      <c r="K713" s="15"/>
      <c r="T713" s="17"/>
      <c r="U713" s="17"/>
      <c r="V713" s="17"/>
      <c r="W713" s="17"/>
      <c r="X713" s="17"/>
      <c r="Y713" s="10"/>
      <c r="Z713" s="10"/>
    </row>
    <row r="714" spans="8:26" ht="50.1" customHeight="1" x14ac:dyDescent="0.25">
      <c r="H714" s="16"/>
      <c r="I714" s="15"/>
      <c r="J714" s="15"/>
      <c r="K714" s="15"/>
      <c r="T714" s="17"/>
      <c r="U714" s="17"/>
      <c r="V714" s="17"/>
      <c r="W714" s="17"/>
      <c r="X714" s="17"/>
      <c r="Y714" s="10"/>
      <c r="Z714" s="10"/>
    </row>
    <row r="715" spans="8:26" ht="50.1" customHeight="1" x14ac:dyDescent="0.25">
      <c r="H715" s="16"/>
      <c r="I715" s="15"/>
      <c r="J715" s="15"/>
      <c r="K715" s="15"/>
      <c r="T715" s="17"/>
      <c r="U715" s="17"/>
      <c r="V715" s="17"/>
      <c r="W715" s="17"/>
      <c r="X715" s="17"/>
      <c r="Y715" s="10"/>
      <c r="Z715" s="10"/>
    </row>
    <row r="716" spans="8:26" ht="50.1" customHeight="1" x14ac:dyDescent="0.25">
      <c r="H716" s="16"/>
      <c r="I716" s="15"/>
      <c r="J716" s="15"/>
      <c r="K716" s="15"/>
      <c r="T716" s="17"/>
      <c r="U716" s="17"/>
      <c r="V716" s="17"/>
      <c r="W716" s="17"/>
      <c r="X716" s="17"/>
      <c r="Y716" s="10"/>
      <c r="Z716" s="10"/>
    </row>
    <row r="717" spans="8:26" ht="50.1" customHeight="1" x14ac:dyDescent="0.25">
      <c r="H717" s="16"/>
      <c r="I717" s="15"/>
      <c r="J717" s="15"/>
      <c r="K717" s="15"/>
      <c r="T717" s="17"/>
      <c r="U717" s="17"/>
      <c r="V717" s="17"/>
      <c r="W717" s="17"/>
      <c r="X717" s="17"/>
      <c r="Y717" s="10"/>
      <c r="Z717" s="10"/>
    </row>
    <row r="718" spans="8:26" ht="50.1" customHeight="1" x14ac:dyDescent="0.25">
      <c r="H718" s="16"/>
      <c r="I718" s="15"/>
      <c r="J718" s="15"/>
      <c r="K718" s="15"/>
      <c r="T718" s="17"/>
      <c r="U718" s="17"/>
      <c r="V718" s="17"/>
      <c r="W718" s="17"/>
      <c r="X718" s="17"/>
      <c r="Y718" s="10"/>
      <c r="Z718" s="10"/>
    </row>
    <row r="719" spans="8:26" ht="50.1" customHeight="1" x14ac:dyDescent="0.25">
      <c r="H719" s="16"/>
      <c r="I719" s="15"/>
      <c r="J719" s="15"/>
      <c r="K719" s="15"/>
      <c r="T719" s="17"/>
      <c r="U719" s="17"/>
      <c r="V719" s="17"/>
      <c r="W719" s="17"/>
      <c r="X719" s="17"/>
      <c r="Y719" s="10"/>
      <c r="Z719" s="10"/>
    </row>
    <row r="720" spans="8:26" ht="50.1" customHeight="1" x14ac:dyDescent="0.25">
      <c r="H720" s="16"/>
      <c r="I720" s="15"/>
      <c r="J720" s="15"/>
      <c r="K720" s="15"/>
      <c r="T720" s="17"/>
      <c r="U720" s="17"/>
      <c r="V720" s="17"/>
      <c r="W720" s="17"/>
      <c r="X720" s="17"/>
      <c r="Y720" s="10"/>
      <c r="Z720" s="10"/>
    </row>
    <row r="721" spans="8:26" ht="50.1" customHeight="1" x14ac:dyDescent="0.25">
      <c r="H721" s="16"/>
      <c r="I721" s="15"/>
      <c r="J721" s="15"/>
      <c r="K721" s="15"/>
      <c r="T721" s="17"/>
      <c r="U721" s="17"/>
      <c r="V721" s="17"/>
      <c r="W721" s="17"/>
      <c r="X721" s="17"/>
      <c r="Y721" s="10"/>
      <c r="Z721" s="10"/>
    </row>
    <row r="722" spans="8:26" ht="50.1" customHeight="1" x14ac:dyDescent="0.25">
      <c r="H722" s="16"/>
      <c r="I722" s="15"/>
      <c r="J722" s="15"/>
      <c r="K722" s="15"/>
      <c r="T722" s="17"/>
      <c r="U722" s="17"/>
      <c r="V722" s="17"/>
      <c r="W722" s="17"/>
      <c r="X722" s="17"/>
      <c r="Y722" s="10"/>
      <c r="Z722" s="10"/>
    </row>
    <row r="723" spans="8:26" ht="50.1" customHeight="1" x14ac:dyDescent="0.25">
      <c r="H723" s="16"/>
      <c r="I723" s="15"/>
      <c r="J723" s="15"/>
      <c r="K723" s="15"/>
      <c r="T723" s="17"/>
      <c r="U723" s="17"/>
      <c r="V723" s="17"/>
      <c r="W723" s="17"/>
      <c r="X723" s="17"/>
      <c r="Y723" s="10"/>
      <c r="Z723" s="10"/>
    </row>
    <row r="724" spans="8:26" ht="50.1" customHeight="1" x14ac:dyDescent="0.25">
      <c r="H724" s="16"/>
      <c r="I724" s="15"/>
      <c r="J724" s="15"/>
      <c r="K724" s="15"/>
      <c r="T724" s="17"/>
      <c r="U724" s="17"/>
      <c r="V724" s="17"/>
      <c r="W724" s="17"/>
      <c r="X724" s="17"/>
      <c r="Y724" s="10"/>
      <c r="Z724" s="10"/>
    </row>
    <row r="725" spans="8:26" ht="50.1" customHeight="1" x14ac:dyDescent="0.25">
      <c r="H725" s="16"/>
      <c r="I725" s="15"/>
      <c r="J725" s="15"/>
      <c r="K725" s="15"/>
      <c r="T725" s="17"/>
      <c r="U725" s="17"/>
      <c r="V725" s="17"/>
      <c r="W725" s="17"/>
      <c r="X725" s="17"/>
      <c r="Y725" s="10"/>
      <c r="Z725" s="10"/>
    </row>
    <row r="726" spans="8:26" ht="50.1" customHeight="1" x14ac:dyDescent="0.25">
      <c r="H726" s="16"/>
      <c r="I726" s="15"/>
      <c r="J726" s="15"/>
      <c r="K726" s="15"/>
      <c r="T726" s="17"/>
      <c r="U726" s="17"/>
      <c r="V726" s="17"/>
      <c r="W726" s="17"/>
      <c r="X726" s="17"/>
      <c r="Y726" s="10"/>
      <c r="Z726" s="10"/>
    </row>
    <row r="727" spans="8:26" ht="50.1" customHeight="1" x14ac:dyDescent="0.25">
      <c r="H727" s="16"/>
      <c r="I727" s="15"/>
      <c r="J727" s="15"/>
      <c r="K727" s="15"/>
      <c r="T727" s="17"/>
      <c r="U727" s="17"/>
      <c r="V727" s="17"/>
      <c r="W727" s="17"/>
      <c r="X727" s="17"/>
      <c r="Y727" s="10"/>
      <c r="Z727" s="10"/>
    </row>
    <row r="728" spans="8:26" ht="50.1" customHeight="1" x14ac:dyDescent="0.25">
      <c r="H728" s="16"/>
      <c r="I728" s="15"/>
      <c r="J728" s="15"/>
      <c r="K728" s="15"/>
      <c r="T728" s="17"/>
      <c r="U728" s="17"/>
      <c r="V728" s="17"/>
      <c r="W728" s="17"/>
      <c r="X728" s="17"/>
      <c r="Y728" s="10"/>
      <c r="Z728" s="10"/>
    </row>
    <row r="729" spans="8:26" ht="50.1" customHeight="1" x14ac:dyDescent="0.25">
      <c r="H729" s="16"/>
      <c r="I729" s="15"/>
      <c r="J729" s="15"/>
      <c r="K729" s="15"/>
      <c r="T729" s="17"/>
      <c r="U729" s="17"/>
      <c r="V729" s="17"/>
      <c r="W729" s="17"/>
      <c r="X729" s="17"/>
      <c r="Y729" s="10"/>
      <c r="Z729" s="10"/>
    </row>
    <row r="730" spans="8:26" ht="50.1" customHeight="1" x14ac:dyDescent="0.25">
      <c r="H730" s="16"/>
      <c r="I730" s="15"/>
      <c r="J730" s="15"/>
      <c r="K730" s="15"/>
      <c r="T730" s="17"/>
      <c r="U730" s="17"/>
      <c r="V730" s="17"/>
      <c r="W730" s="17"/>
      <c r="X730" s="17"/>
      <c r="Y730" s="10"/>
      <c r="Z730" s="10"/>
    </row>
    <row r="731" spans="8:26" ht="50.1" customHeight="1" x14ac:dyDescent="0.25">
      <c r="H731" s="16"/>
      <c r="I731" s="15"/>
      <c r="J731" s="15"/>
      <c r="K731" s="15"/>
      <c r="T731" s="17"/>
      <c r="U731" s="17"/>
      <c r="V731" s="17"/>
      <c r="W731" s="17"/>
      <c r="X731" s="17"/>
      <c r="Y731" s="10"/>
      <c r="Z731" s="10"/>
    </row>
    <row r="732" spans="8:26" ht="50.1" customHeight="1" x14ac:dyDescent="0.25">
      <c r="H732" s="16"/>
      <c r="I732" s="15"/>
      <c r="J732" s="15"/>
      <c r="K732" s="15"/>
      <c r="T732" s="17"/>
      <c r="U732" s="17"/>
      <c r="V732" s="17"/>
      <c r="W732" s="17"/>
      <c r="X732" s="17"/>
      <c r="Y732" s="10"/>
      <c r="Z732" s="10"/>
    </row>
    <row r="733" spans="8:26" ht="50.1" customHeight="1" x14ac:dyDescent="0.25">
      <c r="H733" s="16"/>
      <c r="I733" s="15"/>
      <c r="J733" s="15"/>
      <c r="K733" s="15"/>
      <c r="T733" s="17"/>
      <c r="U733" s="17"/>
      <c r="V733" s="17"/>
      <c r="W733" s="17"/>
      <c r="X733" s="17"/>
      <c r="Y733" s="10"/>
      <c r="Z733" s="10"/>
    </row>
    <row r="734" spans="8:26" ht="50.1" customHeight="1" x14ac:dyDescent="0.25">
      <c r="H734" s="16"/>
      <c r="I734" s="15"/>
      <c r="J734" s="15"/>
      <c r="K734" s="15"/>
      <c r="T734" s="17"/>
      <c r="U734" s="17"/>
      <c r="V734" s="17"/>
      <c r="W734" s="17"/>
      <c r="X734" s="17"/>
      <c r="Y734" s="10"/>
      <c r="Z734" s="10"/>
    </row>
    <row r="735" spans="8:26" ht="50.1" customHeight="1" x14ac:dyDescent="0.25">
      <c r="H735" s="16"/>
      <c r="I735" s="15"/>
      <c r="J735" s="15"/>
      <c r="K735" s="15"/>
      <c r="T735" s="17"/>
      <c r="U735" s="17"/>
      <c r="V735" s="17"/>
      <c r="W735" s="17"/>
      <c r="X735" s="17"/>
      <c r="Y735" s="10"/>
      <c r="Z735" s="10"/>
    </row>
    <row r="736" spans="8:26" ht="50.1" customHeight="1" x14ac:dyDescent="0.25">
      <c r="H736" s="16"/>
      <c r="I736" s="15"/>
      <c r="J736" s="15"/>
      <c r="K736" s="15"/>
      <c r="T736" s="17"/>
      <c r="U736" s="17"/>
      <c r="V736" s="17"/>
      <c r="W736" s="17"/>
      <c r="X736" s="17"/>
      <c r="Y736" s="10"/>
      <c r="Z736" s="10"/>
    </row>
    <row r="737" spans="8:26" ht="50.1" customHeight="1" x14ac:dyDescent="0.25">
      <c r="H737" s="16"/>
      <c r="I737" s="15"/>
      <c r="J737" s="15"/>
      <c r="K737" s="15"/>
      <c r="T737" s="17"/>
      <c r="U737" s="17"/>
      <c r="V737" s="17"/>
      <c r="W737" s="17"/>
      <c r="X737" s="17"/>
      <c r="Y737" s="10"/>
      <c r="Z737" s="10"/>
    </row>
    <row r="738" spans="8:26" ht="50.1" customHeight="1" x14ac:dyDescent="0.25">
      <c r="H738" s="16"/>
      <c r="I738" s="15"/>
      <c r="J738" s="15"/>
      <c r="K738" s="15"/>
      <c r="T738" s="17"/>
      <c r="U738" s="17"/>
      <c r="V738" s="17"/>
      <c r="W738" s="17"/>
      <c r="X738" s="17"/>
      <c r="Y738" s="10"/>
      <c r="Z738" s="10"/>
    </row>
    <row r="739" spans="8:26" ht="50.1" customHeight="1" x14ac:dyDescent="0.25">
      <c r="H739" s="16"/>
      <c r="I739" s="15"/>
      <c r="J739" s="15"/>
      <c r="K739" s="15"/>
      <c r="T739" s="17"/>
      <c r="U739" s="17"/>
      <c r="V739" s="17"/>
      <c r="W739" s="17"/>
      <c r="X739" s="17"/>
      <c r="Y739" s="10"/>
      <c r="Z739" s="10"/>
    </row>
    <row r="740" spans="8:26" ht="50.1" customHeight="1" x14ac:dyDescent="0.25">
      <c r="H740" s="16"/>
      <c r="I740" s="15"/>
      <c r="J740" s="15"/>
      <c r="K740" s="15"/>
      <c r="T740" s="17"/>
      <c r="U740" s="17"/>
      <c r="V740" s="17"/>
      <c r="W740" s="17"/>
      <c r="X740" s="17"/>
      <c r="Y740" s="10"/>
      <c r="Z740" s="10"/>
    </row>
    <row r="741" spans="8:26" ht="50.1" customHeight="1" x14ac:dyDescent="0.25">
      <c r="H741" s="16"/>
      <c r="I741" s="15"/>
      <c r="J741" s="15"/>
      <c r="K741" s="15"/>
      <c r="T741" s="17"/>
      <c r="U741" s="17"/>
      <c r="V741" s="17"/>
      <c r="W741" s="17"/>
      <c r="X741" s="17"/>
      <c r="Y741" s="10"/>
      <c r="Z741" s="10"/>
    </row>
    <row r="742" spans="8:26" ht="50.1" customHeight="1" x14ac:dyDescent="0.25">
      <c r="H742" s="16"/>
      <c r="I742" s="15"/>
      <c r="J742" s="15"/>
      <c r="K742" s="15"/>
      <c r="T742" s="17"/>
      <c r="U742" s="17"/>
      <c r="V742" s="17"/>
      <c r="W742" s="17"/>
      <c r="X742" s="17"/>
      <c r="Y742" s="10"/>
      <c r="Z742" s="10"/>
    </row>
    <row r="743" spans="8:26" ht="50.1" customHeight="1" x14ac:dyDescent="0.25">
      <c r="H743" s="16"/>
      <c r="I743" s="15"/>
      <c r="J743" s="15"/>
      <c r="K743" s="15"/>
      <c r="T743" s="17"/>
      <c r="U743" s="17"/>
      <c r="V743" s="17"/>
      <c r="W743" s="17"/>
      <c r="X743" s="17"/>
      <c r="Y743" s="10"/>
      <c r="Z743" s="10"/>
    </row>
    <row r="744" spans="8:26" ht="50.1" customHeight="1" x14ac:dyDescent="0.25">
      <c r="H744" s="16"/>
      <c r="I744" s="15"/>
      <c r="J744" s="15"/>
      <c r="K744" s="15"/>
      <c r="T744" s="17"/>
      <c r="U744" s="17"/>
      <c r="V744" s="17"/>
      <c r="W744" s="17"/>
      <c r="X744" s="17"/>
      <c r="Y744" s="10"/>
      <c r="Z744" s="10"/>
    </row>
    <row r="745" spans="8:26" ht="50.1" customHeight="1" x14ac:dyDescent="0.25">
      <c r="H745" s="16"/>
      <c r="I745" s="15"/>
      <c r="J745" s="15"/>
      <c r="K745" s="15"/>
      <c r="T745" s="17"/>
      <c r="U745" s="17"/>
      <c r="V745" s="17"/>
      <c r="W745" s="17"/>
      <c r="X745" s="17"/>
      <c r="Y745" s="10"/>
      <c r="Z745" s="10"/>
    </row>
    <row r="746" spans="8:26" ht="50.1" customHeight="1" x14ac:dyDescent="0.25">
      <c r="H746" s="16"/>
      <c r="I746" s="15"/>
      <c r="J746" s="15"/>
      <c r="K746" s="15"/>
      <c r="T746" s="17"/>
      <c r="U746" s="17"/>
      <c r="V746" s="17"/>
      <c r="W746" s="17"/>
      <c r="X746" s="17"/>
      <c r="Y746" s="10"/>
      <c r="Z746" s="10"/>
    </row>
    <row r="747" spans="8:26" ht="50.1" customHeight="1" x14ac:dyDescent="0.25">
      <c r="H747" s="16"/>
      <c r="I747" s="15"/>
      <c r="J747" s="15"/>
      <c r="K747" s="15"/>
      <c r="T747" s="17"/>
      <c r="U747" s="17"/>
      <c r="V747" s="17"/>
      <c r="W747" s="17"/>
      <c r="X747" s="17"/>
      <c r="Y747" s="10"/>
      <c r="Z747" s="10"/>
    </row>
    <row r="748" spans="8:26" ht="50.1" customHeight="1" x14ac:dyDescent="0.25">
      <c r="H748" s="16"/>
      <c r="I748" s="15"/>
      <c r="J748" s="15"/>
      <c r="K748" s="15"/>
      <c r="T748" s="17"/>
      <c r="U748" s="17"/>
      <c r="V748" s="17"/>
      <c r="W748" s="17"/>
      <c r="X748" s="17"/>
      <c r="Y748" s="10"/>
      <c r="Z748" s="10"/>
    </row>
    <row r="749" spans="8:26" ht="50.1" customHeight="1" x14ac:dyDescent="0.25">
      <c r="H749" s="16"/>
      <c r="I749" s="15"/>
      <c r="J749" s="15"/>
      <c r="K749" s="15"/>
      <c r="T749" s="17"/>
      <c r="U749" s="17"/>
      <c r="V749" s="17"/>
      <c r="W749" s="17"/>
      <c r="X749" s="17"/>
      <c r="Y749" s="10"/>
      <c r="Z749" s="10"/>
    </row>
    <row r="750" spans="8:26" ht="50.1" customHeight="1" x14ac:dyDescent="0.25">
      <c r="H750" s="16"/>
      <c r="I750" s="15"/>
      <c r="J750" s="15"/>
      <c r="K750" s="15"/>
      <c r="T750" s="17"/>
      <c r="U750" s="17"/>
      <c r="V750" s="17"/>
      <c r="W750" s="17"/>
      <c r="X750" s="17"/>
      <c r="Y750" s="10"/>
      <c r="Z750" s="10"/>
    </row>
    <row r="751" spans="8:26" ht="50.1" customHeight="1" x14ac:dyDescent="0.25">
      <c r="H751" s="16"/>
      <c r="I751" s="15"/>
      <c r="J751" s="15"/>
      <c r="K751" s="15"/>
      <c r="T751" s="17"/>
      <c r="U751" s="17"/>
      <c r="V751" s="17"/>
      <c r="W751" s="17"/>
      <c r="X751" s="17"/>
      <c r="Y751" s="10"/>
      <c r="Z751" s="10"/>
    </row>
    <row r="752" spans="8:26" ht="50.1" customHeight="1" x14ac:dyDescent="0.25">
      <c r="H752" s="16"/>
      <c r="I752" s="15"/>
      <c r="J752" s="15"/>
      <c r="K752" s="15"/>
      <c r="T752" s="17"/>
      <c r="U752" s="17"/>
      <c r="V752" s="17"/>
      <c r="W752" s="17"/>
      <c r="X752" s="17"/>
      <c r="Y752" s="10"/>
      <c r="Z752" s="10"/>
    </row>
    <row r="753" spans="8:26" ht="50.1" customHeight="1" x14ac:dyDescent="0.25">
      <c r="H753" s="16"/>
      <c r="I753" s="15"/>
      <c r="J753" s="15"/>
      <c r="K753" s="15"/>
      <c r="T753" s="17"/>
      <c r="U753" s="17"/>
      <c r="V753" s="17"/>
      <c r="W753" s="17"/>
      <c r="X753" s="17"/>
      <c r="Y753" s="10"/>
      <c r="Z753" s="10"/>
    </row>
    <row r="754" spans="8:26" ht="50.1" customHeight="1" x14ac:dyDescent="0.25">
      <c r="H754" s="16"/>
      <c r="I754" s="15"/>
      <c r="J754" s="15"/>
      <c r="K754" s="15"/>
      <c r="T754" s="17"/>
      <c r="U754" s="17"/>
      <c r="V754" s="17"/>
      <c r="W754" s="17"/>
      <c r="X754" s="17"/>
      <c r="Y754" s="10"/>
      <c r="Z754" s="10"/>
    </row>
    <row r="755" spans="8:26" ht="50.1" customHeight="1" x14ac:dyDescent="0.25">
      <c r="H755" s="16"/>
      <c r="I755" s="15"/>
      <c r="J755" s="15"/>
      <c r="K755" s="15"/>
      <c r="T755" s="17"/>
      <c r="U755" s="17"/>
      <c r="V755" s="17"/>
      <c r="W755" s="17"/>
      <c r="X755" s="17"/>
      <c r="Y755" s="10"/>
      <c r="Z755" s="10"/>
    </row>
    <row r="756" spans="8:26" ht="50.1" customHeight="1" x14ac:dyDescent="0.25">
      <c r="H756" s="16"/>
      <c r="I756" s="15"/>
      <c r="J756" s="15"/>
      <c r="K756" s="15"/>
      <c r="T756" s="17"/>
      <c r="U756" s="17"/>
      <c r="V756" s="17"/>
      <c r="W756" s="17"/>
      <c r="X756" s="17"/>
      <c r="Y756" s="10"/>
      <c r="Z756" s="10"/>
    </row>
    <row r="757" spans="8:26" ht="50.1" customHeight="1" x14ac:dyDescent="0.25">
      <c r="H757" s="16"/>
      <c r="I757" s="15"/>
      <c r="J757" s="15"/>
      <c r="K757" s="15"/>
      <c r="T757" s="17"/>
      <c r="U757" s="17"/>
      <c r="V757" s="17"/>
      <c r="W757" s="17"/>
      <c r="X757" s="17"/>
      <c r="Y757" s="10"/>
      <c r="Z757" s="10"/>
    </row>
    <row r="758" spans="8:26" ht="50.1" customHeight="1" x14ac:dyDescent="0.25">
      <c r="H758" s="16"/>
      <c r="I758" s="15"/>
      <c r="J758" s="15"/>
      <c r="K758" s="15"/>
      <c r="T758" s="17"/>
      <c r="U758" s="17"/>
      <c r="V758" s="17"/>
      <c r="W758" s="17"/>
      <c r="X758" s="17"/>
      <c r="Y758" s="10"/>
      <c r="Z758" s="10"/>
    </row>
    <row r="759" spans="8:26" ht="50.1" customHeight="1" x14ac:dyDescent="0.25">
      <c r="H759" s="16"/>
      <c r="I759" s="15"/>
      <c r="J759" s="15"/>
      <c r="K759" s="15"/>
      <c r="T759" s="17"/>
      <c r="U759" s="17"/>
      <c r="V759" s="17"/>
      <c r="W759" s="17"/>
      <c r="X759" s="17"/>
      <c r="Y759" s="10"/>
      <c r="Z759" s="10"/>
    </row>
    <row r="760" spans="8:26" ht="50.1" customHeight="1" x14ac:dyDescent="0.25">
      <c r="H760" s="16"/>
      <c r="I760" s="15"/>
      <c r="J760" s="15"/>
      <c r="K760" s="15"/>
      <c r="T760" s="17"/>
      <c r="U760" s="17"/>
      <c r="V760" s="17"/>
      <c r="W760" s="17"/>
      <c r="X760" s="17"/>
      <c r="Y760" s="10"/>
      <c r="Z760" s="10"/>
    </row>
    <row r="761" spans="8:26" ht="50.1" customHeight="1" x14ac:dyDescent="0.25">
      <c r="H761" s="16"/>
      <c r="I761" s="15"/>
      <c r="J761" s="15"/>
      <c r="K761" s="15"/>
      <c r="T761" s="17"/>
      <c r="U761" s="17"/>
      <c r="V761" s="17"/>
      <c r="W761" s="17"/>
      <c r="X761" s="17"/>
      <c r="Y761" s="10"/>
      <c r="Z761" s="10"/>
    </row>
    <row r="762" spans="8:26" ht="50.1" customHeight="1" x14ac:dyDescent="0.25">
      <c r="H762" s="16"/>
      <c r="I762" s="15"/>
      <c r="J762" s="15"/>
      <c r="K762" s="15"/>
      <c r="T762" s="17"/>
      <c r="U762" s="17"/>
      <c r="V762" s="17"/>
      <c r="W762" s="17"/>
      <c r="X762" s="17"/>
      <c r="Y762" s="10"/>
      <c r="Z762" s="10"/>
    </row>
    <row r="763" spans="8:26" ht="50.1" customHeight="1" x14ac:dyDescent="0.25">
      <c r="H763" s="16"/>
      <c r="I763" s="15"/>
      <c r="J763" s="15"/>
      <c r="K763" s="15"/>
      <c r="T763" s="17"/>
      <c r="U763" s="17"/>
      <c r="V763" s="17"/>
      <c r="W763" s="17"/>
      <c r="X763" s="17"/>
      <c r="Y763" s="10"/>
      <c r="Z763" s="10"/>
    </row>
    <row r="764" spans="8:26" ht="50.1" customHeight="1" x14ac:dyDescent="0.25">
      <c r="H764" s="16"/>
      <c r="I764" s="15"/>
      <c r="J764" s="15"/>
      <c r="K764" s="15"/>
      <c r="T764" s="17"/>
      <c r="U764" s="17"/>
      <c r="V764" s="17"/>
      <c r="W764" s="17"/>
      <c r="X764" s="17"/>
      <c r="Y764" s="10"/>
      <c r="Z764" s="10"/>
    </row>
    <row r="765" spans="8:26" ht="50.1" customHeight="1" x14ac:dyDescent="0.25">
      <c r="H765" s="16"/>
      <c r="I765" s="15"/>
      <c r="J765" s="15"/>
      <c r="K765" s="15"/>
      <c r="T765" s="17"/>
      <c r="U765" s="17"/>
      <c r="V765" s="17"/>
      <c r="W765" s="17"/>
      <c r="X765" s="17"/>
      <c r="Y765" s="10"/>
      <c r="Z765" s="10"/>
    </row>
    <row r="766" spans="8:26" ht="50.1" customHeight="1" x14ac:dyDescent="0.25">
      <c r="H766" s="16"/>
      <c r="I766" s="15"/>
      <c r="J766" s="15"/>
      <c r="K766" s="15"/>
      <c r="T766" s="17"/>
      <c r="U766" s="17"/>
      <c r="V766" s="17"/>
      <c r="W766" s="17"/>
      <c r="X766" s="17"/>
      <c r="Y766" s="10"/>
      <c r="Z766" s="10"/>
    </row>
    <row r="767" spans="8:26" ht="50.1" customHeight="1" x14ac:dyDescent="0.25">
      <c r="H767" s="16"/>
      <c r="I767" s="15"/>
      <c r="J767" s="15"/>
      <c r="K767" s="15"/>
      <c r="T767" s="17"/>
      <c r="U767" s="17"/>
      <c r="V767" s="17"/>
      <c r="W767" s="17"/>
      <c r="X767" s="17"/>
      <c r="Y767" s="10"/>
      <c r="Z767" s="10"/>
    </row>
    <row r="768" spans="8:26" ht="50.1" customHeight="1" x14ac:dyDescent="0.25">
      <c r="H768" s="16"/>
      <c r="I768" s="15"/>
      <c r="J768" s="15"/>
      <c r="K768" s="15"/>
      <c r="T768" s="17"/>
      <c r="U768" s="17"/>
      <c r="V768" s="17"/>
      <c r="W768" s="17"/>
      <c r="X768" s="17"/>
      <c r="Y768" s="10"/>
      <c r="Z768" s="10"/>
    </row>
    <row r="769" spans="8:26" ht="50.1" customHeight="1" x14ac:dyDescent="0.25">
      <c r="H769" s="16"/>
      <c r="I769" s="15"/>
      <c r="J769" s="15"/>
      <c r="K769" s="15"/>
      <c r="T769" s="17"/>
      <c r="U769" s="17"/>
      <c r="V769" s="17"/>
      <c r="W769" s="17"/>
      <c r="X769" s="17"/>
      <c r="Y769" s="10"/>
      <c r="Z769" s="10"/>
    </row>
    <row r="770" spans="8:26" ht="50.1" customHeight="1" x14ac:dyDescent="0.25">
      <c r="H770" s="16"/>
      <c r="I770" s="15"/>
      <c r="J770" s="15"/>
      <c r="K770" s="15"/>
      <c r="T770" s="17"/>
      <c r="U770" s="17"/>
      <c r="V770" s="17"/>
      <c r="W770" s="17"/>
      <c r="X770" s="17"/>
      <c r="Y770" s="10"/>
      <c r="Z770" s="10"/>
    </row>
    <row r="771" spans="8:26" ht="50.1" customHeight="1" x14ac:dyDescent="0.25">
      <c r="H771" s="16"/>
      <c r="I771" s="15"/>
      <c r="J771" s="15"/>
      <c r="K771" s="15"/>
      <c r="T771" s="17"/>
      <c r="U771" s="17"/>
      <c r="V771" s="17"/>
      <c r="W771" s="17"/>
      <c r="X771" s="17"/>
      <c r="Y771" s="10"/>
      <c r="Z771" s="10"/>
    </row>
    <row r="772" spans="8:26" ht="50.1" customHeight="1" x14ac:dyDescent="0.25">
      <c r="H772" s="16"/>
      <c r="I772" s="15"/>
      <c r="J772" s="15"/>
      <c r="K772" s="15"/>
      <c r="T772" s="17"/>
      <c r="U772" s="17"/>
      <c r="V772" s="17"/>
      <c r="W772" s="17"/>
      <c r="X772" s="17"/>
      <c r="Y772" s="10"/>
      <c r="Z772" s="10"/>
    </row>
    <row r="773" spans="8:26" ht="50.1" customHeight="1" x14ac:dyDescent="0.25">
      <c r="H773" s="16"/>
      <c r="I773" s="15"/>
      <c r="J773" s="15"/>
      <c r="K773" s="15"/>
      <c r="T773" s="17"/>
      <c r="U773" s="17"/>
      <c r="V773" s="17"/>
      <c r="W773" s="17"/>
      <c r="X773" s="17"/>
      <c r="Y773" s="10"/>
      <c r="Z773" s="10"/>
    </row>
    <row r="774" spans="8:26" ht="50.1" customHeight="1" x14ac:dyDescent="0.25">
      <c r="H774" s="16"/>
      <c r="I774" s="15"/>
      <c r="J774" s="15"/>
      <c r="K774" s="15"/>
      <c r="T774" s="17"/>
      <c r="U774" s="17"/>
      <c r="V774" s="17"/>
      <c r="W774" s="17"/>
      <c r="X774" s="17"/>
      <c r="Y774" s="10"/>
      <c r="Z774" s="10"/>
    </row>
    <row r="775" spans="8:26" ht="50.1" customHeight="1" x14ac:dyDescent="0.25">
      <c r="H775" s="16"/>
      <c r="I775" s="15"/>
      <c r="J775" s="15"/>
      <c r="K775" s="15"/>
      <c r="T775" s="17"/>
      <c r="U775" s="17"/>
      <c r="V775" s="17"/>
      <c r="W775" s="17"/>
      <c r="X775" s="17"/>
      <c r="Y775" s="10"/>
      <c r="Z775" s="10"/>
    </row>
    <row r="776" spans="8:26" ht="50.1" customHeight="1" x14ac:dyDescent="0.25">
      <c r="H776" s="16"/>
      <c r="I776" s="15"/>
      <c r="J776" s="15"/>
      <c r="K776" s="15"/>
      <c r="T776" s="17"/>
      <c r="U776" s="17"/>
      <c r="V776" s="17"/>
      <c r="W776" s="17"/>
      <c r="X776" s="17"/>
      <c r="Y776" s="10"/>
      <c r="Z776" s="10"/>
    </row>
    <row r="777" spans="8:26" ht="50.1" customHeight="1" x14ac:dyDescent="0.25">
      <c r="H777" s="16"/>
      <c r="I777" s="15"/>
      <c r="J777" s="15"/>
      <c r="K777" s="15"/>
      <c r="T777" s="17"/>
      <c r="U777" s="17"/>
      <c r="V777" s="17"/>
      <c r="W777" s="17"/>
      <c r="X777" s="17"/>
      <c r="Y777" s="10"/>
      <c r="Z777" s="10"/>
    </row>
    <row r="778" spans="8:26" ht="50.1" customHeight="1" x14ac:dyDescent="0.25">
      <c r="H778" s="16"/>
      <c r="I778" s="15"/>
      <c r="J778" s="15"/>
      <c r="K778" s="15"/>
      <c r="T778" s="17"/>
      <c r="U778" s="17"/>
      <c r="V778" s="17"/>
      <c r="W778" s="17"/>
      <c r="X778" s="17"/>
      <c r="Y778" s="10"/>
      <c r="Z778" s="10"/>
    </row>
    <row r="779" spans="8:26" ht="50.1" customHeight="1" x14ac:dyDescent="0.25">
      <c r="H779" s="16"/>
      <c r="I779" s="15"/>
      <c r="J779" s="15"/>
      <c r="K779" s="15"/>
      <c r="T779" s="17"/>
      <c r="U779" s="17"/>
      <c r="V779" s="17"/>
      <c r="W779" s="17"/>
      <c r="X779" s="17"/>
      <c r="Y779" s="10"/>
      <c r="Z779" s="10"/>
    </row>
    <row r="780" spans="8:26" ht="50.1" customHeight="1" x14ac:dyDescent="0.25">
      <c r="H780" s="16"/>
      <c r="I780" s="15"/>
      <c r="J780" s="15"/>
      <c r="K780" s="15"/>
      <c r="T780" s="17"/>
      <c r="U780" s="17"/>
      <c r="V780" s="17"/>
      <c r="W780" s="17"/>
      <c r="X780" s="17"/>
      <c r="Y780" s="10"/>
      <c r="Z780" s="10"/>
    </row>
    <row r="781" spans="8:26" ht="50.1" customHeight="1" x14ac:dyDescent="0.25">
      <c r="H781" s="16"/>
      <c r="I781" s="15"/>
      <c r="J781" s="15"/>
      <c r="K781" s="15"/>
      <c r="T781" s="17"/>
      <c r="U781" s="17"/>
      <c r="V781" s="17"/>
      <c r="W781" s="17"/>
      <c r="X781" s="17"/>
      <c r="Y781" s="10"/>
      <c r="Z781" s="10"/>
    </row>
    <row r="782" spans="8:26" ht="50.1" customHeight="1" x14ac:dyDescent="0.25">
      <c r="H782" s="16"/>
      <c r="I782" s="15"/>
      <c r="J782" s="15"/>
      <c r="K782" s="15"/>
      <c r="T782" s="17"/>
      <c r="U782" s="17"/>
      <c r="V782" s="17"/>
      <c r="W782" s="17"/>
      <c r="X782" s="17"/>
      <c r="Y782" s="10"/>
      <c r="Z782" s="10"/>
    </row>
    <row r="783" spans="8:26" ht="50.1" customHeight="1" x14ac:dyDescent="0.25">
      <c r="H783" s="16"/>
      <c r="I783" s="15"/>
      <c r="J783" s="15"/>
      <c r="K783" s="15"/>
      <c r="T783" s="17"/>
      <c r="U783" s="17"/>
      <c r="V783" s="17"/>
      <c r="W783" s="17"/>
      <c r="X783" s="17"/>
      <c r="Y783" s="10"/>
      <c r="Z783" s="10"/>
    </row>
    <row r="784" spans="8:26" ht="50.1" customHeight="1" x14ac:dyDescent="0.25">
      <c r="H784" s="16"/>
      <c r="I784" s="15"/>
      <c r="J784" s="15"/>
      <c r="K784" s="15"/>
      <c r="T784" s="17"/>
      <c r="U784" s="17"/>
      <c r="V784" s="17"/>
      <c r="W784" s="17"/>
      <c r="X784" s="17"/>
      <c r="Y784" s="10"/>
      <c r="Z784" s="10"/>
    </row>
    <row r="785" spans="8:26" ht="50.1" customHeight="1" x14ac:dyDescent="0.25">
      <c r="H785" s="16"/>
      <c r="I785" s="15"/>
      <c r="J785" s="15"/>
      <c r="K785" s="15"/>
      <c r="T785" s="17"/>
      <c r="U785" s="17"/>
      <c r="V785" s="17"/>
      <c r="W785" s="17"/>
      <c r="X785" s="17"/>
      <c r="Y785" s="10"/>
      <c r="Z785" s="10"/>
    </row>
    <row r="786" spans="8:26" ht="50.1" customHeight="1" x14ac:dyDescent="0.25">
      <c r="H786" s="16"/>
      <c r="I786" s="15"/>
      <c r="J786" s="15"/>
      <c r="K786" s="15"/>
      <c r="T786" s="17"/>
      <c r="U786" s="17"/>
      <c r="V786" s="17"/>
      <c r="W786" s="17"/>
      <c r="X786" s="17"/>
      <c r="Y786" s="10"/>
      <c r="Z786" s="10"/>
    </row>
    <row r="787" spans="8:26" ht="50.1" customHeight="1" x14ac:dyDescent="0.25">
      <c r="H787" s="16"/>
      <c r="I787" s="15"/>
      <c r="J787" s="15"/>
      <c r="K787" s="15"/>
      <c r="T787" s="17"/>
      <c r="U787" s="17"/>
      <c r="V787" s="17"/>
      <c r="W787" s="17"/>
      <c r="X787" s="17"/>
      <c r="Y787" s="10"/>
      <c r="Z787" s="10"/>
    </row>
    <row r="788" spans="8:26" ht="50.1" customHeight="1" x14ac:dyDescent="0.25">
      <c r="H788" s="16"/>
      <c r="I788" s="15"/>
      <c r="J788" s="15"/>
      <c r="K788" s="15"/>
      <c r="T788" s="17"/>
      <c r="U788" s="17"/>
      <c r="V788" s="17"/>
      <c r="W788" s="17"/>
      <c r="X788" s="17"/>
      <c r="Y788" s="10"/>
      <c r="Z788" s="10"/>
    </row>
    <row r="789" spans="8:26" ht="50.1" customHeight="1" x14ac:dyDescent="0.25">
      <c r="H789" s="16"/>
      <c r="I789" s="15"/>
      <c r="J789" s="15"/>
      <c r="K789" s="15"/>
      <c r="T789" s="17"/>
      <c r="U789" s="17"/>
      <c r="V789" s="17"/>
      <c r="W789" s="17"/>
      <c r="X789" s="17"/>
      <c r="Y789" s="10"/>
      <c r="Z789" s="10"/>
    </row>
    <row r="790" spans="8:26" ht="50.1" customHeight="1" x14ac:dyDescent="0.25">
      <c r="H790" s="16"/>
      <c r="I790" s="15"/>
      <c r="J790" s="15"/>
      <c r="K790" s="15"/>
      <c r="T790" s="17"/>
      <c r="U790" s="17"/>
      <c r="V790" s="17"/>
      <c r="W790" s="17"/>
      <c r="X790" s="17"/>
      <c r="Y790" s="10"/>
      <c r="Z790" s="10"/>
    </row>
    <row r="791" spans="8:26" ht="50.1" customHeight="1" x14ac:dyDescent="0.25">
      <c r="H791" s="16"/>
      <c r="I791" s="15"/>
      <c r="J791" s="15"/>
      <c r="K791" s="15"/>
      <c r="T791" s="17"/>
      <c r="U791" s="17"/>
      <c r="V791" s="17"/>
      <c r="W791" s="17"/>
      <c r="X791" s="17"/>
      <c r="Y791" s="10"/>
      <c r="Z791" s="10"/>
    </row>
    <row r="792" spans="8:26" ht="50.1" customHeight="1" x14ac:dyDescent="0.25">
      <c r="H792" s="16"/>
      <c r="I792" s="15"/>
      <c r="J792" s="15"/>
      <c r="K792" s="15"/>
      <c r="T792" s="17"/>
      <c r="U792" s="17"/>
      <c r="V792" s="17"/>
      <c r="W792" s="17"/>
      <c r="X792" s="17"/>
      <c r="Y792" s="10"/>
      <c r="Z792" s="10"/>
    </row>
    <row r="793" spans="8:26" ht="50.1" customHeight="1" x14ac:dyDescent="0.25">
      <c r="H793" s="16"/>
      <c r="I793" s="15"/>
      <c r="J793" s="15"/>
      <c r="K793" s="15"/>
      <c r="T793" s="17"/>
      <c r="U793" s="17"/>
      <c r="V793" s="17"/>
      <c r="W793" s="17"/>
      <c r="X793" s="17"/>
      <c r="Y793" s="10"/>
      <c r="Z793" s="10"/>
    </row>
    <row r="794" spans="8:26" ht="50.1" customHeight="1" x14ac:dyDescent="0.25">
      <c r="H794" s="16"/>
      <c r="I794" s="15"/>
      <c r="J794" s="15"/>
      <c r="K794" s="15"/>
      <c r="T794" s="17"/>
      <c r="U794" s="17"/>
      <c r="V794" s="17"/>
      <c r="W794" s="17"/>
      <c r="X794" s="17"/>
      <c r="Y794" s="10"/>
      <c r="Z794" s="10"/>
    </row>
    <row r="795" spans="8:26" ht="50.1" customHeight="1" x14ac:dyDescent="0.25">
      <c r="H795" s="16"/>
      <c r="I795" s="15"/>
      <c r="J795" s="15"/>
      <c r="K795" s="15"/>
      <c r="T795" s="17"/>
      <c r="U795" s="17"/>
      <c r="V795" s="17"/>
      <c r="W795" s="17"/>
      <c r="X795" s="17"/>
      <c r="Y795" s="10"/>
      <c r="Z795" s="10"/>
    </row>
    <row r="796" spans="8:26" ht="50.1" customHeight="1" x14ac:dyDescent="0.25">
      <c r="H796" s="16"/>
      <c r="I796" s="15"/>
      <c r="J796" s="15"/>
      <c r="K796" s="15"/>
      <c r="T796" s="17"/>
      <c r="U796" s="17"/>
      <c r="V796" s="17"/>
      <c r="W796" s="17"/>
      <c r="X796" s="17"/>
      <c r="Y796" s="10"/>
      <c r="Z796" s="10"/>
    </row>
    <row r="797" spans="8:26" ht="50.1" customHeight="1" x14ac:dyDescent="0.25">
      <c r="H797" s="16"/>
      <c r="I797" s="15"/>
      <c r="J797" s="15"/>
      <c r="K797" s="15"/>
      <c r="T797" s="17"/>
      <c r="U797" s="17"/>
      <c r="V797" s="17"/>
      <c r="W797" s="17"/>
      <c r="X797" s="17"/>
      <c r="Y797" s="10"/>
      <c r="Z797" s="10"/>
    </row>
    <row r="798" spans="8:26" ht="50.1" customHeight="1" x14ac:dyDescent="0.25">
      <c r="H798" s="16"/>
      <c r="I798" s="15"/>
      <c r="J798" s="15"/>
      <c r="K798" s="15"/>
      <c r="T798" s="17"/>
      <c r="U798" s="17"/>
      <c r="V798" s="17"/>
      <c r="W798" s="17"/>
      <c r="X798" s="17"/>
      <c r="Y798" s="10"/>
      <c r="Z798" s="10"/>
    </row>
    <row r="799" spans="8:26" ht="50.1" customHeight="1" x14ac:dyDescent="0.25">
      <c r="H799" s="16"/>
      <c r="I799" s="15"/>
      <c r="J799" s="15"/>
      <c r="K799" s="15"/>
      <c r="T799" s="17"/>
      <c r="U799" s="17"/>
      <c r="V799" s="17"/>
      <c r="W799" s="17"/>
      <c r="X799" s="17"/>
      <c r="Y799" s="10"/>
      <c r="Z799" s="10"/>
    </row>
    <row r="800" spans="8:26" ht="50.1" customHeight="1" x14ac:dyDescent="0.25">
      <c r="H800" s="16"/>
      <c r="I800" s="15"/>
      <c r="J800" s="15"/>
      <c r="K800" s="15"/>
      <c r="T800" s="17"/>
      <c r="U800" s="17"/>
      <c r="V800" s="17"/>
      <c r="W800" s="17"/>
      <c r="X800" s="17"/>
      <c r="Y800" s="10"/>
      <c r="Z800" s="10"/>
    </row>
    <row r="801" spans="8:26" ht="50.1" customHeight="1" x14ac:dyDescent="0.25">
      <c r="H801" s="16"/>
      <c r="I801" s="15"/>
      <c r="J801" s="15"/>
      <c r="K801" s="15"/>
      <c r="T801" s="17"/>
      <c r="U801" s="17"/>
      <c r="V801" s="17"/>
      <c r="W801" s="17"/>
      <c r="X801" s="17"/>
      <c r="Y801" s="10"/>
      <c r="Z801" s="10"/>
    </row>
    <row r="802" spans="8:26" ht="50.1" customHeight="1" x14ac:dyDescent="0.25">
      <c r="H802" s="16"/>
      <c r="I802" s="15"/>
      <c r="J802" s="15"/>
      <c r="K802" s="15"/>
      <c r="T802" s="17"/>
      <c r="U802" s="17"/>
      <c r="V802" s="17"/>
      <c r="W802" s="17"/>
      <c r="X802" s="17"/>
      <c r="Y802" s="10"/>
      <c r="Z802" s="10"/>
    </row>
    <row r="803" spans="8:26" ht="50.1" customHeight="1" x14ac:dyDescent="0.25">
      <c r="H803" s="16"/>
      <c r="I803" s="15"/>
      <c r="J803" s="15"/>
      <c r="K803" s="15"/>
      <c r="T803" s="17"/>
      <c r="U803" s="17"/>
      <c r="V803" s="17"/>
      <c r="W803" s="17"/>
      <c r="X803" s="17"/>
      <c r="Y803" s="10"/>
      <c r="Z803" s="10"/>
    </row>
    <row r="804" spans="8:26" ht="50.1" customHeight="1" x14ac:dyDescent="0.25">
      <c r="H804" s="16"/>
      <c r="I804" s="15"/>
      <c r="J804" s="15"/>
      <c r="K804" s="15"/>
      <c r="T804" s="17"/>
      <c r="U804" s="17"/>
      <c r="V804" s="17"/>
      <c r="W804" s="17"/>
      <c r="X804" s="17"/>
      <c r="Y804" s="10"/>
      <c r="Z804" s="10"/>
    </row>
    <row r="805" spans="8:26" ht="50.1" customHeight="1" x14ac:dyDescent="0.25">
      <c r="H805" s="16"/>
      <c r="I805" s="15"/>
      <c r="J805" s="15"/>
      <c r="K805" s="15"/>
      <c r="T805" s="17"/>
      <c r="U805" s="17"/>
      <c r="V805" s="17"/>
      <c r="W805" s="17"/>
      <c r="X805" s="17"/>
      <c r="Y805" s="10"/>
      <c r="Z805" s="10"/>
    </row>
    <row r="806" spans="8:26" ht="50.1" customHeight="1" x14ac:dyDescent="0.25">
      <c r="H806" s="16"/>
      <c r="I806" s="15"/>
      <c r="J806" s="15"/>
      <c r="K806" s="15"/>
      <c r="T806" s="17"/>
      <c r="U806" s="17"/>
      <c r="V806" s="17"/>
      <c r="W806" s="17"/>
      <c r="X806" s="17"/>
      <c r="Y806" s="10"/>
      <c r="Z806" s="10"/>
    </row>
    <row r="807" spans="8:26" ht="50.1" customHeight="1" x14ac:dyDescent="0.25">
      <c r="H807" s="16"/>
      <c r="I807" s="15"/>
      <c r="J807" s="15"/>
      <c r="K807" s="15"/>
      <c r="T807" s="17"/>
      <c r="U807" s="17"/>
      <c r="V807" s="17"/>
      <c r="W807" s="17"/>
      <c r="X807" s="17"/>
      <c r="Y807" s="10"/>
      <c r="Z807" s="10"/>
    </row>
    <row r="808" spans="8:26" ht="50.1" customHeight="1" x14ac:dyDescent="0.25">
      <c r="H808" s="16"/>
      <c r="I808" s="15"/>
      <c r="J808" s="15"/>
      <c r="K808" s="15"/>
      <c r="T808" s="17"/>
      <c r="U808" s="17"/>
      <c r="V808" s="17"/>
      <c r="W808" s="17"/>
      <c r="X808" s="17"/>
      <c r="Y808" s="10"/>
      <c r="Z808" s="10"/>
    </row>
    <row r="809" spans="8:26" ht="50.1" customHeight="1" x14ac:dyDescent="0.25">
      <c r="H809" s="16"/>
      <c r="I809" s="15"/>
      <c r="J809" s="15"/>
      <c r="K809" s="15"/>
      <c r="T809" s="17"/>
      <c r="U809" s="17"/>
      <c r="V809" s="17"/>
      <c r="W809" s="17"/>
      <c r="X809" s="17"/>
      <c r="Y809" s="10"/>
      <c r="Z809" s="10"/>
    </row>
    <row r="810" spans="8:26" ht="50.1" customHeight="1" x14ac:dyDescent="0.25">
      <c r="H810" s="16"/>
      <c r="I810" s="15"/>
      <c r="J810" s="15"/>
      <c r="K810" s="15"/>
      <c r="T810" s="17"/>
      <c r="U810" s="17"/>
      <c r="V810" s="17"/>
      <c r="W810" s="17"/>
      <c r="X810" s="17"/>
      <c r="Y810" s="10"/>
      <c r="Z810" s="10"/>
    </row>
    <row r="811" spans="8:26" ht="50.1" customHeight="1" x14ac:dyDescent="0.25">
      <c r="H811" s="16"/>
      <c r="I811" s="15"/>
      <c r="J811" s="15"/>
      <c r="K811" s="15"/>
      <c r="T811" s="17"/>
      <c r="U811" s="17"/>
      <c r="V811" s="17"/>
      <c r="W811" s="17"/>
      <c r="X811" s="17"/>
      <c r="Y811" s="10"/>
      <c r="Z811" s="10"/>
    </row>
    <row r="812" spans="8:26" ht="50.1" customHeight="1" x14ac:dyDescent="0.25">
      <c r="H812" s="16"/>
      <c r="I812" s="15"/>
      <c r="J812" s="15"/>
      <c r="K812" s="15"/>
      <c r="T812" s="17"/>
      <c r="U812" s="17"/>
      <c r="V812" s="17"/>
      <c r="W812" s="17"/>
      <c r="X812" s="17"/>
      <c r="Y812" s="10"/>
      <c r="Z812" s="10"/>
    </row>
    <row r="813" spans="8:26" ht="50.1" customHeight="1" x14ac:dyDescent="0.25">
      <c r="H813" s="16"/>
      <c r="I813" s="15"/>
      <c r="J813" s="15"/>
      <c r="K813" s="15"/>
      <c r="T813" s="17"/>
      <c r="U813" s="17"/>
      <c r="V813" s="17"/>
      <c r="W813" s="17"/>
      <c r="X813" s="17"/>
      <c r="Y813" s="10"/>
      <c r="Z813" s="10"/>
    </row>
    <row r="814" spans="8:26" ht="50.1" customHeight="1" x14ac:dyDescent="0.25">
      <c r="H814" s="16"/>
      <c r="I814" s="15"/>
      <c r="J814" s="15"/>
      <c r="K814" s="15"/>
      <c r="T814" s="17"/>
      <c r="U814" s="17"/>
      <c r="V814" s="17"/>
      <c r="W814" s="17"/>
      <c r="X814" s="17"/>
      <c r="Y814" s="10"/>
      <c r="Z814" s="10"/>
    </row>
    <row r="815" spans="8:26" ht="50.1" customHeight="1" x14ac:dyDescent="0.25">
      <c r="H815" s="16"/>
      <c r="I815" s="15"/>
      <c r="J815" s="15"/>
      <c r="K815" s="15"/>
      <c r="T815" s="17"/>
      <c r="U815" s="17"/>
      <c r="V815" s="17"/>
      <c r="W815" s="17"/>
      <c r="X815" s="17"/>
      <c r="Y815" s="10"/>
      <c r="Z815" s="10"/>
    </row>
    <row r="816" spans="8:26" ht="50.1" customHeight="1" x14ac:dyDescent="0.25">
      <c r="H816" s="16"/>
      <c r="I816" s="15"/>
      <c r="J816" s="15"/>
      <c r="K816" s="15"/>
      <c r="T816" s="17"/>
      <c r="U816" s="17"/>
      <c r="V816" s="17"/>
      <c r="W816" s="17"/>
      <c r="X816" s="17"/>
      <c r="Y816" s="10"/>
      <c r="Z816" s="10"/>
    </row>
    <row r="817" spans="8:26" ht="50.1" customHeight="1" x14ac:dyDescent="0.25">
      <c r="H817" s="16"/>
      <c r="I817" s="15"/>
      <c r="J817" s="15"/>
      <c r="K817" s="15"/>
      <c r="T817" s="17"/>
      <c r="U817" s="17"/>
      <c r="V817" s="17"/>
      <c r="W817" s="17"/>
      <c r="X817" s="17"/>
      <c r="Y817" s="10"/>
      <c r="Z817" s="10"/>
    </row>
    <row r="818" spans="8:26" ht="50.1" customHeight="1" x14ac:dyDescent="0.25">
      <c r="H818" s="16"/>
      <c r="I818" s="15"/>
      <c r="J818" s="15"/>
      <c r="K818" s="15"/>
      <c r="T818" s="17"/>
      <c r="U818" s="17"/>
      <c r="V818" s="17"/>
      <c r="W818" s="17"/>
      <c r="X818" s="17"/>
      <c r="Y818" s="10"/>
      <c r="Z818" s="10"/>
    </row>
    <row r="819" spans="8:26" ht="50.1" customHeight="1" x14ac:dyDescent="0.25">
      <c r="H819" s="16"/>
      <c r="I819" s="15"/>
      <c r="J819" s="15"/>
      <c r="K819" s="15"/>
      <c r="T819" s="17"/>
      <c r="U819" s="17"/>
      <c r="V819" s="17"/>
      <c r="W819" s="17"/>
      <c r="X819" s="17"/>
      <c r="Y819" s="10"/>
      <c r="Z819" s="10"/>
    </row>
    <row r="820" spans="8:26" ht="50.1" customHeight="1" x14ac:dyDescent="0.25">
      <c r="H820" s="16"/>
      <c r="I820" s="15"/>
      <c r="J820" s="15"/>
      <c r="K820" s="15"/>
      <c r="T820" s="17"/>
      <c r="U820" s="17"/>
      <c r="V820" s="17"/>
      <c r="W820" s="17"/>
      <c r="X820" s="17"/>
      <c r="Y820" s="10"/>
      <c r="Z820" s="10"/>
    </row>
    <row r="821" spans="8:26" ht="50.1" customHeight="1" x14ac:dyDescent="0.25">
      <c r="H821" s="16"/>
      <c r="I821" s="15"/>
      <c r="J821" s="15"/>
      <c r="K821" s="15"/>
      <c r="T821" s="17"/>
      <c r="U821" s="17"/>
      <c r="V821" s="17"/>
      <c r="W821" s="17"/>
      <c r="X821" s="17"/>
      <c r="Y821" s="10"/>
      <c r="Z821" s="10"/>
    </row>
    <row r="822" spans="8:26" ht="50.1" customHeight="1" x14ac:dyDescent="0.25">
      <c r="H822" s="16"/>
      <c r="I822" s="15"/>
      <c r="J822" s="15"/>
      <c r="K822" s="15"/>
      <c r="T822" s="17"/>
      <c r="U822" s="17"/>
      <c r="V822" s="17"/>
      <c r="W822" s="17"/>
      <c r="X822" s="17"/>
      <c r="Y822" s="10"/>
      <c r="Z822" s="10"/>
    </row>
    <row r="823" spans="8:26" ht="50.1" customHeight="1" x14ac:dyDescent="0.25">
      <c r="H823" s="16"/>
      <c r="I823" s="15"/>
      <c r="J823" s="15"/>
      <c r="K823" s="15"/>
      <c r="T823" s="17"/>
      <c r="U823" s="17"/>
      <c r="V823" s="17"/>
      <c r="W823" s="17"/>
      <c r="X823" s="17"/>
      <c r="Y823" s="10"/>
      <c r="Z823" s="10"/>
    </row>
    <row r="824" spans="8:26" ht="50.1" customHeight="1" x14ac:dyDescent="0.25">
      <c r="H824" s="16"/>
      <c r="I824" s="15"/>
      <c r="J824" s="15"/>
      <c r="K824" s="15"/>
      <c r="T824" s="17"/>
      <c r="U824" s="17"/>
      <c r="V824" s="17"/>
      <c r="W824" s="17"/>
      <c r="X824" s="17"/>
      <c r="Y824" s="10"/>
      <c r="Z824" s="10"/>
    </row>
    <row r="825" spans="8:26" ht="50.1" customHeight="1" x14ac:dyDescent="0.25">
      <c r="H825" s="16"/>
      <c r="I825" s="15"/>
      <c r="J825" s="15"/>
      <c r="K825" s="15"/>
      <c r="T825" s="17"/>
      <c r="U825" s="17"/>
      <c r="V825" s="17"/>
      <c r="W825" s="17"/>
      <c r="X825" s="17"/>
      <c r="Y825" s="10"/>
      <c r="Z825" s="10"/>
    </row>
    <row r="826" spans="8:26" ht="50.1" customHeight="1" x14ac:dyDescent="0.25">
      <c r="H826" s="16"/>
      <c r="I826" s="15"/>
      <c r="J826" s="15"/>
      <c r="K826" s="15"/>
      <c r="T826" s="17"/>
      <c r="U826" s="17"/>
      <c r="V826" s="17"/>
      <c r="W826" s="17"/>
      <c r="X826" s="17"/>
      <c r="Y826" s="10"/>
      <c r="Z826" s="10"/>
    </row>
    <row r="827" spans="8:26" ht="50.1" customHeight="1" x14ac:dyDescent="0.25">
      <c r="H827" s="16"/>
      <c r="I827" s="15"/>
      <c r="J827" s="15"/>
      <c r="K827" s="15"/>
      <c r="T827" s="17"/>
      <c r="U827" s="17"/>
      <c r="V827" s="17"/>
      <c r="W827" s="17"/>
      <c r="X827" s="17"/>
      <c r="Y827" s="10"/>
      <c r="Z827" s="10"/>
    </row>
    <row r="828" spans="8:26" ht="50.1" customHeight="1" x14ac:dyDescent="0.25">
      <c r="H828" s="16"/>
      <c r="I828" s="15"/>
      <c r="J828" s="15"/>
      <c r="K828" s="15"/>
      <c r="T828" s="17"/>
      <c r="U828" s="17"/>
      <c r="V828" s="17"/>
      <c r="W828" s="17"/>
      <c r="X828" s="17"/>
      <c r="Y828" s="10"/>
      <c r="Z828" s="10"/>
    </row>
    <row r="829" spans="8:26" ht="50.1" customHeight="1" x14ac:dyDescent="0.25">
      <c r="H829" s="16"/>
      <c r="I829" s="15"/>
      <c r="J829" s="15"/>
      <c r="K829" s="15"/>
      <c r="T829" s="17"/>
      <c r="U829" s="17"/>
      <c r="V829" s="17"/>
      <c r="W829" s="17"/>
      <c r="X829" s="17"/>
      <c r="Y829" s="10"/>
      <c r="Z829" s="10"/>
    </row>
    <row r="830" spans="8:26" ht="50.1" customHeight="1" x14ac:dyDescent="0.25">
      <c r="H830" s="16"/>
      <c r="I830" s="15"/>
      <c r="J830" s="15"/>
      <c r="K830" s="15"/>
      <c r="T830" s="17"/>
      <c r="U830" s="17"/>
      <c r="V830" s="17"/>
      <c r="W830" s="17"/>
      <c r="X830" s="17"/>
      <c r="Y830" s="10"/>
      <c r="Z830" s="10"/>
    </row>
    <row r="831" spans="8:26" ht="50.1" customHeight="1" x14ac:dyDescent="0.25">
      <c r="H831" s="16"/>
      <c r="I831" s="15"/>
      <c r="J831" s="15"/>
      <c r="K831" s="15"/>
      <c r="T831" s="17"/>
      <c r="U831" s="17"/>
      <c r="V831" s="17"/>
      <c r="W831" s="17"/>
      <c r="X831" s="17"/>
      <c r="Y831" s="10"/>
      <c r="Z831" s="10"/>
    </row>
    <row r="832" spans="8:26" ht="50.1" customHeight="1" x14ac:dyDescent="0.25">
      <c r="H832" s="16"/>
      <c r="I832" s="15"/>
      <c r="J832" s="15"/>
      <c r="K832" s="15"/>
      <c r="T832" s="17"/>
      <c r="U832" s="17"/>
      <c r="V832" s="17"/>
      <c r="W832" s="17"/>
      <c r="X832" s="17"/>
      <c r="Y832" s="10"/>
      <c r="Z832" s="10"/>
    </row>
    <row r="833" spans="8:26" ht="50.1" customHeight="1" x14ac:dyDescent="0.25">
      <c r="H833" s="16"/>
      <c r="I833" s="15"/>
      <c r="J833" s="15"/>
      <c r="K833" s="15"/>
      <c r="T833" s="17"/>
      <c r="U833" s="17"/>
      <c r="V833" s="17"/>
      <c r="W833" s="17"/>
      <c r="X833" s="17"/>
      <c r="Y833" s="10"/>
      <c r="Z833" s="10"/>
    </row>
    <row r="834" spans="8:26" ht="50.1" customHeight="1" x14ac:dyDescent="0.25">
      <c r="H834" s="16"/>
      <c r="I834" s="15"/>
      <c r="J834" s="15"/>
      <c r="K834" s="15"/>
      <c r="T834" s="17"/>
      <c r="U834" s="17"/>
      <c r="V834" s="17"/>
      <c r="W834" s="17"/>
      <c r="X834" s="17"/>
      <c r="Y834" s="10"/>
      <c r="Z834" s="10"/>
    </row>
    <row r="835" spans="8:26" ht="50.1" customHeight="1" x14ac:dyDescent="0.25">
      <c r="H835" s="16"/>
      <c r="I835" s="15"/>
      <c r="J835" s="15"/>
      <c r="K835" s="15"/>
      <c r="T835" s="17"/>
      <c r="U835" s="17"/>
      <c r="V835" s="17"/>
      <c r="W835" s="17"/>
      <c r="X835" s="17"/>
      <c r="Y835" s="10"/>
      <c r="Z835" s="10"/>
    </row>
    <row r="836" spans="8:26" ht="50.1" customHeight="1" x14ac:dyDescent="0.25">
      <c r="H836" s="16"/>
      <c r="I836" s="15"/>
      <c r="J836" s="15"/>
      <c r="K836" s="15"/>
      <c r="T836" s="17"/>
      <c r="U836" s="17"/>
      <c r="V836" s="17"/>
      <c r="W836" s="17"/>
      <c r="X836" s="17"/>
      <c r="Y836" s="10"/>
      <c r="Z836" s="10"/>
    </row>
    <row r="837" spans="8:26" ht="50.1" customHeight="1" x14ac:dyDescent="0.25">
      <c r="H837" s="16"/>
      <c r="I837" s="15"/>
      <c r="J837" s="15"/>
      <c r="K837" s="15"/>
      <c r="T837" s="17"/>
      <c r="U837" s="17"/>
      <c r="V837" s="17"/>
      <c r="W837" s="17"/>
      <c r="X837" s="17"/>
      <c r="Y837" s="10"/>
      <c r="Z837" s="10"/>
    </row>
    <row r="838" spans="8:26" ht="50.1" customHeight="1" x14ac:dyDescent="0.25">
      <c r="H838" s="16"/>
      <c r="I838" s="15"/>
      <c r="J838" s="15"/>
      <c r="K838" s="15"/>
      <c r="T838" s="17"/>
      <c r="U838" s="17"/>
      <c r="V838" s="17"/>
      <c r="W838" s="17"/>
      <c r="X838" s="17"/>
      <c r="Y838" s="10"/>
      <c r="Z838" s="10"/>
    </row>
    <row r="839" spans="8:26" ht="50.1" customHeight="1" x14ac:dyDescent="0.25">
      <c r="H839" s="16"/>
      <c r="I839" s="15"/>
      <c r="J839" s="15"/>
      <c r="K839" s="15"/>
      <c r="T839" s="17"/>
      <c r="U839" s="17"/>
      <c r="V839" s="17"/>
      <c r="W839" s="17"/>
      <c r="X839" s="17"/>
      <c r="Y839" s="10"/>
      <c r="Z839" s="10"/>
    </row>
    <row r="840" spans="8:26" ht="50.1" customHeight="1" x14ac:dyDescent="0.25">
      <c r="H840" s="16"/>
      <c r="I840" s="15"/>
      <c r="J840" s="15"/>
      <c r="K840" s="15"/>
      <c r="T840" s="17"/>
      <c r="U840" s="17"/>
      <c r="V840" s="17"/>
      <c r="W840" s="17"/>
      <c r="X840" s="17"/>
      <c r="Y840" s="10"/>
      <c r="Z840" s="10"/>
    </row>
    <row r="841" spans="8:26" ht="50.1" customHeight="1" x14ac:dyDescent="0.25">
      <c r="H841" s="16"/>
      <c r="I841" s="15"/>
      <c r="J841" s="15"/>
      <c r="K841" s="15"/>
      <c r="T841" s="17"/>
      <c r="U841" s="17"/>
      <c r="V841" s="17"/>
      <c r="W841" s="17"/>
      <c r="X841" s="17"/>
      <c r="Y841" s="10"/>
      <c r="Z841" s="10"/>
    </row>
    <row r="842" spans="8:26" ht="50.1" customHeight="1" x14ac:dyDescent="0.25">
      <c r="H842" s="16"/>
      <c r="I842" s="15"/>
      <c r="J842" s="15"/>
      <c r="K842" s="15"/>
      <c r="T842" s="17"/>
      <c r="U842" s="17"/>
      <c r="V842" s="17"/>
      <c r="W842" s="17"/>
      <c r="X842" s="17"/>
      <c r="Y842" s="10"/>
      <c r="Z842" s="10"/>
    </row>
    <row r="843" spans="8:26" ht="50.1" customHeight="1" x14ac:dyDescent="0.25">
      <c r="H843" s="16"/>
      <c r="I843" s="15"/>
      <c r="J843" s="15"/>
      <c r="K843" s="15"/>
      <c r="T843" s="17"/>
      <c r="U843" s="17"/>
      <c r="V843" s="17"/>
      <c r="W843" s="17"/>
      <c r="X843" s="17"/>
      <c r="Y843" s="10"/>
      <c r="Z843" s="10"/>
    </row>
    <row r="844" spans="8:26" ht="50.1" customHeight="1" x14ac:dyDescent="0.25">
      <c r="H844" s="16"/>
      <c r="I844" s="15"/>
      <c r="J844" s="15"/>
      <c r="K844" s="15"/>
      <c r="T844" s="17"/>
      <c r="U844" s="17"/>
      <c r="V844" s="17"/>
      <c r="W844" s="17"/>
      <c r="X844" s="17"/>
      <c r="Y844" s="10"/>
      <c r="Z844" s="10"/>
    </row>
    <row r="845" spans="8:26" ht="50.1" customHeight="1" x14ac:dyDescent="0.25">
      <c r="H845" s="16"/>
      <c r="I845" s="15"/>
      <c r="J845" s="15"/>
      <c r="K845" s="15"/>
      <c r="T845" s="17"/>
      <c r="U845" s="17"/>
      <c r="V845" s="17"/>
      <c r="W845" s="17"/>
      <c r="X845" s="17"/>
      <c r="Y845" s="10"/>
      <c r="Z845" s="10"/>
    </row>
    <row r="846" spans="8:26" ht="50.1" customHeight="1" x14ac:dyDescent="0.25">
      <c r="H846" s="16"/>
      <c r="I846" s="15"/>
      <c r="J846" s="15"/>
      <c r="K846" s="15"/>
      <c r="T846" s="17"/>
      <c r="U846" s="17"/>
      <c r="V846" s="17"/>
      <c r="W846" s="17"/>
      <c r="X846" s="17"/>
      <c r="Y846" s="10"/>
      <c r="Z846" s="10"/>
    </row>
    <row r="847" spans="8:26" ht="50.1" customHeight="1" x14ac:dyDescent="0.25">
      <c r="H847" s="16"/>
      <c r="I847" s="15"/>
      <c r="J847" s="15"/>
      <c r="K847" s="15"/>
      <c r="T847" s="17"/>
      <c r="U847" s="17"/>
      <c r="V847" s="17"/>
      <c r="W847" s="17"/>
      <c r="X847" s="17"/>
      <c r="Y847" s="10"/>
      <c r="Z847" s="10"/>
    </row>
    <row r="848" spans="8:26" ht="50.1" customHeight="1" x14ac:dyDescent="0.25">
      <c r="H848" s="16"/>
      <c r="I848" s="15"/>
      <c r="J848" s="15"/>
      <c r="K848" s="15"/>
      <c r="T848" s="17"/>
      <c r="U848" s="17"/>
      <c r="V848" s="17"/>
      <c r="W848" s="17"/>
      <c r="X848" s="17"/>
      <c r="Y848" s="10"/>
      <c r="Z848" s="10"/>
    </row>
    <row r="849" spans="8:26" ht="50.1" customHeight="1" x14ac:dyDescent="0.25">
      <c r="H849" s="16"/>
      <c r="I849" s="15"/>
      <c r="J849" s="15"/>
      <c r="K849" s="15"/>
      <c r="T849" s="17"/>
      <c r="U849" s="17"/>
      <c r="V849" s="17"/>
      <c r="W849" s="17"/>
      <c r="X849" s="17"/>
      <c r="Y849" s="10"/>
      <c r="Z849" s="10"/>
    </row>
    <row r="850" spans="8:26" ht="50.1" customHeight="1" x14ac:dyDescent="0.25">
      <c r="H850" s="16"/>
      <c r="I850" s="15"/>
      <c r="J850" s="15"/>
      <c r="K850" s="15"/>
      <c r="T850" s="17"/>
      <c r="U850" s="17"/>
      <c r="V850" s="17"/>
      <c r="W850" s="17"/>
      <c r="X850" s="17"/>
      <c r="Y850" s="10"/>
      <c r="Z850" s="10"/>
    </row>
    <row r="851" spans="8:26" ht="50.1" customHeight="1" x14ac:dyDescent="0.25">
      <c r="H851" s="16"/>
      <c r="I851" s="15"/>
      <c r="J851" s="15"/>
      <c r="K851" s="15"/>
      <c r="T851" s="17"/>
      <c r="U851" s="17"/>
      <c r="V851" s="17"/>
      <c r="W851" s="17"/>
      <c r="X851" s="17"/>
      <c r="Y851" s="10"/>
      <c r="Z851" s="10"/>
    </row>
    <row r="852" spans="8:26" ht="50.1" customHeight="1" x14ac:dyDescent="0.25">
      <c r="H852" s="16"/>
      <c r="I852" s="15"/>
      <c r="J852" s="15"/>
      <c r="K852" s="15"/>
      <c r="T852" s="17"/>
      <c r="U852" s="17"/>
      <c r="V852" s="17"/>
      <c r="W852" s="17"/>
      <c r="X852" s="17"/>
      <c r="Y852" s="10"/>
      <c r="Z852" s="10"/>
    </row>
    <row r="853" spans="8:26" ht="50.1" customHeight="1" x14ac:dyDescent="0.25">
      <c r="H853" s="16"/>
      <c r="I853" s="15"/>
      <c r="J853" s="15"/>
      <c r="K853" s="15"/>
      <c r="T853" s="17"/>
      <c r="U853" s="17"/>
      <c r="V853" s="17"/>
      <c r="W853" s="17"/>
      <c r="X853" s="17"/>
      <c r="Y853" s="10"/>
      <c r="Z853" s="10"/>
    </row>
    <row r="854" spans="8:26" ht="50.1" customHeight="1" x14ac:dyDescent="0.25">
      <c r="H854" s="16"/>
      <c r="I854" s="15"/>
      <c r="J854" s="15"/>
      <c r="K854" s="15"/>
      <c r="T854" s="17"/>
      <c r="U854" s="17"/>
      <c r="V854" s="17"/>
      <c r="W854" s="17"/>
      <c r="X854" s="17"/>
      <c r="Y854" s="10"/>
      <c r="Z854" s="10"/>
    </row>
    <row r="855" spans="8:26" ht="50.1" customHeight="1" x14ac:dyDescent="0.25">
      <c r="H855" s="16"/>
      <c r="I855" s="15"/>
      <c r="J855" s="15"/>
      <c r="K855" s="15"/>
      <c r="T855" s="17"/>
      <c r="U855" s="17"/>
      <c r="V855" s="17"/>
      <c r="W855" s="17"/>
      <c r="X855" s="17"/>
      <c r="Y855" s="10"/>
      <c r="Z855" s="10"/>
    </row>
    <row r="856" spans="8:26" ht="50.1" customHeight="1" x14ac:dyDescent="0.25">
      <c r="H856" s="16"/>
      <c r="I856" s="15"/>
      <c r="J856" s="15"/>
      <c r="K856" s="15"/>
      <c r="T856" s="17"/>
      <c r="U856" s="17"/>
      <c r="V856" s="17"/>
      <c r="W856" s="17"/>
      <c r="X856" s="17"/>
      <c r="Y856" s="10"/>
      <c r="Z856" s="10"/>
    </row>
    <row r="857" spans="8:26" ht="50.1" customHeight="1" x14ac:dyDescent="0.25">
      <c r="H857" s="16"/>
      <c r="I857" s="15"/>
      <c r="J857" s="15"/>
      <c r="K857" s="15"/>
      <c r="T857" s="17"/>
      <c r="U857" s="17"/>
      <c r="V857" s="17"/>
      <c r="W857" s="17"/>
      <c r="X857" s="17"/>
      <c r="Y857" s="10"/>
      <c r="Z857" s="10"/>
    </row>
    <row r="858" spans="8:26" ht="50.1" customHeight="1" x14ac:dyDescent="0.25">
      <c r="H858" s="16"/>
      <c r="I858" s="15"/>
      <c r="J858" s="15"/>
      <c r="K858" s="15"/>
      <c r="T858" s="17"/>
      <c r="U858" s="17"/>
      <c r="V858" s="17"/>
      <c r="W858" s="17"/>
      <c r="X858" s="17"/>
      <c r="Y858" s="10"/>
      <c r="Z858" s="10"/>
    </row>
    <row r="859" spans="8:26" ht="50.1" customHeight="1" x14ac:dyDescent="0.25">
      <c r="H859" s="16"/>
      <c r="I859" s="15"/>
      <c r="J859" s="15"/>
      <c r="K859" s="15"/>
      <c r="T859" s="17"/>
      <c r="U859" s="17"/>
      <c r="V859" s="17"/>
      <c r="W859" s="17"/>
      <c r="X859" s="17"/>
      <c r="Y859" s="10"/>
      <c r="Z859" s="10"/>
    </row>
    <row r="860" spans="8:26" ht="50.1" customHeight="1" x14ac:dyDescent="0.25">
      <c r="H860" s="16"/>
      <c r="I860" s="15"/>
      <c r="J860" s="15"/>
      <c r="K860" s="15"/>
      <c r="T860" s="17"/>
      <c r="U860" s="17"/>
      <c r="V860" s="17"/>
      <c r="W860" s="17"/>
      <c r="X860" s="17"/>
      <c r="Y860" s="10"/>
      <c r="Z860" s="10"/>
    </row>
    <row r="861" spans="8:26" ht="50.1" customHeight="1" x14ac:dyDescent="0.25">
      <c r="H861" s="16"/>
      <c r="I861" s="15"/>
      <c r="J861" s="15"/>
      <c r="K861" s="15"/>
      <c r="T861" s="17"/>
      <c r="U861" s="17"/>
      <c r="V861" s="17"/>
      <c r="W861" s="17"/>
      <c r="X861" s="17"/>
      <c r="Y861" s="10"/>
      <c r="Z861" s="10"/>
    </row>
    <row r="862" spans="8:26" ht="50.1" customHeight="1" x14ac:dyDescent="0.25">
      <c r="H862" s="16"/>
      <c r="I862" s="15"/>
      <c r="J862" s="15"/>
      <c r="K862" s="15"/>
      <c r="T862" s="17"/>
      <c r="U862" s="17"/>
      <c r="V862" s="17"/>
      <c r="W862" s="17"/>
      <c r="X862" s="17"/>
      <c r="Y862" s="10"/>
      <c r="Z862" s="10"/>
    </row>
    <row r="863" spans="8:26" ht="50.1" customHeight="1" x14ac:dyDescent="0.25">
      <c r="H863" s="16"/>
      <c r="I863" s="15"/>
      <c r="J863" s="15"/>
      <c r="K863" s="15"/>
      <c r="T863" s="17"/>
      <c r="U863" s="17"/>
      <c r="V863" s="17"/>
      <c r="W863" s="17"/>
      <c r="X863" s="17"/>
      <c r="Y863" s="10"/>
      <c r="Z863" s="10"/>
    </row>
    <row r="864" spans="8:26" ht="50.1" customHeight="1" x14ac:dyDescent="0.25">
      <c r="H864" s="16"/>
      <c r="I864" s="15"/>
      <c r="J864" s="15"/>
      <c r="K864" s="15"/>
      <c r="T864" s="17"/>
      <c r="U864" s="17"/>
      <c r="V864" s="17"/>
      <c r="W864" s="17"/>
      <c r="X864" s="17"/>
      <c r="Y864" s="10"/>
      <c r="Z864" s="10"/>
    </row>
    <row r="865" spans="8:26" ht="50.1" customHeight="1" x14ac:dyDescent="0.25">
      <c r="H865" s="16"/>
      <c r="I865" s="15"/>
      <c r="J865" s="15"/>
      <c r="K865" s="15"/>
      <c r="T865" s="17"/>
      <c r="U865" s="17"/>
      <c r="V865" s="17"/>
      <c r="W865" s="17"/>
      <c r="X865" s="17"/>
      <c r="Y865" s="10"/>
      <c r="Z865" s="10"/>
    </row>
    <row r="866" spans="8:26" ht="50.1" customHeight="1" x14ac:dyDescent="0.25">
      <c r="H866" s="16"/>
      <c r="I866" s="15"/>
      <c r="J866" s="15"/>
      <c r="K866" s="15"/>
      <c r="T866" s="17"/>
      <c r="U866" s="17"/>
      <c r="V866" s="17"/>
      <c r="W866" s="17"/>
      <c r="X866" s="17"/>
      <c r="Y866" s="10"/>
      <c r="Z866" s="10"/>
    </row>
    <row r="867" spans="8:26" ht="50.1" customHeight="1" x14ac:dyDescent="0.25">
      <c r="H867" s="16"/>
      <c r="I867" s="15"/>
      <c r="J867" s="15"/>
      <c r="K867" s="15"/>
      <c r="T867" s="17"/>
      <c r="U867" s="17"/>
      <c r="V867" s="17"/>
      <c r="W867" s="17"/>
      <c r="X867" s="17"/>
      <c r="Y867" s="10"/>
      <c r="Z867" s="10"/>
    </row>
    <row r="868" spans="8:26" ht="50.1" customHeight="1" x14ac:dyDescent="0.25">
      <c r="H868" s="16"/>
      <c r="I868" s="15"/>
      <c r="J868" s="15"/>
      <c r="K868" s="15"/>
      <c r="T868" s="17"/>
      <c r="U868" s="17"/>
      <c r="V868" s="17"/>
      <c r="W868" s="17"/>
      <c r="X868" s="17"/>
      <c r="Y868" s="10"/>
      <c r="Z868" s="10"/>
    </row>
    <row r="869" spans="8:26" ht="50.1" customHeight="1" x14ac:dyDescent="0.25">
      <c r="H869" s="16"/>
      <c r="I869" s="15"/>
      <c r="J869" s="15"/>
      <c r="K869" s="15"/>
      <c r="T869" s="17"/>
      <c r="U869" s="17"/>
      <c r="V869" s="17"/>
      <c r="W869" s="17"/>
      <c r="X869" s="17"/>
      <c r="Y869" s="10"/>
      <c r="Z869" s="10"/>
    </row>
    <row r="870" spans="8:26" ht="50.1" customHeight="1" x14ac:dyDescent="0.25">
      <c r="H870" s="16"/>
      <c r="I870" s="15"/>
      <c r="J870" s="15"/>
      <c r="K870" s="15"/>
      <c r="T870" s="17"/>
      <c r="U870" s="17"/>
      <c r="V870" s="17"/>
      <c r="W870" s="17"/>
      <c r="X870" s="17"/>
      <c r="Y870" s="10"/>
      <c r="Z870" s="10"/>
    </row>
    <row r="871" spans="8:26" ht="50.1" customHeight="1" x14ac:dyDescent="0.25">
      <c r="H871" s="16"/>
      <c r="I871" s="15"/>
      <c r="J871" s="15"/>
      <c r="K871" s="15"/>
      <c r="T871" s="17"/>
      <c r="U871" s="17"/>
      <c r="V871" s="17"/>
      <c r="W871" s="17"/>
      <c r="X871" s="17"/>
      <c r="Y871" s="10"/>
      <c r="Z871" s="10"/>
    </row>
    <row r="872" spans="8:26" ht="50.1" customHeight="1" x14ac:dyDescent="0.25">
      <c r="H872" s="16"/>
      <c r="I872" s="15"/>
      <c r="J872" s="15"/>
      <c r="K872" s="15"/>
      <c r="T872" s="17"/>
      <c r="U872" s="17"/>
      <c r="V872" s="17"/>
      <c r="W872" s="17"/>
      <c r="X872" s="17"/>
      <c r="Y872" s="10"/>
      <c r="Z872" s="10"/>
    </row>
    <row r="873" spans="8:26" ht="50.1" customHeight="1" x14ac:dyDescent="0.25">
      <c r="H873" s="16"/>
      <c r="I873" s="15"/>
      <c r="J873" s="15"/>
      <c r="K873" s="15"/>
      <c r="T873" s="17"/>
      <c r="U873" s="17"/>
      <c r="V873" s="17"/>
      <c r="W873" s="17"/>
      <c r="X873" s="17"/>
      <c r="Y873" s="10"/>
      <c r="Z873" s="10"/>
    </row>
    <row r="874" spans="8:26" ht="50.1" customHeight="1" x14ac:dyDescent="0.25">
      <c r="H874" s="16"/>
      <c r="I874" s="15"/>
      <c r="J874" s="15"/>
      <c r="K874" s="15"/>
      <c r="T874" s="17"/>
      <c r="U874" s="17"/>
      <c r="V874" s="17"/>
      <c r="W874" s="17"/>
      <c r="X874" s="17"/>
      <c r="Y874" s="10"/>
      <c r="Z874" s="10"/>
    </row>
    <row r="875" spans="8:26" ht="50.1" customHeight="1" x14ac:dyDescent="0.25">
      <c r="H875" s="16"/>
      <c r="I875" s="15"/>
      <c r="J875" s="15"/>
      <c r="K875" s="15"/>
      <c r="T875" s="17"/>
      <c r="U875" s="17"/>
      <c r="V875" s="17"/>
      <c r="W875" s="17"/>
      <c r="X875" s="17"/>
      <c r="Y875" s="10"/>
      <c r="Z875" s="10"/>
    </row>
    <row r="876" spans="8:26" ht="50.1" customHeight="1" x14ac:dyDescent="0.25">
      <c r="H876" s="16"/>
      <c r="I876" s="15"/>
      <c r="J876" s="15"/>
      <c r="K876" s="15"/>
      <c r="T876" s="17"/>
      <c r="U876" s="17"/>
      <c r="V876" s="17"/>
      <c r="W876" s="17"/>
      <c r="X876" s="17"/>
      <c r="Y876" s="10"/>
      <c r="Z876" s="10"/>
    </row>
    <row r="877" spans="8:26" ht="50.1" customHeight="1" x14ac:dyDescent="0.25">
      <c r="H877" s="16"/>
      <c r="I877" s="15"/>
      <c r="J877" s="15"/>
      <c r="K877" s="15"/>
      <c r="T877" s="17"/>
      <c r="U877" s="17"/>
      <c r="V877" s="17"/>
      <c r="W877" s="17"/>
      <c r="X877" s="17"/>
      <c r="Y877" s="10"/>
      <c r="Z877" s="10"/>
    </row>
    <row r="878" spans="8:26" ht="50.1" customHeight="1" x14ac:dyDescent="0.25">
      <c r="H878" s="16"/>
      <c r="I878" s="15"/>
      <c r="J878" s="15"/>
      <c r="K878" s="15"/>
      <c r="T878" s="17"/>
      <c r="U878" s="17"/>
      <c r="V878" s="17"/>
      <c r="W878" s="17"/>
      <c r="X878" s="17"/>
      <c r="Y878" s="10"/>
      <c r="Z878" s="10"/>
    </row>
    <row r="879" spans="8:26" ht="50.1" customHeight="1" x14ac:dyDescent="0.25">
      <c r="H879" s="16"/>
      <c r="I879" s="15"/>
      <c r="J879" s="15"/>
      <c r="K879" s="15"/>
      <c r="T879" s="17"/>
      <c r="U879" s="17"/>
      <c r="V879" s="17"/>
      <c r="W879" s="17"/>
      <c r="X879" s="17"/>
      <c r="Y879" s="10"/>
      <c r="Z879" s="10"/>
    </row>
    <row r="880" spans="8:26" ht="50.1" customHeight="1" x14ac:dyDescent="0.25">
      <c r="H880" s="16"/>
      <c r="I880" s="15"/>
      <c r="J880" s="15"/>
      <c r="K880" s="15"/>
      <c r="T880" s="17"/>
      <c r="U880" s="17"/>
      <c r="V880" s="17"/>
      <c r="W880" s="17"/>
      <c r="X880" s="17"/>
      <c r="Y880" s="10"/>
      <c r="Z880" s="10"/>
    </row>
    <row r="881" spans="8:26" ht="50.1" customHeight="1" x14ac:dyDescent="0.25">
      <c r="H881" s="16"/>
      <c r="I881" s="15"/>
      <c r="J881" s="15"/>
      <c r="K881" s="15"/>
      <c r="T881" s="17"/>
      <c r="U881" s="17"/>
      <c r="V881" s="17"/>
      <c r="W881" s="17"/>
      <c r="X881" s="17"/>
      <c r="Y881" s="10"/>
      <c r="Z881" s="10"/>
    </row>
    <row r="882" spans="8:26" ht="50.1" customHeight="1" x14ac:dyDescent="0.25">
      <c r="H882" s="16"/>
      <c r="I882" s="15"/>
      <c r="J882" s="15"/>
      <c r="K882" s="15"/>
      <c r="T882" s="17"/>
      <c r="U882" s="17"/>
      <c r="V882" s="17"/>
      <c r="W882" s="17"/>
      <c r="X882" s="17"/>
      <c r="Y882" s="10"/>
      <c r="Z882" s="10"/>
    </row>
    <row r="883" spans="8:26" ht="50.1" customHeight="1" x14ac:dyDescent="0.25">
      <c r="H883" s="16"/>
      <c r="I883" s="15"/>
      <c r="J883" s="15"/>
      <c r="K883" s="15"/>
      <c r="T883" s="17"/>
      <c r="U883" s="17"/>
      <c r="V883" s="17"/>
      <c r="W883" s="17"/>
      <c r="X883" s="17"/>
      <c r="Y883" s="10"/>
      <c r="Z883" s="10"/>
    </row>
    <row r="884" spans="8:26" ht="50.1" customHeight="1" x14ac:dyDescent="0.25">
      <c r="H884" s="16"/>
      <c r="I884" s="15"/>
      <c r="J884" s="15"/>
      <c r="K884" s="15"/>
      <c r="T884" s="17"/>
      <c r="U884" s="17"/>
      <c r="V884" s="17"/>
      <c r="W884" s="17"/>
      <c r="X884" s="17"/>
      <c r="Y884" s="10"/>
      <c r="Z884" s="10"/>
    </row>
    <row r="885" spans="8:26" ht="50.1" customHeight="1" x14ac:dyDescent="0.25">
      <c r="H885" s="16"/>
      <c r="I885" s="15"/>
      <c r="J885" s="15"/>
      <c r="K885" s="15"/>
      <c r="T885" s="17"/>
      <c r="U885" s="17"/>
      <c r="V885" s="17"/>
      <c r="W885" s="17"/>
      <c r="X885" s="17"/>
      <c r="Y885" s="10"/>
      <c r="Z885" s="10"/>
    </row>
    <row r="886" spans="8:26" ht="50.1" customHeight="1" x14ac:dyDescent="0.25">
      <c r="H886" s="16"/>
      <c r="I886" s="15"/>
      <c r="J886" s="15"/>
      <c r="K886" s="15"/>
      <c r="T886" s="17"/>
      <c r="U886" s="17"/>
      <c r="V886" s="17"/>
      <c r="W886" s="17"/>
      <c r="X886" s="17"/>
      <c r="Y886" s="10"/>
      <c r="Z886" s="10"/>
    </row>
    <row r="887" spans="8:26" ht="50.1" customHeight="1" x14ac:dyDescent="0.25">
      <c r="H887" s="16"/>
      <c r="I887" s="15"/>
      <c r="J887" s="15"/>
      <c r="K887" s="15"/>
      <c r="T887" s="17"/>
      <c r="U887" s="17"/>
      <c r="V887" s="17"/>
      <c r="W887" s="17"/>
      <c r="X887" s="17"/>
      <c r="Y887" s="10"/>
      <c r="Z887" s="10"/>
    </row>
    <row r="888" spans="8:26" ht="50.1" customHeight="1" x14ac:dyDescent="0.25">
      <c r="H888" s="16"/>
      <c r="I888" s="15"/>
      <c r="J888" s="15"/>
      <c r="K888" s="15"/>
      <c r="T888" s="17"/>
      <c r="U888" s="17"/>
      <c r="V888" s="17"/>
      <c r="W888" s="17"/>
      <c r="X888" s="17"/>
      <c r="Y888" s="10"/>
      <c r="Z888" s="10"/>
    </row>
    <row r="889" spans="8:26" ht="50.1" customHeight="1" x14ac:dyDescent="0.25">
      <c r="H889" s="16"/>
      <c r="I889" s="15"/>
      <c r="J889" s="15"/>
      <c r="K889" s="15"/>
      <c r="T889" s="17"/>
      <c r="U889" s="17"/>
      <c r="V889" s="17"/>
      <c r="W889" s="17"/>
      <c r="X889" s="17"/>
      <c r="Y889" s="10"/>
      <c r="Z889" s="10"/>
    </row>
    <row r="890" spans="8:26" ht="50.1" customHeight="1" x14ac:dyDescent="0.25">
      <c r="H890" s="16"/>
      <c r="I890" s="15"/>
      <c r="J890" s="15"/>
      <c r="K890" s="15"/>
      <c r="T890" s="17"/>
      <c r="U890" s="17"/>
      <c r="V890" s="17"/>
      <c r="W890" s="17"/>
      <c r="X890" s="17"/>
      <c r="Y890" s="10"/>
      <c r="Z890" s="10"/>
    </row>
    <row r="891" spans="8:26" ht="50.1" customHeight="1" x14ac:dyDescent="0.25">
      <c r="H891" s="16"/>
      <c r="I891" s="15"/>
      <c r="J891" s="15"/>
      <c r="K891" s="15"/>
      <c r="T891" s="17"/>
      <c r="U891" s="17"/>
      <c r="V891" s="17"/>
      <c r="W891" s="17"/>
      <c r="X891" s="17"/>
      <c r="Y891" s="10"/>
      <c r="Z891" s="10"/>
    </row>
    <row r="892" spans="8:26" ht="50.1" customHeight="1" x14ac:dyDescent="0.25">
      <c r="H892" s="16"/>
      <c r="I892" s="15"/>
      <c r="J892" s="15"/>
      <c r="K892" s="15"/>
      <c r="T892" s="17"/>
      <c r="U892" s="17"/>
      <c r="V892" s="17"/>
      <c r="W892" s="17"/>
      <c r="X892" s="17"/>
      <c r="Y892" s="10"/>
      <c r="Z892" s="10"/>
    </row>
    <row r="893" spans="8:26" ht="50.1" customHeight="1" x14ac:dyDescent="0.25">
      <c r="H893" s="16"/>
      <c r="I893" s="15"/>
      <c r="J893" s="15"/>
      <c r="K893" s="15"/>
      <c r="T893" s="17"/>
      <c r="U893" s="17"/>
      <c r="V893" s="17"/>
      <c r="W893" s="17"/>
      <c r="X893" s="17"/>
      <c r="Y893" s="10"/>
      <c r="Z893" s="10"/>
    </row>
    <row r="894" spans="8:26" ht="50.1" customHeight="1" x14ac:dyDescent="0.25">
      <c r="H894" s="16"/>
      <c r="I894" s="15"/>
      <c r="J894" s="15"/>
      <c r="K894" s="15"/>
      <c r="T894" s="17"/>
      <c r="U894" s="17"/>
      <c r="V894" s="17"/>
      <c r="W894" s="17"/>
      <c r="X894" s="17"/>
      <c r="Y894" s="10"/>
      <c r="Z894" s="10"/>
    </row>
    <row r="895" spans="8:26" ht="50.1" customHeight="1" x14ac:dyDescent="0.25">
      <c r="H895" s="16"/>
      <c r="I895" s="15"/>
      <c r="J895" s="15"/>
      <c r="K895" s="15"/>
      <c r="T895" s="17"/>
      <c r="U895" s="17"/>
      <c r="V895" s="17"/>
      <c r="W895" s="17"/>
      <c r="X895" s="17"/>
      <c r="Y895" s="10"/>
      <c r="Z895" s="10"/>
    </row>
    <row r="896" spans="8:26" ht="50.1" customHeight="1" x14ac:dyDescent="0.25">
      <c r="H896" s="16"/>
      <c r="I896" s="15"/>
      <c r="J896" s="15"/>
      <c r="K896" s="15"/>
      <c r="T896" s="17"/>
      <c r="U896" s="17"/>
      <c r="V896" s="17"/>
      <c r="W896" s="17"/>
      <c r="X896" s="17"/>
      <c r="Y896" s="10"/>
      <c r="Z896" s="10"/>
    </row>
    <row r="897" spans="8:26" ht="50.1" customHeight="1" x14ac:dyDescent="0.25">
      <c r="H897" s="16"/>
      <c r="I897" s="15"/>
      <c r="J897" s="15"/>
      <c r="K897" s="15"/>
      <c r="T897" s="17"/>
      <c r="U897" s="17"/>
      <c r="V897" s="17"/>
      <c r="W897" s="17"/>
      <c r="X897" s="17"/>
      <c r="Y897" s="10"/>
      <c r="Z897" s="10"/>
    </row>
    <row r="898" spans="8:26" ht="50.1" customHeight="1" x14ac:dyDescent="0.25">
      <c r="H898" s="16"/>
      <c r="I898" s="15"/>
      <c r="J898" s="15"/>
      <c r="K898" s="15"/>
      <c r="T898" s="17"/>
      <c r="U898" s="17"/>
      <c r="V898" s="17"/>
      <c r="W898" s="17"/>
      <c r="X898" s="17"/>
      <c r="Y898" s="10"/>
      <c r="Z898" s="10"/>
    </row>
    <row r="899" spans="8:26" ht="50.1" customHeight="1" x14ac:dyDescent="0.25">
      <c r="H899" s="16"/>
      <c r="I899" s="15"/>
      <c r="J899" s="15"/>
      <c r="K899" s="15"/>
      <c r="T899" s="17"/>
      <c r="U899" s="17"/>
      <c r="V899" s="17"/>
      <c r="W899" s="17"/>
      <c r="X899" s="17"/>
      <c r="Y899" s="10"/>
      <c r="Z899" s="10"/>
    </row>
    <row r="900" spans="8:26" ht="50.1" customHeight="1" x14ac:dyDescent="0.25">
      <c r="H900" s="16"/>
      <c r="I900" s="15"/>
      <c r="J900" s="15"/>
      <c r="K900" s="15"/>
      <c r="T900" s="17"/>
      <c r="U900" s="17"/>
      <c r="V900" s="17"/>
      <c r="W900" s="17"/>
      <c r="X900" s="17"/>
      <c r="Y900" s="10"/>
      <c r="Z900" s="10"/>
    </row>
    <row r="901" spans="8:26" ht="50.1" customHeight="1" x14ac:dyDescent="0.25">
      <c r="H901" s="16"/>
      <c r="I901" s="15"/>
      <c r="J901" s="15"/>
      <c r="K901" s="15"/>
      <c r="T901" s="17"/>
      <c r="U901" s="17"/>
      <c r="V901" s="17"/>
      <c r="W901" s="17"/>
      <c r="X901" s="17"/>
      <c r="Y901" s="10"/>
      <c r="Z901" s="10"/>
    </row>
    <row r="902" spans="8:26" ht="50.1" customHeight="1" x14ac:dyDescent="0.25">
      <c r="H902" s="16"/>
      <c r="I902" s="15"/>
      <c r="J902" s="15"/>
      <c r="K902" s="15"/>
      <c r="T902" s="17"/>
      <c r="U902" s="17"/>
      <c r="V902" s="17"/>
      <c r="W902" s="17"/>
      <c r="X902" s="17"/>
      <c r="Y902" s="10"/>
      <c r="Z902" s="10"/>
    </row>
    <row r="903" spans="8:26" ht="50.1" customHeight="1" x14ac:dyDescent="0.25">
      <c r="H903" s="16"/>
      <c r="I903" s="15"/>
      <c r="J903" s="15"/>
      <c r="K903" s="15"/>
      <c r="T903" s="17"/>
      <c r="U903" s="17"/>
      <c r="V903" s="17"/>
      <c r="W903" s="17"/>
      <c r="X903" s="17"/>
      <c r="Y903" s="10"/>
      <c r="Z903" s="10"/>
    </row>
    <row r="904" spans="8:26" ht="50.1" customHeight="1" x14ac:dyDescent="0.25">
      <c r="H904" s="16"/>
      <c r="I904" s="15"/>
      <c r="J904" s="15"/>
      <c r="K904" s="15"/>
      <c r="T904" s="17"/>
      <c r="U904" s="17"/>
      <c r="V904" s="17"/>
      <c r="W904" s="17"/>
      <c r="X904" s="17"/>
      <c r="Y904" s="10"/>
      <c r="Z904" s="10"/>
    </row>
    <row r="905" spans="8:26" ht="50.1" customHeight="1" x14ac:dyDescent="0.25">
      <c r="H905" s="16"/>
      <c r="I905" s="15"/>
      <c r="J905" s="15"/>
      <c r="K905" s="15"/>
      <c r="T905" s="17"/>
      <c r="U905" s="17"/>
      <c r="V905" s="17"/>
      <c r="W905" s="17"/>
      <c r="X905" s="17"/>
      <c r="Y905" s="10"/>
      <c r="Z905" s="10"/>
    </row>
    <row r="906" spans="8:26" ht="50.1" customHeight="1" x14ac:dyDescent="0.25">
      <c r="H906" s="16"/>
      <c r="I906" s="15"/>
      <c r="J906" s="15"/>
      <c r="K906" s="15"/>
      <c r="T906" s="17"/>
      <c r="U906" s="17"/>
      <c r="V906" s="17"/>
      <c r="W906" s="17"/>
      <c r="X906" s="17"/>
      <c r="Y906" s="10"/>
      <c r="Z906" s="10"/>
    </row>
    <row r="907" spans="8:26" ht="50.1" customHeight="1" x14ac:dyDescent="0.25">
      <c r="H907" s="16"/>
      <c r="I907" s="15"/>
      <c r="J907" s="15"/>
      <c r="K907" s="15"/>
      <c r="T907" s="17"/>
      <c r="U907" s="17"/>
      <c r="V907" s="17"/>
      <c r="W907" s="17"/>
      <c r="X907" s="17"/>
      <c r="Y907" s="10"/>
      <c r="Z907" s="10"/>
    </row>
    <row r="908" spans="8:26" ht="50.1" customHeight="1" x14ac:dyDescent="0.25">
      <c r="H908" s="16"/>
      <c r="I908" s="15"/>
      <c r="J908" s="15"/>
      <c r="K908" s="15"/>
      <c r="T908" s="17"/>
      <c r="U908" s="17"/>
      <c r="V908" s="17"/>
      <c r="W908" s="17"/>
      <c r="X908" s="17"/>
      <c r="Y908" s="10"/>
      <c r="Z908" s="10"/>
    </row>
    <row r="909" spans="8:26" ht="50.1" customHeight="1" x14ac:dyDescent="0.25">
      <c r="H909" s="16"/>
      <c r="I909" s="15"/>
      <c r="J909" s="15"/>
      <c r="K909" s="15"/>
      <c r="T909" s="17"/>
      <c r="U909" s="17"/>
      <c r="V909" s="17"/>
      <c r="W909" s="17"/>
      <c r="X909" s="17"/>
      <c r="Y909" s="10"/>
      <c r="Z909" s="10"/>
    </row>
    <row r="910" spans="8:26" ht="50.1" customHeight="1" x14ac:dyDescent="0.25">
      <c r="H910" s="16"/>
      <c r="I910" s="15"/>
      <c r="J910" s="15"/>
      <c r="K910" s="15"/>
      <c r="T910" s="17"/>
      <c r="U910" s="17"/>
      <c r="V910" s="17"/>
      <c r="W910" s="17"/>
      <c r="X910" s="17"/>
      <c r="Y910" s="10"/>
      <c r="Z910" s="10"/>
    </row>
    <row r="911" spans="8:26" ht="50.1" customHeight="1" x14ac:dyDescent="0.25">
      <c r="H911" s="16"/>
      <c r="I911" s="15"/>
      <c r="J911" s="15"/>
      <c r="K911" s="15"/>
      <c r="T911" s="17"/>
      <c r="U911" s="17"/>
      <c r="V911" s="17"/>
      <c r="W911" s="17"/>
      <c r="X911" s="17"/>
      <c r="Y911" s="10"/>
      <c r="Z911" s="10"/>
    </row>
    <row r="912" spans="8:26" ht="50.1" customHeight="1" x14ac:dyDescent="0.25">
      <c r="H912" s="16"/>
      <c r="I912" s="15"/>
      <c r="J912" s="15"/>
      <c r="K912" s="15"/>
      <c r="T912" s="17"/>
      <c r="U912" s="17"/>
      <c r="V912" s="17"/>
      <c r="W912" s="17"/>
      <c r="X912" s="17"/>
      <c r="Y912" s="10"/>
      <c r="Z912" s="10"/>
    </row>
    <row r="913" spans="8:26" ht="50.1" customHeight="1" x14ac:dyDescent="0.25">
      <c r="H913" s="16"/>
      <c r="I913" s="15"/>
      <c r="J913" s="15"/>
      <c r="K913" s="15"/>
      <c r="T913" s="17"/>
      <c r="U913" s="17"/>
      <c r="V913" s="17"/>
      <c r="W913" s="17"/>
      <c r="X913" s="17"/>
      <c r="Y913" s="10"/>
      <c r="Z913" s="10"/>
    </row>
    <row r="914" spans="8:26" ht="50.1" customHeight="1" x14ac:dyDescent="0.25">
      <c r="H914" s="16"/>
      <c r="I914" s="15"/>
      <c r="J914" s="15"/>
      <c r="K914" s="15"/>
      <c r="T914" s="17"/>
      <c r="U914" s="17"/>
      <c r="V914" s="17"/>
      <c r="W914" s="17"/>
      <c r="X914" s="17"/>
      <c r="Y914" s="10"/>
      <c r="Z914" s="10"/>
    </row>
    <row r="915" spans="8:26" ht="50.1" customHeight="1" x14ac:dyDescent="0.25">
      <c r="H915" s="16"/>
      <c r="I915" s="15"/>
      <c r="J915" s="15"/>
      <c r="K915" s="15"/>
      <c r="T915" s="17"/>
      <c r="U915" s="17"/>
      <c r="V915" s="17"/>
      <c r="W915" s="17"/>
      <c r="X915" s="17"/>
      <c r="Y915" s="10"/>
      <c r="Z915" s="10"/>
    </row>
    <row r="916" spans="8:26" ht="50.1" customHeight="1" x14ac:dyDescent="0.25">
      <c r="H916" s="16"/>
      <c r="I916" s="15"/>
      <c r="J916" s="15"/>
      <c r="K916" s="15"/>
      <c r="T916" s="17"/>
      <c r="U916" s="17"/>
      <c r="V916" s="17"/>
      <c r="W916" s="17"/>
      <c r="X916" s="17"/>
      <c r="Y916" s="10"/>
      <c r="Z916" s="10"/>
    </row>
    <row r="917" spans="8:26" ht="50.1" customHeight="1" x14ac:dyDescent="0.25">
      <c r="H917" s="16"/>
      <c r="I917" s="15"/>
      <c r="J917" s="15"/>
      <c r="K917" s="15"/>
      <c r="T917" s="17"/>
      <c r="U917" s="17"/>
      <c r="V917" s="17"/>
      <c r="W917" s="17"/>
      <c r="X917" s="17"/>
      <c r="Y917" s="10"/>
      <c r="Z917" s="10"/>
    </row>
    <row r="918" spans="8:26" ht="50.1" customHeight="1" x14ac:dyDescent="0.25">
      <c r="H918" s="16"/>
      <c r="I918" s="15"/>
      <c r="J918" s="15"/>
      <c r="K918" s="15"/>
      <c r="T918" s="17"/>
      <c r="U918" s="17"/>
      <c r="V918" s="17"/>
      <c r="W918" s="17"/>
      <c r="X918" s="17"/>
      <c r="Y918" s="10"/>
      <c r="Z918" s="10"/>
    </row>
    <row r="919" spans="8:26" ht="50.1" customHeight="1" x14ac:dyDescent="0.25">
      <c r="H919" s="16"/>
      <c r="I919" s="15"/>
      <c r="J919" s="15"/>
      <c r="K919" s="15"/>
      <c r="T919" s="17"/>
      <c r="U919" s="17"/>
      <c r="V919" s="17"/>
      <c r="W919" s="17"/>
      <c r="X919" s="17"/>
      <c r="Y919" s="10"/>
      <c r="Z919" s="10"/>
    </row>
    <row r="920" spans="8:26" ht="50.1" customHeight="1" x14ac:dyDescent="0.25">
      <c r="H920" s="16"/>
      <c r="I920" s="15"/>
      <c r="J920" s="15"/>
      <c r="K920" s="15"/>
      <c r="T920" s="17"/>
      <c r="U920" s="17"/>
      <c r="V920" s="17"/>
      <c r="W920" s="17"/>
      <c r="X920" s="17"/>
      <c r="Y920" s="10"/>
      <c r="Z920" s="10"/>
    </row>
    <row r="921" spans="8:26" ht="50.1" customHeight="1" x14ac:dyDescent="0.25">
      <c r="H921" s="16"/>
      <c r="I921" s="15"/>
      <c r="J921" s="15"/>
      <c r="K921" s="15"/>
      <c r="T921" s="17"/>
      <c r="U921" s="17"/>
      <c r="V921" s="17"/>
      <c r="W921" s="17"/>
      <c r="X921" s="17"/>
      <c r="Y921" s="10"/>
      <c r="Z921" s="10"/>
    </row>
    <row r="922" spans="8:26" ht="50.1" customHeight="1" x14ac:dyDescent="0.25">
      <c r="H922" s="16"/>
      <c r="I922" s="15"/>
      <c r="J922" s="15"/>
      <c r="K922" s="15"/>
      <c r="T922" s="17"/>
      <c r="U922" s="17"/>
      <c r="V922" s="17"/>
      <c r="W922" s="17"/>
      <c r="X922" s="17"/>
      <c r="Y922" s="10"/>
      <c r="Z922" s="10"/>
    </row>
    <row r="923" spans="8:26" ht="50.1" customHeight="1" x14ac:dyDescent="0.25">
      <c r="H923" s="16"/>
      <c r="I923" s="15"/>
      <c r="J923" s="15"/>
      <c r="K923" s="15"/>
      <c r="T923" s="17"/>
      <c r="U923" s="17"/>
      <c r="V923" s="17"/>
      <c r="W923" s="17"/>
      <c r="X923" s="17"/>
      <c r="Y923" s="10"/>
      <c r="Z923" s="10"/>
    </row>
    <row r="924" spans="8:26" ht="50.1" customHeight="1" x14ac:dyDescent="0.25">
      <c r="H924" s="16"/>
      <c r="I924" s="15"/>
      <c r="J924" s="15"/>
      <c r="K924" s="15"/>
      <c r="T924" s="17"/>
      <c r="U924" s="17"/>
      <c r="V924" s="17"/>
      <c r="W924" s="17"/>
      <c r="X924" s="17"/>
      <c r="Y924" s="10"/>
      <c r="Z924" s="10"/>
    </row>
    <row r="925" spans="8:26" ht="50.1" customHeight="1" x14ac:dyDescent="0.25">
      <c r="H925" s="16"/>
      <c r="I925" s="15"/>
      <c r="J925" s="15"/>
      <c r="K925" s="15"/>
      <c r="T925" s="17"/>
      <c r="U925" s="17"/>
      <c r="V925" s="17"/>
      <c r="W925" s="17"/>
      <c r="X925" s="17"/>
      <c r="Y925" s="10"/>
      <c r="Z925" s="10"/>
    </row>
    <row r="926" spans="8:26" ht="50.1" customHeight="1" x14ac:dyDescent="0.25">
      <c r="H926" s="16"/>
      <c r="I926" s="15"/>
      <c r="J926" s="15"/>
      <c r="K926" s="15"/>
      <c r="T926" s="17"/>
      <c r="U926" s="17"/>
      <c r="V926" s="17"/>
      <c r="W926" s="17"/>
      <c r="X926" s="17"/>
      <c r="Y926" s="11"/>
      <c r="Z926" s="11"/>
    </row>
    <row r="927" spans="8:26" ht="50.1" customHeight="1" x14ac:dyDescent="0.25">
      <c r="H927" s="16"/>
      <c r="I927" s="15"/>
      <c r="J927" s="15"/>
      <c r="K927" s="15"/>
      <c r="T927" s="17"/>
      <c r="U927" s="17"/>
      <c r="V927" s="17"/>
      <c r="W927" s="17"/>
      <c r="X927" s="17"/>
      <c r="Y927" s="11"/>
      <c r="Z927" s="11"/>
    </row>
    <row r="928" spans="8:26" ht="50.1" customHeight="1" x14ac:dyDescent="0.25">
      <c r="H928" s="16"/>
      <c r="I928" s="15"/>
      <c r="J928" s="15"/>
      <c r="K928" s="15"/>
      <c r="T928" s="17"/>
      <c r="U928" s="17"/>
      <c r="V928" s="17"/>
      <c r="W928" s="17"/>
      <c r="X928" s="17"/>
      <c r="Y928" s="11"/>
      <c r="Z928" s="11"/>
    </row>
    <row r="929" spans="8:26" ht="50.1" customHeight="1" x14ac:dyDescent="0.25">
      <c r="H929" s="16"/>
      <c r="I929" s="15"/>
      <c r="J929" s="15"/>
      <c r="K929" s="15"/>
      <c r="T929" s="17"/>
      <c r="U929" s="17"/>
      <c r="V929" s="17"/>
      <c r="W929" s="17"/>
      <c r="X929" s="17"/>
      <c r="Y929" s="11"/>
      <c r="Z929" s="11"/>
    </row>
    <row r="930" spans="8:26" ht="50.1" customHeight="1" x14ac:dyDescent="0.25">
      <c r="H930" s="16"/>
      <c r="I930" s="15"/>
      <c r="J930" s="15"/>
      <c r="K930" s="15"/>
      <c r="T930" s="17"/>
      <c r="U930" s="17"/>
      <c r="V930" s="17"/>
      <c r="W930" s="17"/>
      <c r="X930" s="17"/>
      <c r="Y930" s="11"/>
      <c r="Z930" s="11"/>
    </row>
    <row r="931" spans="8:26" ht="50.1" customHeight="1" x14ac:dyDescent="0.25">
      <c r="H931" s="16"/>
      <c r="I931" s="15"/>
      <c r="J931" s="15"/>
      <c r="K931" s="15"/>
      <c r="T931" s="17"/>
      <c r="U931" s="17"/>
      <c r="V931" s="17"/>
      <c r="W931" s="17"/>
      <c r="X931" s="17"/>
      <c r="Y931" s="11"/>
      <c r="Z931" s="11"/>
    </row>
    <row r="932" spans="8:26" ht="50.1" customHeight="1" x14ac:dyDescent="0.25">
      <c r="H932" s="16"/>
      <c r="I932" s="15"/>
      <c r="J932" s="15"/>
      <c r="K932" s="15"/>
      <c r="T932" s="17"/>
      <c r="U932" s="17"/>
      <c r="V932" s="17"/>
      <c r="W932" s="17"/>
      <c r="X932" s="17"/>
      <c r="Y932" s="11"/>
      <c r="Z932" s="11"/>
    </row>
    <row r="933" spans="8:26" ht="50.1" customHeight="1" x14ac:dyDescent="0.25">
      <c r="H933" s="16"/>
      <c r="I933" s="15"/>
      <c r="J933" s="15"/>
      <c r="K933" s="15"/>
      <c r="T933" s="17"/>
      <c r="U933" s="17"/>
      <c r="V933" s="17"/>
      <c r="W933" s="17"/>
      <c r="X933" s="17"/>
      <c r="Y933" s="11"/>
      <c r="Z933" s="11"/>
    </row>
    <row r="934" spans="8:26" ht="50.1" customHeight="1" x14ac:dyDescent="0.25">
      <c r="H934" s="16"/>
      <c r="I934" s="15"/>
      <c r="J934" s="15"/>
      <c r="K934" s="15"/>
      <c r="T934" s="17"/>
      <c r="U934" s="17"/>
      <c r="V934" s="17"/>
      <c r="W934" s="17"/>
      <c r="X934" s="17"/>
      <c r="Y934" s="11"/>
      <c r="Z934" s="11"/>
    </row>
    <row r="935" spans="8:26" ht="50.1" customHeight="1" x14ac:dyDescent="0.25">
      <c r="H935" s="16"/>
      <c r="I935" s="15"/>
      <c r="J935" s="15"/>
      <c r="K935" s="15"/>
      <c r="T935" s="17"/>
      <c r="U935" s="17"/>
      <c r="V935" s="17"/>
      <c r="W935" s="17"/>
      <c r="X935" s="17"/>
      <c r="Y935" s="11"/>
      <c r="Z935" s="11"/>
    </row>
    <row r="936" spans="8:26" ht="50.1" customHeight="1" x14ac:dyDescent="0.25">
      <c r="H936" s="16"/>
      <c r="I936" s="15"/>
      <c r="J936" s="15"/>
      <c r="K936" s="15"/>
      <c r="T936" s="17"/>
      <c r="U936" s="17"/>
      <c r="V936" s="17"/>
      <c r="W936" s="17"/>
      <c r="X936" s="17"/>
      <c r="Y936" s="11"/>
      <c r="Z936" s="11"/>
    </row>
    <row r="937" spans="8:26" ht="50.1" customHeight="1" x14ac:dyDescent="0.25">
      <c r="H937" s="16"/>
      <c r="I937" s="15"/>
      <c r="J937" s="15"/>
      <c r="K937" s="15"/>
      <c r="T937" s="17"/>
      <c r="U937" s="17"/>
      <c r="V937" s="17"/>
      <c r="W937" s="17"/>
      <c r="X937" s="17"/>
      <c r="Y937" s="11"/>
      <c r="Z937" s="11"/>
    </row>
    <row r="938" spans="8:26" ht="50.1" customHeight="1" x14ac:dyDescent="0.25">
      <c r="H938" s="16"/>
      <c r="I938" s="15"/>
      <c r="J938" s="15"/>
      <c r="K938" s="15"/>
      <c r="T938" s="17"/>
      <c r="U938" s="17"/>
      <c r="V938" s="17"/>
      <c r="W938" s="17"/>
      <c r="X938" s="17"/>
      <c r="Y938" s="11"/>
      <c r="Z938" s="11"/>
    </row>
    <row r="939" spans="8:26" ht="50.1" customHeight="1" x14ac:dyDescent="0.25">
      <c r="H939" s="16"/>
      <c r="I939" s="15"/>
      <c r="J939" s="15"/>
      <c r="K939" s="15"/>
      <c r="T939" s="17"/>
      <c r="U939" s="17"/>
      <c r="V939" s="17"/>
      <c r="W939" s="17"/>
      <c r="X939" s="17"/>
      <c r="Y939" s="11"/>
      <c r="Z939" s="11"/>
    </row>
    <row r="940" spans="8:26" ht="50.1" customHeight="1" x14ac:dyDescent="0.25">
      <c r="H940" s="16"/>
      <c r="I940" s="15"/>
      <c r="J940" s="15"/>
      <c r="K940" s="15"/>
      <c r="T940" s="17"/>
      <c r="U940" s="17"/>
      <c r="V940" s="17"/>
      <c r="W940" s="17"/>
      <c r="X940" s="17"/>
      <c r="Y940" s="11"/>
      <c r="Z940" s="11"/>
    </row>
    <row r="941" spans="8:26" ht="50.1" customHeight="1" x14ac:dyDescent="0.25">
      <c r="H941" s="16"/>
      <c r="I941" s="15"/>
      <c r="J941" s="15"/>
      <c r="K941" s="15"/>
      <c r="T941" s="17"/>
      <c r="U941" s="17"/>
      <c r="V941" s="17"/>
      <c r="W941" s="17"/>
      <c r="X941" s="17"/>
      <c r="Y941" s="11"/>
      <c r="Z941" s="11"/>
    </row>
    <row r="942" spans="8:26" ht="50.1" customHeight="1" x14ac:dyDescent="0.25">
      <c r="H942" s="16"/>
      <c r="I942" s="15"/>
      <c r="J942" s="15"/>
      <c r="K942" s="15"/>
      <c r="T942" s="17"/>
      <c r="U942" s="17"/>
      <c r="V942" s="17"/>
      <c r="W942" s="17"/>
      <c r="X942" s="17"/>
      <c r="Y942" s="11"/>
      <c r="Z942" s="11"/>
    </row>
    <row r="943" spans="8:26" ht="50.1" customHeight="1" x14ac:dyDescent="0.25">
      <c r="H943" s="16"/>
      <c r="I943" s="15"/>
      <c r="J943" s="15"/>
      <c r="K943" s="15"/>
      <c r="T943" s="17"/>
      <c r="U943" s="17"/>
      <c r="V943" s="17"/>
      <c r="W943" s="17"/>
      <c r="X943" s="17"/>
      <c r="Y943" s="11"/>
      <c r="Z943" s="11"/>
    </row>
    <row r="944" spans="8:26" ht="50.1" customHeight="1" x14ac:dyDescent="0.25">
      <c r="H944" s="16"/>
      <c r="I944" s="15"/>
      <c r="J944" s="15"/>
      <c r="K944" s="15"/>
      <c r="T944" s="17"/>
      <c r="U944" s="17"/>
      <c r="V944" s="17"/>
      <c r="W944" s="17"/>
      <c r="X944" s="17"/>
      <c r="Y944" s="11"/>
      <c r="Z944" s="11"/>
    </row>
    <row r="945" spans="8:26" ht="50.1" customHeight="1" x14ac:dyDescent="0.25">
      <c r="H945" s="16"/>
      <c r="I945" s="15"/>
      <c r="J945" s="15"/>
      <c r="K945" s="15"/>
      <c r="T945" s="17"/>
      <c r="U945" s="17"/>
      <c r="V945" s="17"/>
      <c r="W945" s="17"/>
      <c r="X945" s="17"/>
      <c r="Y945" s="11"/>
      <c r="Z945" s="11"/>
    </row>
    <row r="946" spans="8:26" ht="50.1" customHeight="1" x14ac:dyDescent="0.25">
      <c r="H946" s="16"/>
      <c r="I946" s="15"/>
      <c r="J946" s="15"/>
      <c r="K946" s="15"/>
      <c r="T946" s="17"/>
      <c r="U946" s="17"/>
      <c r="V946" s="17"/>
      <c r="W946" s="17"/>
      <c r="X946" s="17"/>
      <c r="Y946" s="11"/>
      <c r="Z946" s="11"/>
    </row>
    <row r="947" spans="8:26" ht="50.1" customHeight="1" x14ac:dyDescent="0.25">
      <c r="H947" s="16"/>
      <c r="I947" s="15"/>
      <c r="J947" s="15"/>
      <c r="K947" s="15"/>
      <c r="T947" s="17"/>
      <c r="U947" s="17"/>
      <c r="V947" s="17"/>
      <c r="W947" s="17"/>
      <c r="X947" s="17"/>
      <c r="Y947" s="11"/>
      <c r="Z947" s="11"/>
    </row>
    <row r="948" spans="8:26" ht="50.1" customHeight="1" x14ac:dyDescent="0.25">
      <c r="H948" s="16"/>
      <c r="I948" s="15"/>
      <c r="J948" s="15"/>
      <c r="K948" s="15"/>
      <c r="T948" s="17"/>
      <c r="U948" s="17"/>
      <c r="V948" s="17"/>
      <c r="W948" s="17"/>
      <c r="X948" s="17"/>
      <c r="Y948" s="11"/>
      <c r="Z948" s="11"/>
    </row>
    <row r="949" spans="8:26" ht="50.1" customHeight="1" x14ac:dyDescent="0.25">
      <c r="H949" s="16"/>
      <c r="I949" s="15"/>
      <c r="J949" s="15"/>
      <c r="K949" s="15"/>
      <c r="T949" s="17"/>
      <c r="U949" s="17"/>
      <c r="V949" s="17"/>
      <c r="W949" s="17"/>
      <c r="X949" s="17"/>
      <c r="Y949" s="11"/>
      <c r="Z949" s="11"/>
    </row>
    <row r="950" spans="8:26" ht="50.1" customHeight="1" x14ac:dyDescent="0.25">
      <c r="H950" s="16"/>
      <c r="I950" s="15"/>
      <c r="J950" s="15"/>
      <c r="K950" s="15"/>
      <c r="T950" s="17"/>
      <c r="U950" s="17"/>
      <c r="V950" s="17"/>
      <c r="W950" s="17"/>
      <c r="X950" s="17"/>
      <c r="Y950" s="11"/>
      <c r="Z950" s="11"/>
    </row>
    <row r="951" spans="8:26" ht="50.1" customHeight="1" x14ac:dyDescent="0.25">
      <c r="H951" s="16"/>
      <c r="I951" s="15"/>
      <c r="J951" s="15"/>
      <c r="K951" s="15"/>
      <c r="T951" s="17"/>
      <c r="U951" s="17"/>
      <c r="V951" s="17"/>
      <c r="W951" s="17"/>
      <c r="X951" s="17"/>
      <c r="Y951" s="11"/>
      <c r="Z951" s="11"/>
    </row>
    <row r="952" spans="8:26" ht="50.1" customHeight="1" x14ac:dyDescent="0.25">
      <c r="H952" s="16"/>
      <c r="I952" s="15"/>
      <c r="J952" s="15"/>
      <c r="K952" s="15"/>
      <c r="T952" s="17"/>
      <c r="U952" s="17"/>
      <c r="V952" s="17"/>
      <c r="W952" s="17"/>
      <c r="X952" s="17"/>
      <c r="Y952" s="11"/>
      <c r="Z952" s="11"/>
    </row>
    <row r="953" spans="8:26" ht="50.1" customHeight="1" x14ac:dyDescent="0.25">
      <c r="H953" s="16"/>
      <c r="I953" s="15"/>
      <c r="J953" s="15"/>
      <c r="K953" s="15"/>
      <c r="T953" s="17"/>
      <c r="U953" s="17"/>
      <c r="V953" s="17"/>
      <c r="W953" s="17"/>
      <c r="X953" s="17"/>
      <c r="Y953" s="11"/>
      <c r="Z953" s="11"/>
    </row>
    <row r="954" spans="8:26" ht="50.1" customHeight="1" x14ac:dyDescent="0.25">
      <c r="H954" s="16"/>
      <c r="I954" s="15"/>
      <c r="J954" s="15"/>
      <c r="K954" s="15"/>
      <c r="T954" s="17"/>
      <c r="U954" s="17"/>
      <c r="V954" s="17"/>
      <c r="W954" s="17"/>
      <c r="X954" s="17"/>
      <c r="Y954" s="11"/>
      <c r="Z954" s="11"/>
    </row>
    <row r="955" spans="8:26" ht="50.1" customHeight="1" x14ac:dyDescent="0.25">
      <c r="H955" s="16"/>
      <c r="I955" s="15"/>
      <c r="J955" s="15"/>
      <c r="K955" s="15"/>
      <c r="T955" s="17"/>
      <c r="U955" s="17"/>
      <c r="V955" s="17"/>
      <c r="W955" s="17"/>
      <c r="X955" s="17"/>
      <c r="Y955" s="11"/>
      <c r="Z955" s="11"/>
    </row>
    <row r="956" spans="8:26" ht="50.1" customHeight="1" x14ac:dyDescent="0.25">
      <c r="H956" s="16"/>
      <c r="I956" s="15"/>
      <c r="J956" s="15"/>
      <c r="K956" s="15"/>
      <c r="T956" s="17"/>
      <c r="U956" s="17"/>
      <c r="V956" s="17"/>
      <c r="W956" s="17"/>
      <c r="X956" s="17"/>
      <c r="Y956" s="11"/>
      <c r="Z956" s="11"/>
    </row>
    <row r="957" spans="8:26" ht="50.1" customHeight="1" x14ac:dyDescent="0.25">
      <c r="H957" s="16"/>
      <c r="I957" s="15"/>
      <c r="J957" s="15"/>
      <c r="K957" s="15"/>
      <c r="T957" s="17"/>
      <c r="U957" s="17"/>
      <c r="V957" s="17"/>
      <c r="W957" s="17"/>
      <c r="X957" s="17"/>
      <c r="Y957" s="11"/>
      <c r="Z957" s="11"/>
    </row>
    <row r="958" spans="8:26" ht="50.1" customHeight="1" x14ac:dyDescent="0.25">
      <c r="H958" s="16"/>
      <c r="I958" s="15"/>
      <c r="J958" s="15"/>
      <c r="K958" s="15"/>
      <c r="T958" s="17"/>
      <c r="U958" s="17"/>
      <c r="V958" s="17"/>
      <c r="W958" s="17"/>
      <c r="X958" s="17"/>
      <c r="Y958" s="11"/>
      <c r="Z958" s="11"/>
    </row>
    <row r="959" spans="8:26" ht="50.1" customHeight="1" x14ac:dyDescent="0.25">
      <c r="H959" s="16"/>
      <c r="I959" s="15"/>
      <c r="J959" s="15"/>
      <c r="K959" s="15"/>
      <c r="T959" s="17"/>
      <c r="U959" s="17"/>
      <c r="V959" s="17"/>
      <c r="W959" s="17"/>
      <c r="X959" s="17"/>
      <c r="Y959" s="11"/>
      <c r="Z959" s="11"/>
    </row>
    <row r="960" spans="8:26" ht="50.1" customHeight="1" x14ac:dyDescent="0.25">
      <c r="H960" s="16"/>
      <c r="I960" s="15"/>
      <c r="J960" s="15"/>
      <c r="K960" s="15"/>
      <c r="T960" s="17"/>
      <c r="U960" s="17"/>
      <c r="V960" s="17"/>
      <c r="W960" s="17"/>
      <c r="X960" s="17"/>
      <c r="Y960" s="11"/>
      <c r="Z960" s="11"/>
    </row>
    <row r="961" spans="8:26" ht="50.1" customHeight="1" x14ac:dyDescent="0.25">
      <c r="H961" s="16"/>
      <c r="I961" s="15"/>
      <c r="J961" s="15"/>
      <c r="K961" s="15"/>
      <c r="T961" s="17"/>
      <c r="U961" s="17"/>
      <c r="V961" s="17"/>
      <c r="W961" s="17"/>
      <c r="X961" s="17"/>
      <c r="Y961" s="11"/>
      <c r="Z961" s="11"/>
    </row>
    <row r="962" spans="8:26" ht="50.1" customHeight="1" x14ac:dyDescent="0.25">
      <c r="H962" s="16"/>
      <c r="I962" s="15"/>
      <c r="J962" s="15"/>
      <c r="K962" s="15"/>
      <c r="T962" s="17"/>
      <c r="U962" s="17"/>
      <c r="V962" s="17"/>
      <c r="W962" s="17"/>
      <c r="X962" s="17"/>
      <c r="Y962" s="11"/>
      <c r="Z962" s="11"/>
    </row>
    <row r="963" spans="8:26" ht="50.1" customHeight="1" x14ac:dyDescent="0.25">
      <c r="H963" s="16"/>
      <c r="I963" s="15"/>
      <c r="J963" s="15"/>
      <c r="K963" s="15"/>
      <c r="T963" s="17"/>
      <c r="U963" s="17"/>
      <c r="V963" s="17"/>
      <c r="W963" s="17"/>
      <c r="X963" s="17"/>
      <c r="Y963" s="11"/>
      <c r="Z963" s="11"/>
    </row>
    <row r="964" spans="8:26" ht="50.1" customHeight="1" x14ac:dyDescent="0.25">
      <c r="H964" s="16"/>
      <c r="I964" s="15"/>
      <c r="J964" s="15"/>
      <c r="K964" s="15"/>
      <c r="T964" s="17"/>
      <c r="U964" s="17"/>
      <c r="V964" s="17"/>
      <c r="W964" s="17"/>
      <c r="X964" s="17"/>
      <c r="Y964" s="11"/>
      <c r="Z964" s="11"/>
    </row>
    <row r="965" spans="8:26" ht="50.1" customHeight="1" x14ac:dyDescent="0.25">
      <c r="H965" s="16"/>
      <c r="I965" s="15"/>
      <c r="J965" s="15"/>
      <c r="K965" s="15"/>
      <c r="T965" s="17"/>
      <c r="U965" s="17"/>
      <c r="V965" s="17"/>
      <c r="W965" s="17"/>
      <c r="X965" s="17"/>
      <c r="Y965" s="11"/>
      <c r="Z965" s="11"/>
    </row>
    <row r="966" spans="8:26" ht="50.1" customHeight="1" x14ac:dyDescent="0.25">
      <c r="H966" s="16"/>
      <c r="I966" s="15"/>
      <c r="J966" s="15"/>
      <c r="K966" s="15"/>
      <c r="T966" s="17"/>
      <c r="U966" s="17"/>
      <c r="V966" s="17"/>
      <c r="W966" s="17"/>
      <c r="X966" s="17"/>
      <c r="Y966" s="11"/>
      <c r="Z966" s="11"/>
    </row>
    <row r="967" spans="8:26" ht="50.1" customHeight="1" x14ac:dyDescent="0.25">
      <c r="H967" s="16"/>
      <c r="I967" s="15"/>
      <c r="J967" s="15"/>
      <c r="K967" s="15"/>
      <c r="T967" s="17"/>
      <c r="U967" s="17"/>
      <c r="V967" s="17"/>
      <c r="W967" s="17"/>
      <c r="X967" s="17"/>
      <c r="Y967" s="11"/>
      <c r="Z967" s="11"/>
    </row>
    <row r="968" spans="8:26" ht="50.1" customHeight="1" x14ac:dyDescent="0.25">
      <c r="H968" s="16"/>
      <c r="I968" s="15"/>
      <c r="J968" s="15"/>
      <c r="K968" s="15"/>
      <c r="T968" s="17"/>
      <c r="U968" s="17"/>
      <c r="V968" s="17"/>
      <c r="W968" s="17"/>
      <c r="X968" s="17"/>
      <c r="Y968" s="11"/>
      <c r="Z968" s="11"/>
    </row>
    <row r="969" spans="8:26" ht="50.1" customHeight="1" x14ac:dyDescent="0.25">
      <c r="H969" s="16"/>
      <c r="I969" s="15"/>
      <c r="J969" s="15"/>
      <c r="K969" s="15"/>
      <c r="T969" s="17"/>
      <c r="U969" s="17"/>
      <c r="V969" s="17"/>
      <c r="W969" s="17"/>
      <c r="X969" s="17"/>
      <c r="Y969" s="11"/>
      <c r="Z969" s="11"/>
    </row>
    <row r="970" spans="8:26" ht="50.1" customHeight="1" x14ac:dyDescent="0.25">
      <c r="H970" s="16"/>
      <c r="I970" s="15"/>
      <c r="J970" s="15"/>
      <c r="K970" s="15"/>
      <c r="T970" s="17"/>
      <c r="U970" s="17"/>
      <c r="V970" s="17"/>
      <c r="W970" s="17"/>
      <c r="X970" s="17"/>
      <c r="Y970" s="11"/>
      <c r="Z970" s="11"/>
    </row>
    <row r="971" spans="8:26" ht="50.1" customHeight="1" x14ac:dyDescent="0.25">
      <c r="H971" s="16"/>
      <c r="I971" s="15"/>
      <c r="J971" s="15"/>
      <c r="K971" s="15"/>
      <c r="T971" s="17"/>
      <c r="U971" s="17"/>
      <c r="V971" s="17"/>
      <c r="W971" s="17"/>
      <c r="X971" s="17"/>
      <c r="Y971" s="11"/>
      <c r="Z971" s="11"/>
    </row>
    <row r="972" spans="8:26" ht="50.1" customHeight="1" x14ac:dyDescent="0.25">
      <c r="H972" s="16"/>
      <c r="I972" s="15"/>
      <c r="J972" s="15"/>
      <c r="K972" s="15"/>
      <c r="T972" s="17"/>
      <c r="U972" s="17"/>
      <c r="V972" s="17"/>
      <c r="W972" s="17"/>
      <c r="X972" s="17"/>
      <c r="Y972" s="11"/>
      <c r="Z972" s="11"/>
    </row>
    <row r="973" spans="8:26" ht="50.1" customHeight="1" x14ac:dyDescent="0.25">
      <c r="H973" s="16"/>
      <c r="I973" s="15"/>
      <c r="J973" s="15"/>
      <c r="K973" s="15"/>
      <c r="T973" s="17"/>
      <c r="U973" s="17"/>
      <c r="V973" s="17"/>
      <c r="W973" s="17"/>
      <c r="X973" s="17"/>
      <c r="Y973" s="11"/>
      <c r="Z973" s="11"/>
    </row>
    <row r="974" spans="8:26" ht="50.1" customHeight="1" x14ac:dyDescent="0.25">
      <c r="H974" s="16"/>
      <c r="I974" s="15"/>
      <c r="J974" s="15"/>
      <c r="K974" s="15"/>
      <c r="T974" s="17"/>
      <c r="U974" s="17"/>
      <c r="V974" s="17"/>
      <c r="W974" s="17"/>
      <c r="X974" s="17"/>
      <c r="Y974" s="11"/>
      <c r="Z974" s="11"/>
    </row>
    <row r="975" spans="8:26" ht="50.1" customHeight="1" x14ac:dyDescent="0.25">
      <c r="H975" s="16"/>
      <c r="I975" s="15"/>
      <c r="J975" s="15"/>
      <c r="K975" s="15"/>
      <c r="T975" s="17"/>
      <c r="U975" s="17"/>
      <c r="V975" s="17"/>
      <c r="W975" s="17"/>
      <c r="X975" s="17"/>
      <c r="Y975" s="11"/>
      <c r="Z975" s="11"/>
    </row>
    <row r="976" spans="8:26" ht="50.1" customHeight="1" x14ac:dyDescent="0.25">
      <c r="H976" s="16"/>
      <c r="I976" s="15"/>
      <c r="J976" s="15"/>
      <c r="K976" s="15"/>
      <c r="T976" s="17"/>
      <c r="U976" s="17"/>
      <c r="V976" s="17"/>
      <c r="W976" s="17"/>
      <c r="X976" s="17"/>
      <c r="Y976" s="11"/>
      <c r="Z976" s="11"/>
    </row>
    <row r="977" spans="8:26" ht="50.1" customHeight="1" x14ac:dyDescent="0.25">
      <c r="H977" s="16"/>
      <c r="I977" s="15"/>
      <c r="J977" s="15"/>
      <c r="K977" s="15"/>
      <c r="T977" s="17"/>
      <c r="U977" s="17"/>
      <c r="V977" s="17"/>
      <c r="W977" s="17"/>
      <c r="X977" s="17"/>
      <c r="Y977" s="11"/>
      <c r="Z977" s="11"/>
    </row>
    <row r="978" spans="8:26" ht="50.1" customHeight="1" x14ac:dyDescent="0.25">
      <c r="H978" s="16"/>
      <c r="I978" s="15"/>
      <c r="J978" s="15"/>
      <c r="K978" s="15"/>
      <c r="T978" s="17"/>
      <c r="U978" s="17"/>
      <c r="V978" s="17"/>
      <c r="W978" s="17"/>
      <c r="X978" s="17"/>
      <c r="Y978" s="11"/>
      <c r="Z978" s="11"/>
    </row>
    <row r="979" spans="8:26" ht="50.1" customHeight="1" x14ac:dyDescent="0.25">
      <c r="H979" s="16"/>
      <c r="I979" s="15"/>
      <c r="J979" s="15"/>
      <c r="K979" s="15"/>
      <c r="T979" s="17"/>
      <c r="U979" s="17"/>
      <c r="V979" s="17"/>
      <c r="W979" s="17"/>
      <c r="X979" s="17"/>
      <c r="Y979" s="11"/>
      <c r="Z979" s="11"/>
    </row>
    <row r="980" spans="8:26" ht="50.1" customHeight="1" x14ac:dyDescent="0.25">
      <c r="H980" s="16"/>
      <c r="I980" s="15"/>
      <c r="J980" s="15"/>
      <c r="K980" s="15"/>
      <c r="T980" s="17"/>
      <c r="U980" s="17"/>
      <c r="V980" s="17"/>
      <c r="W980" s="17"/>
      <c r="X980" s="17"/>
      <c r="Y980" s="11"/>
      <c r="Z980" s="11"/>
    </row>
    <row r="981" spans="8:26" ht="50.1" customHeight="1" x14ac:dyDescent="0.25">
      <c r="H981" s="16"/>
      <c r="I981" s="15"/>
      <c r="J981" s="15"/>
      <c r="K981" s="15"/>
      <c r="T981" s="17"/>
      <c r="U981" s="17"/>
      <c r="V981" s="17"/>
      <c r="W981" s="17"/>
      <c r="X981" s="17"/>
      <c r="Y981" s="11"/>
      <c r="Z981" s="11"/>
    </row>
    <row r="982" spans="8:26" ht="50.1" customHeight="1" x14ac:dyDescent="0.25">
      <c r="H982" s="16"/>
      <c r="I982" s="15"/>
      <c r="J982" s="15"/>
      <c r="K982" s="15"/>
      <c r="T982" s="17"/>
      <c r="U982" s="17"/>
      <c r="V982" s="17"/>
      <c r="W982" s="17"/>
      <c r="X982" s="17"/>
      <c r="Y982" s="11"/>
      <c r="Z982" s="11"/>
    </row>
    <row r="983" spans="8:26" ht="50.1" customHeight="1" x14ac:dyDescent="0.25">
      <c r="H983" s="16"/>
      <c r="I983" s="15"/>
      <c r="J983" s="15"/>
      <c r="K983" s="15"/>
      <c r="T983" s="17"/>
      <c r="U983" s="17"/>
      <c r="V983" s="17"/>
      <c r="W983" s="17"/>
      <c r="X983" s="17"/>
      <c r="Y983" s="11"/>
      <c r="Z983" s="11"/>
    </row>
    <row r="984" spans="8:26" ht="50.1" customHeight="1" x14ac:dyDescent="0.25">
      <c r="H984" s="16"/>
      <c r="I984" s="15"/>
      <c r="J984" s="15"/>
      <c r="K984" s="15"/>
      <c r="T984" s="17"/>
      <c r="U984" s="17"/>
      <c r="V984" s="17"/>
      <c r="W984" s="17"/>
      <c r="X984" s="17"/>
      <c r="Y984" s="11"/>
      <c r="Z984" s="11"/>
    </row>
    <row r="985" spans="8:26" ht="50.1" customHeight="1" x14ac:dyDescent="0.25">
      <c r="H985" s="16"/>
      <c r="I985" s="15"/>
      <c r="J985" s="15"/>
      <c r="K985" s="15"/>
      <c r="T985" s="17"/>
      <c r="U985" s="17"/>
      <c r="V985" s="17"/>
      <c r="W985" s="17"/>
      <c r="X985" s="17"/>
      <c r="Y985" s="11"/>
      <c r="Z985" s="11"/>
    </row>
    <row r="986" spans="8:26" ht="50.1" customHeight="1" x14ac:dyDescent="0.25">
      <c r="H986" s="16"/>
      <c r="I986" s="15"/>
      <c r="J986" s="15"/>
      <c r="K986" s="15"/>
      <c r="T986" s="17"/>
      <c r="U986" s="17"/>
      <c r="V986" s="17"/>
      <c r="W986" s="17"/>
      <c r="X986" s="17"/>
      <c r="Y986" s="11"/>
      <c r="Z986" s="11"/>
    </row>
    <row r="987" spans="8:26" ht="50.1" customHeight="1" x14ac:dyDescent="0.25">
      <c r="H987" s="16"/>
      <c r="I987" s="15"/>
      <c r="J987" s="15"/>
      <c r="K987" s="15"/>
      <c r="T987" s="17"/>
      <c r="U987" s="17"/>
      <c r="V987" s="17"/>
      <c r="W987" s="17"/>
      <c r="X987" s="17"/>
      <c r="Y987" s="11"/>
      <c r="Z987" s="11"/>
    </row>
    <row r="988" spans="8:26" ht="50.1" customHeight="1" x14ac:dyDescent="0.25">
      <c r="H988" s="16"/>
      <c r="I988" s="15"/>
      <c r="J988" s="15"/>
      <c r="K988" s="15"/>
      <c r="T988" s="17"/>
      <c r="U988" s="17"/>
      <c r="V988" s="17"/>
      <c r="W988" s="17"/>
      <c r="X988" s="17"/>
      <c r="Y988" s="11"/>
      <c r="Z988" s="11"/>
    </row>
    <row r="989" spans="8:26" ht="50.1" customHeight="1" x14ac:dyDescent="0.25">
      <c r="H989" s="16"/>
      <c r="I989" s="15"/>
      <c r="J989" s="15"/>
      <c r="K989" s="15"/>
      <c r="T989" s="17"/>
      <c r="U989" s="17"/>
      <c r="V989" s="17"/>
      <c r="W989" s="17"/>
      <c r="X989" s="17"/>
      <c r="Y989" s="11"/>
      <c r="Z989" s="11"/>
    </row>
    <row r="990" spans="8:26" ht="50.1" customHeight="1" x14ac:dyDescent="0.25">
      <c r="H990" s="16"/>
      <c r="I990" s="15"/>
      <c r="J990" s="15"/>
      <c r="K990" s="15"/>
      <c r="T990" s="17"/>
      <c r="U990" s="17"/>
      <c r="V990" s="17"/>
      <c r="W990" s="17"/>
      <c r="X990" s="17"/>
      <c r="Y990" s="11"/>
      <c r="Z990" s="11"/>
    </row>
    <row r="991" spans="8:26" ht="50.1" customHeight="1" x14ac:dyDescent="0.25">
      <c r="H991" s="16"/>
      <c r="I991" s="15"/>
      <c r="J991" s="15"/>
      <c r="K991" s="15"/>
      <c r="T991" s="17"/>
      <c r="U991" s="17"/>
      <c r="V991" s="17"/>
      <c r="W991" s="17"/>
      <c r="X991" s="17"/>
      <c r="Y991" s="11"/>
      <c r="Z991" s="11"/>
    </row>
    <row r="992" spans="8:26" ht="50.1" customHeight="1" x14ac:dyDescent="0.25">
      <c r="H992" s="16"/>
      <c r="I992" s="15"/>
      <c r="J992" s="15"/>
      <c r="K992" s="15"/>
      <c r="T992" s="17"/>
      <c r="U992" s="17"/>
      <c r="V992" s="17"/>
      <c r="W992" s="17"/>
      <c r="X992" s="17"/>
      <c r="Y992" s="11"/>
      <c r="Z992" s="11"/>
    </row>
    <row r="993" spans="8:26" ht="50.1" customHeight="1" x14ac:dyDescent="0.25">
      <c r="H993" s="16"/>
      <c r="I993" s="15"/>
      <c r="J993" s="15"/>
      <c r="K993" s="15"/>
      <c r="T993" s="17"/>
      <c r="U993" s="17"/>
      <c r="V993" s="17"/>
      <c r="W993" s="17"/>
      <c r="X993" s="17"/>
      <c r="Y993" s="11"/>
      <c r="Z993" s="11"/>
    </row>
    <row r="994" spans="8:26" ht="50.1" customHeight="1" x14ac:dyDescent="0.25">
      <c r="H994" s="16"/>
      <c r="I994" s="15"/>
      <c r="J994" s="15"/>
      <c r="K994" s="15"/>
      <c r="T994" s="17"/>
      <c r="U994" s="17"/>
      <c r="V994" s="17"/>
      <c r="W994" s="17"/>
      <c r="X994" s="17"/>
      <c r="Y994" s="11"/>
      <c r="Z994" s="11"/>
    </row>
    <row r="995" spans="8:26" ht="50.1" customHeight="1" x14ac:dyDescent="0.25">
      <c r="H995" s="16"/>
      <c r="I995" s="15"/>
      <c r="J995" s="15"/>
      <c r="K995" s="15"/>
      <c r="T995" s="17"/>
      <c r="U995" s="17"/>
      <c r="V995" s="17"/>
      <c r="W995" s="17"/>
      <c r="X995" s="17"/>
      <c r="Y995" s="11"/>
      <c r="Z995" s="11"/>
    </row>
    <row r="996" spans="8:26" ht="50.1" customHeight="1" x14ac:dyDescent="0.25">
      <c r="H996" s="16"/>
      <c r="I996" s="15"/>
      <c r="J996" s="15"/>
      <c r="K996" s="15"/>
      <c r="T996" s="17"/>
      <c r="U996" s="17"/>
      <c r="V996" s="17"/>
      <c r="W996" s="17"/>
      <c r="X996" s="17"/>
      <c r="Y996" s="11"/>
      <c r="Z996" s="11"/>
    </row>
    <row r="997" spans="8:26" ht="50.1" customHeight="1" x14ac:dyDescent="0.25">
      <c r="H997" s="16"/>
      <c r="I997" s="15"/>
      <c r="J997" s="15"/>
      <c r="K997" s="15"/>
      <c r="T997" s="17"/>
      <c r="U997" s="17"/>
      <c r="V997" s="17"/>
      <c r="W997" s="17"/>
      <c r="X997" s="17"/>
      <c r="Y997" s="11"/>
      <c r="Z997" s="11"/>
    </row>
    <row r="998" spans="8:26" ht="50.1" customHeight="1" x14ac:dyDescent="0.25">
      <c r="H998" s="16"/>
      <c r="I998" s="15"/>
      <c r="J998" s="15"/>
      <c r="K998" s="15"/>
      <c r="T998" s="17"/>
      <c r="U998" s="17"/>
      <c r="V998" s="17"/>
      <c r="W998" s="17"/>
      <c r="X998" s="17"/>
      <c r="Y998" s="11"/>
      <c r="Z998" s="11"/>
    </row>
    <row r="999" spans="8:26" ht="50.1" customHeight="1" x14ac:dyDescent="0.25">
      <c r="H999" s="16"/>
      <c r="I999" s="15"/>
      <c r="J999" s="15"/>
      <c r="K999" s="15"/>
      <c r="T999" s="17"/>
      <c r="U999" s="17"/>
      <c r="V999" s="17"/>
      <c r="W999" s="17"/>
      <c r="X999" s="17"/>
      <c r="Y999" s="11"/>
      <c r="Z999" s="11"/>
    </row>
    <row r="1000" spans="8:26" ht="50.1" customHeight="1" x14ac:dyDescent="0.25">
      <c r="H1000" s="16"/>
      <c r="I1000" s="15"/>
      <c r="J1000" s="15"/>
      <c r="K1000" s="15"/>
      <c r="T1000" s="17"/>
      <c r="U1000" s="17"/>
      <c r="V1000" s="17"/>
      <c r="W1000" s="17"/>
      <c r="X1000" s="17"/>
      <c r="Y1000" s="11"/>
      <c r="Z1000" s="11"/>
    </row>
    <row r="1001" spans="8:26" ht="50.1" customHeight="1" x14ac:dyDescent="0.25">
      <c r="H1001" s="16"/>
      <c r="I1001" s="15"/>
      <c r="J1001" s="15"/>
      <c r="K1001" s="15"/>
      <c r="T1001" s="17"/>
      <c r="U1001" s="17"/>
      <c r="V1001" s="17"/>
      <c r="W1001" s="17"/>
      <c r="X1001" s="17"/>
      <c r="Y1001" s="11"/>
      <c r="Z1001" s="11"/>
    </row>
    <row r="1002" spans="8:26" ht="50.1" customHeight="1" x14ac:dyDescent="0.25">
      <c r="H1002" s="16"/>
      <c r="I1002" s="15"/>
      <c r="J1002" s="15"/>
      <c r="K1002" s="15"/>
      <c r="T1002" s="17"/>
      <c r="U1002" s="17"/>
      <c r="V1002" s="17"/>
      <c r="W1002" s="17"/>
      <c r="X1002" s="17"/>
      <c r="Y1002" s="11"/>
      <c r="Z1002" s="11"/>
    </row>
    <row r="1003" spans="8:26" ht="50.1" customHeight="1" x14ac:dyDescent="0.25">
      <c r="H1003" s="16"/>
      <c r="I1003" s="15"/>
      <c r="J1003" s="15"/>
      <c r="K1003" s="15"/>
      <c r="T1003" s="17"/>
      <c r="U1003" s="17"/>
      <c r="V1003" s="17"/>
      <c r="W1003" s="17"/>
      <c r="X1003" s="17"/>
      <c r="Y1003" s="11"/>
      <c r="Z1003" s="11"/>
    </row>
    <row r="1004" spans="8:26" ht="50.1" customHeight="1" x14ac:dyDescent="0.25">
      <c r="H1004" s="16"/>
      <c r="I1004" s="15"/>
      <c r="J1004" s="15"/>
      <c r="K1004" s="15"/>
      <c r="T1004" s="17"/>
      <c r="U1004" s="17"/>
      <c r="V1004" s="17"/>
      <c r="W1004" s="17"/>
      <c r="X1004" s="17"/>
      <c r="Y1004" s="11"/>
      <c r="Z1004" s="11"/>
    </row>
    <row r="1005" spans="8:26" ht="50.1" customHeight="1" x14ac:dyDescent="0.25">
      <c r="H1005" s="16"/>
      <c r="I1005" s="15"/>
      <c r="J1005" s="15"/>
      <c r="K1005" s="15"/>
      <c r="T1005" s="17"/>
      <c r="U1005" s="17"/>
      <c r="V1005" s="17"/>
      <c r="W1005" s="17"/>
      <c r="X1005" s="17"/>
      <c r="Y1005" s="11"/>
      <c r="Z1005" s="11"/>
    </row>
    <row r="1006" spans="8:26" ht="50.1" customHeight="1" x14ac:dyDescent="0.25">
      <c r="H1006" s="16"/>
      <c r="I1006" s="15"/>
      <c r="J1006" s="15"/>
      <c r="K1006" s="15"/>
      <c r="T1006" s="17"/>
      <c r="U1006" s="17"/>
      <c r="V1006" s="17"/>
      <c r="W1006" s="17"/>
      <c r="X1006" s="17"/>
      <c r="Y1006" s="11"/>
      <c r="Z1006" s="11"/>
    </row>
    <row r="1007" spans="8:26" ht="50.1" customHeight="1" x14ac:dyDescent="0.25">
      <c r="H1007" s="16"/>
      <c r="I1007" s="15"/>
      <c r="J1007" s="15"/>
      <c r="K1007" s="15"/>
      <c r="T1007" s="17"/>
      <c r="U1007" s="17"/>
      <c r="V1007" s="17"/>
      <c r="W1007" s="17"/>
      <c r="X1007" s="17"/>
      <c r="Y1007" s="11"/>
      <c r="Z1007" s="11"/>
    </row>
    <row r="1008" spans="8:26" ht="50.1" customHeight="1" x14ac:dyDescent="0.25">
      <c r="H1008" s="16"/>
      <c r="I1008" s="15"/>
      <c r="J1008" s="15"/>
      <c r="K1008" s="15"/>
      <c r="T1008" s="17"/>
      <c r="U1008" s="17"/>
      <c r="V1008" s="17"/>
      <c r="W1008" s="17"/>
      <c r="X1008" s="17"/>
      <c r="Y1008" s="11"/>
      <c r="Z1008" s="11"/>
    </row>
    <row r="1009" spans="8:26" ht="50.1" customHeight="1" x14ac:dyDescent="0.25">
      <c r="H1009" s="16"/>
      <c r="I1009" s="15"/>
      <c r="J1009" s="15"/>
      <c r="K1009" s="15"/>
      <c r="T1009" s="17"/>
      <c r="U1009" s="17"/>
      <c r="V1009" s="17"/>
      <c r="W1009" s="17"/>
      <c r="X1009" s="17"/>
      <c r="Y1009" s="11"/>
      <c r="Z1009" s="11"/>
    </row>
    <row r="1010" spans="8:26" ht="50.1" customHeight="1" x14ac:dyDescent="0.25">
      <c r="H1010" s="16"/>
      <c r="I1010" s="15"/>
      <c r="J1010" s="15"/>
      <c r="K1010" s="15"/>
      <c r="T1010" s="17"/>
      <c r="U1010" s="17"/>
      <c r="V1010" s="17"/>
      <c r="W1010" s="17"/>
      <c r="X1010" s="17"/>
      <c r="Y1010" s="11"/>
      <c r="Z1010" s="11"/>
    </row>
    <row r="1011" spans="8:26" ht="50.1" customHeight="1" x14ac:dyDescent="0.25">
      <c r="H1011" s="16"/>
      <c r="I1011" s="15"/>
      <c r="J1011" s="15"/>
      <c r="K1011" s="15"/>
      <c r="T1011" s="17"/>
      <c r="U1011" s="17"/>
      <c r="V1011" s="17"/>
      <c r="W1011" s="17"/>
      <c r="X1011" s="17"/>
      <c r="Y1011" s="11"/>
      <c r="Z1011" s="11"/>
    </row>
    <row r="1012" spans="8:26" ht="50.1" customHeight="1" x14ac:dyDescent="0.25">
      <c r="H1012" s="16"/>
      <c r="I1012" s="15"/>
      <c r="J1012" s="15"/>
      <c r="K1012" s="15"/>
      <c r="T1012" s="17"/>
      <c r="U1012" s="17"/>
      <c r="V1012" s="17"/>
      <c r="W1012" s="17"/>
      <c r="X1012" s="17"/>
      <c r="Y1012" s="11"/>
      <c r="Z1012" s="11"/>
    </row>
    <row r="1013" spans="8:26" ht="50.1" customHeight="1" x14ac:dyDescent="0.25">
      <c r="H1013" s="16"/>
      <c r="I1013" s="15"/>
      <c r="J1013" s="15"/>
      <c r="K1013" s="15"/>
      <c r="T1013" s="17"/>
      <c r="U1013" s="17"/>
      <c r="V1013" s="17"/>
      <c r="W1013" s="17"/>
      <c r="X1013" s="17"/>
      <c r="Y1013" s="11"/>
      <c r="Z1013" s="11"/>
    </row>
    <row r="1014" spans="8:26" ht="50.1" customHeight="1" x14ac:dyDescent="0.25">
      <c r="H1014" s="16"/>
      <c r="I1014" s="15"/>
      <c r="J1014" s="15"/>
      <c r="K1014" s="15"/>
      <c r="T1014" s="17"/>
      <c r="U1014" s="17"/>
      <c r="V1014" s="17"/>
      <c r="W1014" s="17"/>
      <c r="X1014" s="17"/>
      <c r="Y1014" s="11"/>
      <c r="Z1014" s="11"/>
    </row>
    <row r="1015" spans="8:26" ht="50.1" customHeight="1" x14ac:dyDescent="0.25">
      <c r="H1015" s="16"/>
      <c r="I1015" s="15"/>
      <c r="J1015" s="15"/>
      <c r="K1015" s="15"/>
      <c r="T1015" s="17"/>
      <c r="U1015" s="17"/>
      <c r="V1015" s="17"/>
      <c r="W1015" s="17"/>
      <c r="X1015" s="17"/>
      <c r="Y1015" s="11"/>
      <c r="Z1015" s="11"/>
    </row>
    <row r="1016" spans="8:26" ht="50.1" customHeight="1" x14ac:dyDescent="0.25">
      <c r="H1016" s="16"/>
      <c r="I1016" s="15"/>
      <c r="J1016" s="15"/>
      <c r="K1016" s="15"/>
      <c r="T1016" s="17"/>
      <c r="U1016" s="17"/>
      <c r="V1016" s="17"/>
      <c r="W1016" s="17"/>
      <c r="X1016" s="17"/>
      <c r="Y1016" s="11"/>
      <c r="Z1016" s="11"/>
    </row>
    <row r="1017" spans="8:26" ht="50.1" customHeight="1" x14ac:dyDescent="0.25">
      <c r="H1017" s="16"/>
      <c r="I1017" s="15"/>
      <c r="J1017" s="15"/>
      <c r="K1017" s="15"/>
      <c r="T1017" s="17"/>
      <c r="U1017" s="17"/>
      <c r="V1017" s="17"/>
      <c r="W1017" s="17"/>
      <c r="X1017" s="17"/>
      <c r="Y1017" s="11"/>
      <c r="Z1017" s="11"/>
    </row>
    <row r="1018" spans="8:26" ht="50.1" customHeight="1" x14ac:dyDescent="0.25">
      <c r="H1018" s="16"/>
      <c r="I1018" s="15"/>
      <c r="J1018" s="15"/>
      <c r="K1018" s="15"/>
      <c r="T1018" s="17"/>
      <c r="U1018" s="17"/>
      <c r="V1018" s="17"/>
      <c r="W1018" s="17"/>
      <c r="X1018" s="17"/>
      <c r="Y1018" s="11"/>
      <c r="Z1018" s="11"/>
    </row>
    <row r="1019" spans="8:26" ht="50.1" customHeight="1" x14ac:dyDescent="0.25">
      <c r="H1019" s="16"/>
      <c r="I1019" s="15"/>
      <c r="J1019" s="15"/>
      <c r="K1019" s="15"/>
      <c r="T1019" s="17"/>
      <c r="U1019" s="17"/>
      <c r="V1019" s="17"/>
      <c r="W1019" s="17"/>
      <c r="X1019" s="17"/>
      <c r="Y1019" s="11"/>
      <c r="Z1019" s="11"/>
    </row>
    <row r="1020" spans="8:26" ht="50.1" customHeight="1" x14ac:dyDescent="0.25">
      <c r="H1020" s="16"/>
      <c r="I1020" s="15"/>
      <c r="J1020" s="15"/>
      <c r="K1020" s="15"/>
      <c r="T1020" s="17"/>
      <c r="U1020" s="17"/>
      <c r="V1020" s="17"/>
      <c r="W1020" s="17"/>
      <c r="X1020" s="17"/>
      <c r="Y1020" s="11"/>
      <c r="Z1020" s="11"/>
    </row>
    <row r="1021" spans="8:26" ht="50.1" customHeight="1" x14ac:dyDescent="0.25">
      <c r="H1021" s="16"/>
      <c r="I1021" s="15"/>
      <c r="J1021" s="15"/>
      <c r="K1021" s="15"/>
      <c r="T1021" s="17"/>
      <c r="U1021" s="17"/>
      <c r="V1021" s="17"/>
      <c r="W1021" s="17"/>
      <c r="X1021" s="17"/>
      <c r="Y1021" s="11"/>
      <c r="Z1021" s="11"/>
    </row>
    <row r="1022" spans="8:26" ht="50.1" customHeight="1" x14ac:dyDescent="0.25">
      <c r="H1022" s="16"/>
      <c r="I1022" s="15"/>
      <c r="J1022" s="15"/>
      <c r="K1022" s="15"/>
      <c r="T1022" s="17"/>
      <c r="U1022" s="17"/>
      <c r="V1022" s="17"/>
      <c r="W1022" s="17"/>
      <c r="X1022" s="17"/>
      <c r="Y1022" s="11"/>
      <c r="Z1022" s="11"/>
    </row>
    <row r="1023" spans="8:26" ht="50.1" customHeight="1" x14ac:dyDescent="0.25">
      <c r="H1023" s="16"/>
      <c r="I1023" s="15"/>
      <c r="J1023" s="15"/>
      <c r="K1023" s="15"/>
      <c r="T1023" s="17"/>
      <c r="U1023" s="17"/>
      <c r="V1023" s="17"/>
      <c r="W1023" s="17"/>
      <c r="X1023" s="17"/>
      <c r="Y1023" s="11"/>
      <c r="Z1023" s="11"/>
    </row>
    <row r="1024" spans="8:26" ht="50.1" customHeight="1" x14ac:dyDescent="0.25">
      <c r="H1024" s="16"/>
      <c r="I1024" s="15"/>
      <c r="J1024" s="15"/>
      <c r="K1024" s="15"/>
      <c r="T1024" s="17"/>
      <c r="U1024" s="17"/>
      <c r="V1024" s="17"/>
      <c r="W1024" s="17"/>
      <c r="X1024" s="17"/>
      <c r="Y1024" s="11"/>
      <c r="Z1024" s="11"/>
    </row>
    <row r="1025" spans="8:26" ht="50.1" customHeight="1" x14ac:dyDescent="0.25">
      <c r="H1025" s="16"/>
      <c r="I1025" s="15"/>
      <c r="J1025" s="15"/>
      <c r="K1025" s="15"/>
      <c r="T1025" s="17"/>
      <c r="U1025" s="17"/>
      <c r="V1025" s="17"/>
      <c r="W1025" s="17"/>
      <c r="X1025" s="17"/>
      <c r="Y1025" s="11"/>
      <c r="Z1025" s="11"/>
    </row>
    <row r="1026" spans="8:26" ht="50.1" customHeight="1" x14ac:dyDescent="0.25">
      <c r="H1026" s="16"/>
      <c r="I1026" s="15"/>
      <c r="J1026" s="15"/>
      <c r="K1026" s="15"/>
      <c r="T1026" s="17"/>
      <c r="U1026" s="17"/>
      <c r="V1026" s="17"/>
      <c r="W1026" s="17"/>
      <c r="X1026" s="17"/>
      <c r="Y1026" s="11"/>
      <c r="Z1026" s="11"/>
    </row>
    <row r="1027" spans="8:26" ht="50.1" customHeight="1" x14ac:dyDescent="0.25">
      <c r="H1027" s="16"/>
      <c r="I1027" s="15"/>
      <c r="J1027" s="15"/>
      <c r="K1027" s="15"/>
      <c r="T1027" s="17"/>
      <c r="U1027" s="17"/>
      <c r="V1027" s="17"/>
      <c r="W1027" s="17"/>
      <c r="X1027" s="17"/>
      <c r="Y1027" s="11"/>
      <c r="Z1027" s="11"/>
    </row>
    <row r="1028" spans="8:26" ht="50.1" customHeight="1" x14ac:dyDescent="0.25">
      <c r="H1028" s="16"/>
      <c r="I1028" s="15"/>
      <c r="J1028" s="15"/>
      <c r="K1028" s="15"/>
      <c r="T1028" s="17"/>
      <c r="U1028" s="17"/>
      <c r="V1028" s="17"/>
      <c r="W1028" s="17"/>
      <c r="X1028" s="17"/>
      <c r="Y1028" s="11"/>
      <c r="Z1028" s="11"/>
    </row>
    <row r="1029" spans="8:26" ht="50.1" customHeight="1" x14ac:dyDescent="0.25">
      <c r="H1029" s="16"/>
      <c r="I1029" s="15"/>
      <c r="J1029" s="15"/>
      <c r="K1029" s="15"/>
      <c r="T1029" s="17"/>
      <c r="U1029" s="17"/>
      <c r="V1029" s="17"/>
      <c r="W1029" s="17"/>
      <c r="X1029" s="17"/>
      <c r="Y1029" s="11"/>
      <c r="Z1029" s="11"/>
    </row>
    <row r="1030" spans="8:26" ht="50.1" customHeight="1" x14ac:dyDescent="0.25">
      <c r="H1030" s="16"/>
      <c r="I1030" s="15"/>
      <c r="J1030" s="15"/>
      <c r="K1030" s="15"/>
      <c r="T1030" s="17"/>
      <c r="U1030" s="17"/>
      <c r="V1030" s="17"/>
      <c r="W1030" s="17"/>
      <c r="X1030" s="17"/>
      <c r="Y1030" s="11"/>
      <c r="Z1030" s="11"/>
    </row>
    <row r="1031" spans="8:26" ht="50.1" customHeight="1" x14ac:dyDescent="0.25">
      <c r="H1031" s="16"/>
      <c r="I1031" s="15"/>
      <c r="J1031" s="15"/>
      <c r="K1031" s="15"/>
      <c r="T1031" s="17"/>
      <c r="U1031" s="17"/>
      <c r="V1031" s="17"/>
      <c r="W1031" s="17"/>
      <c r="X1031" s="17"/>
      <c r="Y1031" s="11"/>
      <c r="Z1031" s="11"/>
    </row>
    <row r="1032" spans="8:26" ht="50.1" customHeight="1" x14ac:dyDescent="0.25">
      <c r="H1032" s="16"/>
      <c r="I1032" s="15"/>
      <c r="J1032" s="15"/>
      <c r="K1032" s="15"/>
      <c r="T1032" s="17"/>
      <c r="U1032" s="17"/>
      <c r="V1032" s="17"/>
      <c r="W1032" s="17"/>
      <c r="X1032" s="17"/>
      <c r="Y1032" s="11"/>
      <c r="Z1032" s="11"/>
    </row>
    <row r="1033" spans="8:26" ht="50.1" customHeight="1" x14ac:dyDescent="0.25">
      <c r="H1033" s="16"/>
      <c r="I1033" s="15"/>
      <c r="J1033" s="15"/>
      <c r="K1033" s="15"/>
      <c r="T1033" s="17"/>
      <c r="U1033" s="17"/>
      <c r="V1033" s="17"/>
      <c r="W1033" s="17"/>
      <c r="X1033" s="17"/>
      <c r="Y1033" s="11"/>
      <c r="Z1033" s="11"/>
    </row>
    <row r="1034" spans="8:26" ht="50.1" customHeight="1" x14ac:dyDescent="0.25">
      <c r="H1034" s="16"/>
      <c r="I1034" s="15"/>
      <c r="J1034" s="15"/>
      <c r="K1034" s="15"/>
      <c r="T1034" s="17"/>
      <c r="U1034" s="17"/>
      <c r="V1034" s="17"/>
      <c r="W1034" s="17"/>
      <c r="X1034" s="17"/>
      <c r="Y1034" s="11"/>
      <c r="Z1034" s="11"/>
    </row>
    <row r="1035" spans="8:26" ht="50.1" customHeight="1" x14ac:dyDescent="0.25">
      <c r="H1035" s="16"/>
      <c r="I1035" s="15"/>
      <c r="J1035" s="15"/>
      <c r="K1035" s="15"/>
      <c r="T1035" s="17"/>
      <c r="U1035" s="17"/>
      <c r="V1035" s="17"/>
      <c r="W1035" s="17"/>
      <c r="X1035" s="17"/>
      <c r="Y1035" s="11"/>
      <c r="Z1035" s="11"/>
    </row>
    <row r="1036" spans="8:26" ht="50.1" customHeight="1" x14ac:dyDescent="0.25">
      <c r="H1036" s="16"/>
      <c r="I1036" s="15"/>
      <c r="J1036" s="15"/>
      <c r="K1036" s="15"/>
      <c r="T1036" s="17"/>
      <c r="U1036" s="17"/>
      <c r="V1036" s="17"/>
      <c r="W1036" s="17"/>
      <c r="X1036" s="17"/>
      <c r="Y1036" s="11"/>
      <c r="Z1036" s="11"/>
    </row>
    <row r="1037" spans="8:26" ht="50.1" customHeight="1" x14ac:dyDescent="0.25">
      <c r="H1037" s="16"/>
      <c r="I1037" s="15"/>
      <c r="J1037" s="15"/>
      <c r="K1037" s="15"/>
      <c r="T1037" s="17"/>
      <c r="U1037" s="17"/>
      <c r="V1037" s="17"/>
      <c r="W1037" s="17"/>
      <c r="X1037" s="17"/>
      <c r="Y1037" s="11"/>
      <c r="Z1037" s="11"/>
    </row>
    <row r="1038" spans="8:26" ht="50.1" customHeight="1" x14ac:dyDescent="0.25">
      <c r="H1038" s="16"/>
      <c r="I1038" s="15"/>
      <c r="J1038" s="15"/>
      <c r="K1038" s="15"/>
      <c r="T1038" s="17"/>
      <c r="U1038" s="17"/>
      <c r="V1038" s="17"/>
      <c r="W1038" s="17"/>
      <c r="X1038" s="17"/>
      <c r="Y1038" s="11"/>
      <c r="Z1038" s="11"/>
    </row>
    <row r="1039" spans="8:26" ht="50.1" customHeight="1" x14ac:dyDescent="0.25">
      <c r="H1039" s="16"/>
      <c r="I1039" s="15"/>
      <c r="J1039" s="15"/>
      <c r="K1039" s="15"/>
      <c r="T1039" s="17"/>
      <c r="U1039" s="17"/>
      <c r="V1039" s="17"/>
      <c r="W1039" s="17"/>
      <c r="X1039" s="17"/>
      <c r="Y1039" s="11"/>
      <c r="Z1039" s="11"/>
    </row>
    <row r="1040" spans="8:26" ht="50.1" customHeight="1" x14ac:dyDescent="0.25">
      <c r="H1040" s="16"/>
      <c r="I1040" s="15"/>
      <c r="J1040" s="15"/>
      <c r="K1040" s="15"/>
      <c r="T1040" s="17"/>
      <c r="U1040" s="17"/>
      <c r="V1040" s="17"/>
      <c r="W1040" s="17"/>
      <c r="X1040" s="17"/>
      <c r="Y1040" s="11"/>
      <c r="Z1040" s="11"/>
    </row>
    <row r="1041" spans="8:26" ht="50.1" customHeight="1" x14ac:dyDescent="0.25">
      <c r="H1041" s="16"/>
      <c r="I1041" s="15"/>
      <c r="J1041" s="15"/>
      <c r="K1041" s="15"/>
      <c r="T1041" s="17"/>
      <c r="U1041" s="17"/>
      <c r="V1041" s="17"/>
      <c r="W1041" s="17"/>
      <c r="X1041" s="17"/>
      <c r="Y1041" s="11"/>
      <c r="Z1041" s="11"/>
    </row>
    <row r="1042" spans="8:26" ht="50.1" customHeight="1" x14ac:dyDescent="0.25">
      <c r="H1042" s="16"/>
      <c r="I1042" s="15"/>
      <c r="J1042" s="15"/>
      <c r="K1042" s="15"/>
      <c r="T1042" s="17"/>
      <c r="U1042" s="17"/>
      <c r="V1042" s="17"/>
      <c r="W1042" s="17"/>
      <c r="X1042" s="17"/>
      <c r="Y1042" s="11"/>
      <c r="Z1042" s="11"/>
    </row>
    <row r="1043" spans="8:26" ht="50.1" customHeight="1" x14ac:dyDescent="0.25">
      <c r="H1043" s="16"/>
      <c r="I1043" s="15"/>
      <c r="J1043" s="15"/>
      <c r="K1043" s="15"/>
      <c r="T1043" s="17"/>
      <c r="U1043" s="17"/>
      <c r="V1043" s="17"/>
      <c r="W1043" s="17"/>
      <c r="X1043" s="17"/>
      <c r="Y1043" s="11"/>
      <c r="Z1043" s="11"/>
    </row>
    <row r="1044" spans="8:26" ht="50.1" customHeight="1" x14ac:dyDescent="0.25">
      <c r="H1044" s="16"/>
      <c r="I1044" s="15"/>
      <c r="J1044" s="15"/>
      <c r="K1044" s="15"/>
      <c r="T1044" s="17"/>
      <c r="U1044" s="17"/>
      <c r="V1044" s="17"/>
      <c r="W1044" s="17"/>
      <c r="X1044" s="17"/>
      <c r="Y1044" s="11"/>
      <c r="Z1044" s="11"/>
    </row>
    <row r="1045" spans="8:26" ht="50.1" customHeight="1" x14ac:dyDescent="0.25">
      <c r="H1045" s="16"/>
      <c r="I1045" s="15"/>
      <c r="J1045" s="15"/>
      <c r="K1045" s="15"/>
      <c r="T1045" s="17"/>
      <c r="U1045" s="17"/>
      <c r="V1045" s="17"/>
      <c r="W1045" s="17"/>
      <c r="X1045" s="17"/>
      <c r="Y1045" s="11"/>
      <c r="Z1045" s="11"/>
    </row>
    <row r="1046" spans="8:26" ht="50.1" customHeight="1" x14ac:dyDescent="0.25">
      <c r="H1046" s="16"/>
      <c r="I1046" s="15"/>
      <c r="J1046" s="15"/>
      <c r="K1046" s="15"/>
      <c r="T1046" s="17"/>
      <c r="U1046" s="17"/>
      <c r="V1046" s="17"/>
      <c r="W1046" s="17"/>
      <c r="X1046" s="17"/>
      <c r="Y1046" s="11"/>
      <c r="Z1046" s="11"/>
    </row>
    <row r="1047" spans="8:26" ht="50.1" customHeight="1" x14ac:dyDescent="0.25">
      <c r="H1047" s="16"/>
      <c r="I1047" s="15"/>
      <c r="J1047" s="15"/>
      <c r="K1047" s="15"/>
      <c r="T1047" s="17"/>
      <c r="U1047" s="17"/>
      <c r="V1047" s="17"/>
      <c r="W1047" s="17"/>
      <c r="X1047" s="17"/>
      <c r="Y1047" s="11"/>
      <c r="Z1047" s="11"/>
    </row>
    <row r="1048" spans="8:26" ht="50.1" customHeight="1" x14ac:dyDescent="0.25">
      <c r="H1048" s="16"/>
      <c r="I1048" s="15"/>
      <c r="J1048" s="15"/>
      <c r="K1048" s="15"/>
      <c r="T1048" s="17"/>
      <c r="U1048" s="17"/>
      <c r="V1048" s="17"/>
      <c r="W1048" s="17"/>
      <c r="X1048" s="17"/>
      <c r="Y1048" s="11"/>
      <c r="Z1048" s="11"/>
    </row>
    <row r="1049" spans="8:26" ht="50.1" customHeight="1" x14ac:dyDescent="0.25">
      <c r="H1049" s="16"/>
      <c r="I1049" s="15"/>
      <c r="J1049" s="15"/>
      <c r="K1049" s="15"/>
      <c r="T1049" s="17"/>
      <c r="U1049" s="17"/>
      <c r="V1049" s="17"/>
      <c r="W1049" s="17"/>
      <c r="X1049" s="17"/>
      <c r="Y1049" s="11"/>
      <c r="Z1049" s="11"/>
    </row>
    <row r="1050" spans="8:26" ht="50.1" customHeight="1" x14ac:dyDescent="0.25">
      <c r="H1050" s="16"/>
      <c r="I1050" s="15"/>
      <c r="J1050" s="15"/>
      <c r="K1050" s="15"/>
      <c r="T1050" s="17"/>
      <c r="U1050" s="17"/>
      <c r="V1050" s="17"/>
      <c r="W1050" s="17"/>
      <c r="X1050" s="17"/>
      <c r="Y1050" s="11"/>
      <c r="Z1050" s="11"/>
    </row>
    <row r="1051" spans="8:26" ht="50.1" customHeight="1" x14ac:dyDescent="0.25">
      <c r="H1051" s="16"/>
      <c r="I1051" s="15"/>
      <c r="J1051" s="15"/>
      <c r="K1051" s="15"/>
      <c r="T1051" s="17"/>
      <c r="U1051" s="17"/>
      <c r="V1051" s="17"/>
      <c r="W1051" s="17"/>
      <c r="X1051" s="17"/>
      <c r="Y1051" s="11"/>
      <c r="Z1051" s="11"/>
    </row>
    <row r="1052" spans="8:26" ht="50.1" customHeight="1" x14ac:dyDescent="0.25">
      <c r="H1052" s="16"/>
      <c r="I1052" s="15"/>
      <c r="J1052" s="15"/>
      <c r="K1052" s="15"/>
      <c r="T1052" s="17"/>
      <c r="U1052" s="17"/>
      <c r="V1052" s="17"/>
      <c r="W1052" s="17"/>
      <c r="X1052" s="17"/>
      <c r="Y1052" s="11"/>
      <c r="Z1052" s="11"/>
    </row>
    <row r="1053" spans="8:26" ht="50.1" customHeight="1" x14ac:dyDescent="0.25">
      <c r="H1053" s="16"/>
      <c r="I1053" s="15"/>
      <c r="J1053" s="15"/>
      <c r="K1053" s="15"/>
      <c r="T1053" s="17"/>
      <c r="U1053" s="17"/>
      <c r="V1053" s="17"/>
      <c r="W1053" s="17"/>
      <c r="X1053" s="17"/>
      <c r="Y1053" s="11"/>
      <c r="Z1053" s="11"/>
    </row>
    <row r="1054" spans="8:26" ht="50.1" customHeight="1" x14ac:dyDescent="0.25">
      <c r="H1054" s="16"/>
      <c r="I1054" s="15"/>
      <c r="J1054" s="15"/>
      <c r="K1054" s="15"/>
      <c r="T1054" s="17"/>
      <c r="U1054" s="17"/>
      <c r="V1054" s="17"/>
      <c r="W1054" s="17"/>
      <c r="X1054" s="17"/>
      <c r="Y1054" s="11"/>
      <c r="Z1054" s="11"/>
    </row>
    <row r="1055" spans="8:26" ht="50.1" customHeight="1" x14ac:dyDescent="0.25">
      <c r="H1055" s="16"/>
      <c r="I1055" s="15"/>
      <c r="J1055" s="15"/>
      <c r="K1055" s="15"/>
      <c r="T1055" s="17"/>
      <c r="U1055" s="17"/>
      <c r="V1055" s="17"/>
      <c r="W1055" s="17"/>
      <c r="X1055" s="17"/>
      <c r="Y1055" s="11"/>
      <c r="Z1055" s="11"/>
    </row>
    <row r="1056" spans="8:26" ht="50.1" customHeight="1" x14ac:dyDescent="0.25">
      <c r="H1056" s="16"/>
      <c r="I1056" s="15"/>
      <c r="J1056" s="15"/>
      <c r="K1056" s="15"/>
      <c r="T1056" s="17"/>
      <c r="U1056" s="17"/>
      <c r="V1056" s="17"/>
      <c r="W1056" s="17"/>
      <c r="X1056" s="17"/>
      <c r="Y1056" s="11"/>
      <c r="Z1056" s="11"/>
    </row>
    <row r="1057" spans="8:26" ht="50.1" customHeight="1" x14ac:dyDescent="0.25">
      <c r="H1057" s="16"/>
      <c r="I1057" s="15"/>
      <c r="J1057" s="15"/>
      <c r="K1057" s="15"/>
      <c r="T1057" s="17"/>
      <c r="U1057" s="17"/>
      <c r="V1057" s="17"/>
      <c r="W1057" s="17"/>
      <c r="X1057" s="17"/>
      <c r="Y1057" s="11"/>
      <c r="Z1057" s="11"/>
    </row>
    <row r="1058" spans="8:26" ht="50.1" customHeight="1" x14ac:dyDescent="0.25">
      <c r="H1058" s="16"/>
      <c r="I1058" s="15"/>
      <c r="J1058" s="15"/>
      <c r="K1058" s="15"/>
      <c r="T1058" s="17"/>
      <c r="U1058" s="17"/>
      <c r="V1058" s="17"/>
      <c r="W1058" s="17"/>
      <c r="X1058" s="17"/>
      <c r="Y1058" s="11"/>
      <c r="Z1058" s="11"/>
    </row>
    <row r="1059" spans="8:26" ht="50.1" customHeight="1" x14ac:dyDescent="0.25">
      <c r="H1059" s="16"/>
      <c r="I1059" s="15"/>
      <c r="J1059" s="15"/>
      <c r="K1059" s="15"/>
      <c r="T1059" s="17"/>
      <c r="U1059" s="17"/>
      <c r="V1059" s="17"/>
      <c r="W1059" s="17"/>
      <c r="X1059" s="17"/>
      <c r="Y1059" s="11"/>
      <c r="Z1059" s="11"/>
    </row>
    <row r="1060" spans="8:26" ht="50.1" customHeight="1" x14ac:dyDescent="0.25">
      <c r="H1060" s="16"/>
      <c r="I1060" s="15"/>
      <c r="J1060" s="15"/>
      <c r="K1060" s="15"/>
      <c r="T1060" s="17"/>
      <c r="U1060" s="17"/>
      <c r="V1060" s="17"/>
      <c r="W1060" s="17"/>
      <c r="X1060" s="17"/>
      <c r="Y1060" s="11"/>
      <c r="Z1060" s="11"/>
    </row>
    <row r="1061" spans="8:26" ht="50.1" customHeight="1" x14ac:dyDescent="0.25">
      <c r="H1061" s="16"/>
      <c r="I1061" s="15"/>
      <c r="J1061" s="15"/>
      <c r="K1061" s="15"/>
      <c r="T1061" s="17"/>
      <c r="U1061" s="17"/>
      <c r="V1061" s="17"/>
      <c r="W1061" s="17"/>
      <c r="X1061" s="17"/>
      <c r="Y1061" s="11"/>
      <c r="Z1061" s="11"/>
    </row>
    <row r="1062" spans="8:26" ht="50.1" customHeight="1" x14ac:dyDescent="0.25">
      <c r="H1062" s="16"/>
      <c r="I1062" s="15"/>
      <c r="J1062" s="15"/>
      <c r="K1062" s="15"/>
      <c r="T1062" s="17"/>
      <c r="U1062" s="17"/>
      <c r="V1062" s="17"/>
      <c r="W1062" s="17"/>
      <c r="X1062" s="17"/>
      <c r="Y1062" s="11"/>
      <c r="Z1062" s="11"/>
    </row>
    <row r="1063" spans="8:26" ht="50.1" customHeight="1" x14ac:dyDescent="0.25">
      <c r="H1063" s="16"/>
      <c r="I1063" s="15"/>
      <c r="J1063" s="15"/>
      <c r="K1063" s="15"/>
      <c r="T1063" s="17"/>
      <c r="U1063" s="17"/>
      <c r="V1063" s="17"/>
      <c r="W1063" s="17"/>
      <c r="X1063" s="17"/>
      <c r="Y1063" s="11"/>
      <c r="Z1063" s="11"/>
    </row>
    <row r="1064" spans="8:26" ht="50.1" customHeight="1" x14ac:dyDescent="0.25">
      <c r="H1064" s="16"/>
      <c r="I1064" s="15"/>
      <c r="J1064" s="15"/>
      <c r="K1064" s="15"/>
      <c r="T1064" s="17"/>
      <c r="U1064" s="17"/>
      <c r="V1064" s="17"/>
      <c r="W1064" s="17"/>
      <c r="X1064" s="17"/>
      <c r="Y1064" s="11"/>
      <c r="Z1064" s="11"/>
    </row>
    <row r="1065" spans="8:26" ht="50.1" customHeight="1" x14ac:dyDescent="0.25">
      <c r="H1065" s="16"/>
      <c r="I1065" s="15"/>
      <c r="J1065" s="15"/>
      <c r="K1065" s="15"/>
      <c r="T1065" s="17"/>
      <c r="U1065" s="17"/>
      <c r="V1065" s="17"/>
      <c r="W1065" s="17"/>
      <c r="X1065" s="17"/>
      <c r="Y1065" s="11"/>
      <c r="Z1065" s="11"/>
    </row>
    <row r="1066" spans="8:26" ht="50.1" customHeight="1" x14ac:dyDescent="0.25">
      <c r="H1066" s="16"/>
      <c r="I1066" s="15"/>
      <c r="J1066" s="15"/>
      <c r="K1066" s="15"/>
      <c r="T1066" s="17"/>
      <c r="U1066" s="17"/>
      <c r="V1066" s="17"/>
      <c r="W1066" s="17"/>
      <c r="X1066" s="17"/>
      <c r="Y1066" s="11"/>
      <c r="Z1066" s="11"/>
    </row>
    <row r="1067" spans="8:26" ht="50.1" customHeight="1" x14ac:dyDescent="0.25">
      <c r="H1067" s="16"/>
      <c r="I1067" s="15"/>
      <c r="J1067" s="15"/>
      <c r="K1067" s="15"/>
      <c r="T1067" s="17"/>
      <c r="U1067" s="17"/>
      <c r="V1067" s="17"/>
      <c r="W1067" s="17"/>
      <c r="X1067" s="17"/>
      <c r="Y1067" s="11"/>
      <c r="Z1067" s="11"/>
    </row>
    <row r="1068" spans="8:26" ht="50.1" customHeight="1" x14ac:dyDescent="0.25">
      <c r="H1068" s="16"/>
      <c r="I1068" s="15"/>
      <c r="J1068" s="15"/>
      <c r="K1068" s="15"/>
      <c r="T1068" s="17"/>
      <c r="U1068" s="17"/>
      <c r="V1068" s="17"/>
      <c r="W1068" s="17"/>
      <c r="X1068" s="17"/>
      <c r="Y1068" s="11"/>
      <c r="Z1068" s="11"/>
    </row>
    <row r="1069" spans="8:26" ht="50.1" customHeight="1" x14ac:dyDescent="0.25">
      <c r="H1069" s="16"/>
      <c r="I1069" s="15"/>
      <c r="J1069" s="15"/>
      <c r="K1069" s="15"/>
      <c r="T1069" s="17"/>
      <c r="U1069" s="17"/>
      <c r="V1069" s="17"/>
      <c r="W1069" s="17"/>
      <c r="X1069" s="17"/>
      <c r="Y1069" s="11"/>
      <c r="Z1069" s="11"/>
    </row>
    <row r="1070" spans="8:26" ht="50.1" customHeight="1" x14ac:dyDescent="0.25">
      <c r="H1070" s="16"/>
      <c r="I1070" s="15"/>
      <c r="J1070" s="15"/>
      <c r="K1070" s="15"/>
      <c r="T1070" s="17"/>
      <c r="U1070" s="17"/>
      <c r="V1070" s="17"/>
      <c r="W1070" s="17"/>
      <c r="X1070" s="17"/>
      <c r="Y1070" s="11"/>
      <c r="Z1070" s="11"/>
    </row>
    <row r="1071" spans="8:26" ht="50.1" customHeight="1" x14ac:dyDescent="0.25">
      <c r="H1071" s="16"/>
      <c r="I1071" s="15"/>
      <c r="J1071" s="15"/>
      <c r="K1071" s="15"/>
      <c r="T1071" s="17"/>
      <c r="U1071" s="17"/>
      <c r="V1071" s="17"/>
      <c r="W1071" s="17"/>
      <c r="X1071" s="17"/>
      <c r="Y1071" s="11"/>
      <c r="Z1071" s="11"/>
    </row>
    <row r="1072" spans="8:26" ht="50.1" customHeight="1" x14ac:dyDescent="0.25">
      <c r="H1072" s="16"/>
      <c r="I1072" s="15"/>
      <c r="J1072" s="15"/>
      <c r="K1072" s="15"/>
      <c r="T1072" s="17"/>
      <c r="U1072" s="17"/>
      <c r="V1072" s="17"/>
      <c r="W1072" s="17"/>
      <c r="X1072" s="17"/>
      <c r="Y1072" s="11"/>
      <c r="Z1072" s="11"/>
    </row>
    <row r="1073" spans="8:26" ht="50.1" customHeight="1" x14ac:dyDescent="0.25">
      <c r="H1073" s="16"/>
      <c r="I1073" s="15"/>
      <c r="J1073" s="15"/>
      <c r="K1073" s="15"/>
      <c r="T1073" s="17"/>
      <c r="U1073" s="17"/>
      <c r="V1073" s="17"/>
      <c r="W1073" s="17"/>
      <c r="X1073" s="17"/>
      <c r="Y1073" s="11"/>
      <c r="Z1073" s="11"/>
    </row>
    <row r="1074" spans="8:26" ht="50.1" customHeight="1" x14ac:dyDescent="0.25">
      <c r="H1074" s="16"/>
      <c r="I1074" s="15"/>
      <c r="J1074" s="15"/>
      <c r="K1074" s="15"/>
      <c r="T1074" s="17"/>
      <c r="U1074" s="17"/>
      <c r="V1074" s="17"/>
      <c r="W1074" s="17"/>
      <c r="X1074" s="17"/>
      <c r="Y1074" s="11"/>
      <c r="Z1074" s="11"/>
    </row>
    <row r="1075" spans="8:26" ht="50.1" customHeight="1" x14ac:dyDescent="0.25">
      <c r="H1075" s="16"/>
      <c r="I1075" s="15"/>
      <c r="J1075" s="15"/>
      <c r="K1075" s="15"/>
      <c r="T1075" s="17"/>
      <c r="U1075" s="17"/>
      <c r="V1075" s="17"/>
      <c r="W1075" s="17"/>
      <c r="X1075" s="17"/>
      <c r="Y1075" s="11"/>
      <c r="Z1075" s="11"/>
    </row>
    <row r="1076" spans="8:26" ht="50.1" customHeight="1" x14ac:dyDescent="0.25">
      <c r="H1076" s="16"/>
      <c r="I1076" s="15"/>
      <c r="J1076" s="15"/>
      <c r="K1076" s="15"/>
      <c r="T1076" s="17"/>
      <c r="U1076" s="17"/>
      <c r="V1076" s="17"/>
      <c r="W1076" s="17"/>
      <c r="X1076" s="17"/>
      <c r="Y1076" s="11"/>
      <c r="Z1076" s="11"/>
    </row>
    <row r="1077" spans="8:26" ht="50.1" customHeight="1" x14ac:dyDescent="0.25">
      <c r="H1077" s="16"/>
      <c r="I1077" s="15"/>
      <c r="J1077" s="15"/>
      <c r="K1077" s="15"/>
      <c r="T1077" s="17"/>
      <c r="U1077" s="17"/>
      <c r="V1077" s="17"/>
      <c r="W1077" s="17"/>
      <c r="X1077" s="17"/>
      <c r="Y1077" s="11"/>
      <c r="Z1077" s="11"/>
    </row>
    <row r="1078" spans="8:26" ht="50.1" customHeight="1" x14ac:dyDescent="0.25">
      <c r="H1078" s="16"/>
      <c r="I1078" s="15"/>
      <c r="J1078" s="15"/>
      <c r="K1078" s="15"/>
      <c r="T1078" s="17"/>
      <c r="U1078" s="17"/>
      <c r="V1078" s="17"/>
      <c r="W1078" s="17"/>
      <c r="X1078" s="17"/>
      <c r="Y1078" s="11"/>
      <c r="Z1078" s="11"/>
    </row>
    <row r="1079" spans="8:26" ht="50.1" customHeight="1" x14ac:dyDescent="0.25">
      <c r="H1079" s="16"/>
      <c r="I1079" s="15"/>
      <c r="J1079" s="15"/>
      <c r="K1079" s="15"/>
      <c r="T1079" s="17"/>
      <c r="U1079" s="17"/>
      <c r="V1079" s="17"/>
      <c r="W1079" s="17"/>
      <c r="X1079" s="17"/>
      <c r="Y1079" s="11"/>
      <c r="Z1079" s="11"/>
    </row>
    <row r="1080" spans="8:26" ht="50.1" customHeight="1" x14ac:dyDescent="0.25">
      <c r="H1080" s="16"/>
      <c r="I1080" s="15"/>
      <c r="J1080" s="15"/>
      <c r="K1080" s="15"/>
      <c r="T1080" s="17"/>
      <c r="U1080" s="17"/>
      <c r="V1080" s="17"/>
      <c r="W1080" s="17"/>
      <c r="X1080" s="17"/>
      <c r="Y1080" s="11"/>
      <c r="Z1080" s="11"/>
    </row>
    <row r="1081" spans="8:26" ht="50.1" customHeight="1" x14ac:dyDescent="0.25">
      <c r="H1081" s="16"/>
      <c r="I1081" s="15"/>
      <c r="J1081" s="15"/>
      <c r="K1081" s="15"/>
      <c r="T1081" s="17"/>
      <c r="U1081" s="17"/>
      <c r="V1081" s="17"/>
      <c r="W1081" s="17"/>
      <c r="X1081" s="17"/>
      <c r="Y1081" s="11"/>
      <c r="Z1081" s="11"/>
    </row>
    <row r="1082" spans="8:26" ht="50.1" customHeight="1" x14ac:dyDescent="0.25">
      <c r="H1082" s="16"/>
      <c r="I1082" s="15"/>
      <c r="J1082" s="15"/>
      <c r="K1082" s="15"/>
      <c r="T1082" s="17"/>
      <c r="U1082" s="17"/>
      <c r="V1082" s="17"/>
      <c r="W1082" s="17"/>
      <c r="X1082" s="17"/>
      <c r="Y1082" s="11"/>
      <c r="Z1082" s="11"/>
    </row>
    <row r="1083" spans="8:26" ht="50.1" customHeight="1" x14ac:dyDescent="0.25">
      <c r="H1083" s="16"/>
      <c r="I1083" s="15"/>
      <c r="J1083" s="15"/>
      <c r="K1083" s="15"/>
      <c r="T1083" s="17"/>
      <c r="U1083" s="17"/>
      <c r="V1083" s="17"/>
      <c r="W1083" s="17"/>
      <c r="X1083" s="17"/>
      <c r="Y1083" s="11"/>
      <c r="Z1083" s="11"/>
    </row>
    <row r="1084" spans="8:26" ht="50.1" customHeight="1" x14ac:dyDescent="0.25">
      <c r="H1084" s="16"/>
      <c r="I1084" s="15"/>
      <c r="J1084" s="15"/>
      <c r="K1084" s="15"/>
      <c r="T1084" s="17"/>
      <c r="U1084" s="17"/>
      <c r="V1084" s="17"/>
      <c r="W1084" s="17"/>
      <c r="X1084" s="17"/>
      <c r="Y1084" s="11"/>
      <c r="Z1084" s="11"/>
    </row>
    <row r="1085" spans="8:26" ht="50.1" customHeight="1" x14ac:dyDescent="0.25">
      <c r="H1085" s="16"/>
      <c r="I1085" s="15"/>
      <c r="J1085" s="15"/>
      <c r="K1085" s="15"/>
      <c r="T1085" s="17"/>
      <c r="U1085" s="17"/>
      <c r="V1085" s="17"/>
      <c r="W1085" s="17"/>
      <c r="X1085" s="17"/>
      <c r="Y1085" s="11"/>
      <c r="Z1085" s="11"/>
    </row>
    <row r="1086" spans="8:26" ht="50.1" customHeight="1" x14ac:dyDescent="0.25">
      <c r="H1086" s="16"/>
      <c r="I1086" s="15"/>
      <c r="J1086" s="15"/>
      <c r="K1086" s="15"/>
      <c r="T1086" s="17"/>
      <c r="U1086" s="17"/>
      <c r="V1086" s="17"/>
      <c r="W1086" s="17"/>
      <c r="X1086" s="17"/>
      <c r="Y1086" s="11"/>
      <c r="Z1086" s="11"/>
    </row>
    <row r="1087" spans="8:26" ht="50.1" customHeight="1" x14ac:dyDescent="0.25">
      <c r="H1087" s="16"/>
      <c r="I1087" s="15"/>
      <c r="J1087" s="15"/>
      <c r="K1087" s="15"/>
      <c r="T1087" s="17"/>
      <c r="U1087" s="17"/>
      <c r="V1087" s="17"/>
      <c r="W1087" s="17"/>
      <c r="X1087" s="17"/>
      <c r="Y1087" s="11"/>
      <c r="Z1087" s="11"/>
    </row>
    <row r="1088" spans="8:26" ht="50.1" customHeight="1" x14ac:dyDescent="0.25">
      <c r="H1088" s="16"/>
      <c r="I1088" s="15"/>
      <c r="J1088" s="15"/>
      <c r="K1088" s="15"/>
      <c r="T1088" s="17"/>
      <c r="U1088" s="17"/>
      <c r="V1088" s="17"/>
      <c r="W1088" s="17"/>
      <c r="X1088" s="17"/>
      <c r="Y1088" s="11"/>
      <c r="Z1088" s="11"/>
    </row>
    <row r="1089" spans="8:26" ht="50.1" customHeight="1" x14ac:dyDescent="0.25">
      <c r="H1089" s="16"/>
      <c r="I1089" s="15"/>
      <c r="J1089" s="15"/>
      <c r="K1089" s="15"/>
      <c r="T1089" s="17"/>
      <c r="U1089" s="17"/>
      <c r="V1089" s="17"/>
      <c r="W1089" s="17"/>
      <c r="X1089" s="17"/>
      <c r="Y1089" s="11"/>
      <c r="Z1089" s="11"/>
    </row>
    <row r="1090" spans="8:26" ht="50.1" customHeight="1" x14ac:dyDescent="0.25">
      <c r="H1090" s="16"/>
      <c r="I1090" s="15"/>
      <c r="J1090" s="15"/>
      <c r="K1090" s="15"/>
      <c r="T1090" s="17"/>
      <c r="U1090" s="17"/>
      <c r="V1090" s="17"/>
      <c r="W1090" s="17"/>
      <c r="X1090" s="17"/>
      <c r="Y1090" s="11"/>
      <c r="Z1090" s="11"/>
    </row>
    <row r="1091" spans="8:26" ht="50.1" customHeight="1" x14ac:dyDescent="0.25">
      <c r="H1091" s="16"/>
      <c r="I1091" s="15"/>
      <c r="J1091" s="15"/>
      <c r="K1091" s="15"/>
      <c r="T1091" s="17"/>
      <c r="U1091" s="17"/>
      <c r="V1091" s="17"/>
      <c r="W1091" s="17"/>
      <c r="X1091" s="17"/>
      <c r="Y1091" s="11"/>
      <c r="Z1091" s="11"/>
    </row>
    <row r="1092" spans="8:26" ht="50.1" customHeight="1" x14ac:dyDescent="0.25">
      <c r="H1092" s="16"/>
      <c r="I1092" s="15"/>
      <c r="J1092" s="15"/>
      <c r="K1092" s="15"/>
      <c r="T1092" s="17"/>
      <c r="U1092" s="17"/>
      <c r="V1092" s="17"/>
      <c r="W1092" s="17"/>
      <c r="X1092" s="17"/>
      <c r="Y1092" s="11"/>
      <c r="Z1092" s="11"/>
    </row>
    <row r="1093" spans="8:26" ht="50.1" customHeight="1" x14ac:dyDescent="0.25">
      <c r="H1093" s="16"/>
      <c r="I1093" s="15"/>
      <c r="J1093" s="15"/>
      <c r="K1093" s="15"/>
      <c r="T1093" s="17"/>
      <c r="U1093" s="17"/>
      <c r="V1093" s="17"/>
      <c r="W1093" s="17"/>
      <c r="X1093" s="17"/>
      <c r="Y1093" s="11"/>
      <c r="Z1093" s="11"/>
    </row>
    <row r="1094" spans="8:26" ht="50.1" customHeight="1" x14ac:dyDescent="0.25">
      <c r="H1094" s="16"/>
      <c r="I1094" s="15"/>
      <c r="J1094" s="15"/>
      <c r="K1094" s="15"/>
      <c r="T1094" s="17"/>
      <c r="U1094" s="17"/>
      <c r="V1094" s="17"/>
      <c r="W1094" s="17"/>
      <c r="X1094" s="17"/>
      <c r="Y1094" s="11"/>
      <c r="Z1094" s="11"/>
    </row>
    <row r="1095" spans="8:26" ht="50.1" customHeight="1" x14ac:dyDescent="0.25">
      <c r="H1095" s="16"/>
      <c r="I1095" s="15"/>
      <c r="J1095" s="15"/>
      <c r="K1095" s="15"/>
      <c r="T1095" s="17"/>
      <c r="U1095" s="17"/>
      <c r="V1095" s="17"/>
      <c r="W1095" s="17"/>
      <c r="X1095" s="17"/>
      <c r="Y1095" s="11"/>
      <c r="Z1095" s="11"/>
    </row>
    <row r="1096" spans="8:26" ht="50.1" customHeight="1" x14ac:dyDescent="0.25">
      <c r="H1096" s="16"/>
      <c r="I1096" s="15"/>
      <c r="J1096" s="15"/>
      <c r="K1096" s="15"/>
      <c r="T1096" s="17"/>
      <c r="U1096" s="17"/>
      <c r="V1096" s="17"/>
      <c r="W1096" s="17"/>
      <c r="X1096" s="17"/>
      <c r="Y1096" s="11"/>
      <c r="Z1096" s="11"/>
    </row>
    <row r="1097" spans="8:26" ht="50.1" customHeight="1" x14ac:dyDescent="0.25">
      <c r="H1097" s="16"/>
      <c r="I1097" s="15"/>
      <c r="J1097" s="15"/>
      <c r="K1097" s="15"/>
      <c r="T1097" s="17"/>
      <c r="U1097" s="17"/>
      <c r="V1097" s="17"/>
      <c r="W1097" s="17"/>
      <c r="X1097" s="17"/>
      <c r="Y1097" s="11"/>
      <c r="Z1097" s="11"/>
    </row>
    <row r="1098" spans="8:26" ht="50.1" customHeight="1" x14ac:dyDescent="0.25">
      <c r="H1098" s="16"/>
      <c r="I1098" s="15"/>
      <c r="J1098" s="15"/>
      <c r="K1098" s="15"/>
      <c r="T1098" s="17"/>
      <c r="U1098" s="17"/>
      <c r="V1098" s="17"/>
      <c r="W1098" s="17"/>
      <c r="X1098" s="17"/>
      <c r="Y1098" s="11"/>
      <c r="Z1098" s="11"/>
    </row>
    <row r="1099" spans="8:26" ht="50.1" customHeight="1" x14ac:dyDescent="0.25">
      <c r="H1099" s="16"/>
      <c r="I1099" s="15"/>
      <c r="J1099" s="15"/>
      <c r="K1099" s="15"/>
      <c r="T1099" s="17"/>
      <c r="U1099" s="17"/>
      <c r="V1099" s="17"/>
      <c r="W1099" s="17"/>
      <c r="X1099" s="17"/>
      <c r="Y1099" s="11"/>
      <c r="Z1099" s="11"/>
    </row>
    <row r="1100" spans="8:26" ht="50.1" customHeight="1" x14ac:dyDescent="0.25">
      <c r="H1100" s="16"/>
      <c r="I1100" s="15"/>
      <c r="J1100" s="15"/>
      <c r="K1100" s="15"/>
      <c r="T1100" s="17"/>
      <c r="U1100" s="17"/>
      <c r="V1100" s="17"/>
      <c r="W1100" s="17"/>
      <c r="X1100" s="17"/>
      <c r="Y1100" s="11"/>
      <c r="Z1100" s="11"/>
    </row>
    <row r="1101" spans="8:26" ht="50.1" customHeight="1" x14ac:dyDescent="0.25">
      <c r="H1101" s="16"/>
      <c r="I1101" s="15"/>
      <c r="J1101" s="15"/>
      <c r="K1101" s="15"/>
      <c r="T1101" s="17"/>
      <c r="U1101" s="17"/>
      <c r="V1101" s="17"/>
      <c r="W1101" s="17"/>
      <c r="X1101" s="17"/>
      <c r="Y1101" s="11"/>
      <c r="Z1101" s="11"/>
    </row>
    <row r="1102" spans="8:26" ht="50.1" customHeight="1" x14ac:dyDescent="0.25">
      <c r="H1102" s="16"/>
      <c r="I1102" s="15"/>
      <c r="J1102" s="15"/>
      <c r="K1102" s="15"/>
      <c r="T1102" s="17"/>
      <c r="U1102" s="17"/>
      <c r="V1102" s="17"/>
      <c r="W1102" s="17"/>
      <c r="X1102" s="17"/>
      <c r="Y1102" s="11"/>
      <c r="Z1102" s="11"/>
    </row>
    <row r="1103" spans="8:26" ht="50.1" customHeight="1" x14ac:dyDescent="0.25">
      <c r="H1103" s="16"/>
      <c r="I1103" s="15"/>
      <c r="J1103" s="15"/>
      <c r="K1103" s="15"/>
      <c r="T1103" s="17"/>
      <c r="U1103" s="17"/>
      <c r="V1103" s="17"/>
      <c r="W1103" s="17"/>
      <c r="X1103" s="17"/>
      <c r="Y1103" s="11"/>
      <c r="Z1103" s="11"/>
    </row>
    <row r="1104" spans="8:26" ht="50.1" customHeight="1" x14ac:dyDescent="0.25">
      <c r="H1104" s="16"/>
      <c r="I1104" s="15"/>
      <c r="J1104" s="15"/>
      <c r="K1104" s="15"/>
      <c r="T1104" s="17"/>
      <c r="U1104" s="17"/>
      <c r="V1104" s="17"/>
      <c r="W1104" s="17"/>
      <c r="X1104" s="17"/>
      <c r="Y1104" s="11"/>
      <c r="Z1104" s="11"/>
    </row>
    <row r="1105" spans="8:26" ht="50.1" customHeight="1" x14ac:dyDescent="0.25">
      <c r="H1105" s="16"/>
      <c r="I1105" s="15"/>
      <c r="J1105" s="15"/>
      <c r="K1105" s="15"/>
      <c r="T1105" s="17"/>
      <c r="U1105" s="17"/>
      <c r="V1105" s="17"/>
      <c r="W1105" s="17"/>
      <c r="X1105" s="17"/>
      <c r="Y1105" s="11"/>
      <c r="Z1105" s="11"/>
    </row>
    <row r="1106" spans="8:26" ht="50.1" customHeight="1" x14ac:dyDescent="0.25">
      <c r="H1106" s="16"/>
      <c r="I1106" s="15"/>
      <c r="J1106" s="15"/>
      <c r="K1106" s="15"/>
      <c r="T1106" s="17"/>
      <c r="U1106" s="17"/>
      <c r="V1106" s="17"/>
      <c r="W1106" s="17"/>
      <c r="X1106" s="17"/>
      <c r="Y1106" s="11"/>
      <c r="Z1106" s="11"/>
    </row>
    <row r="1107" spans="8:26" ht="50.1" customHeight="1" x14ac:dyDescent="0.25">
      <c r="H1107" s="16"/>
      <c r="I1107" s="15"/>
      <c r="J1107" s="15"/>
      <c r="K1107" s="15"/>
      <c r="T1107" s="17"/>
      <c r="U1107" s="17"/>
      <c r="V1107" s="17"/>
      <c r="W1107" s="17"/>
      <c r="X1107" s="17"/>
      <c r="Y1107" s="11"/>
      <c r="Z1107" s="11"/>
    </row>
    <row r="1108" spans="8:26" ht="50.1" customHeight="1" x14ac:dyDescent="0.25">
      <c r="H1108" s="16"/>
      <c r="I1108" s="15"/>
      <c r="J1108" s="15"/>
      <c r="K1108" s="15"/>
      <c r="T1108" s="17"/>
      <c r="U1108" s="17"/>
      <c r="V1108" s="17"/>
      <c r="W1108" s="17"/>
      <c r="X1108" s="17"/>
      <c r="Y1108" s="11"/>
      <c r="Z1108" s="11"/>
    </row>
    <row r="1109" spans="8:26" ht="50.1" customHeight="1" x14ac:dyDescent="0.25">
      <c r="H1109" s="16"/>
      <c r="I1109" s="15"/>
      <c r="J1109" s="15"/>
      <c r="K1109" s="15"/>
      <c r="T1109" s="17"/>
      <c r="U1109" s="17"/>
      <c r="V1109" s="17"/>
      <c r="W1109" s="17"/>
      <c r="X1109" s="17"/>
      <c r="Y1109" s="11"/>
      <c r="Z1109" s="11"/>
    </row>
    <row r="1110" spans="8:26" ht="50.1" customHeight="1" x14ac:dyDescent="0.25">
      <c r="H1110" s="16"/>
      <c r="I1110" s="15"/>
      <c r="J1110" s="15"/>
      <c r="K1110" s="15"/>
      <c r="T1110" s="17"/>
      <c r="U1110" s="17"/>
      <c r="V1110" s="17"/>
      <c r="W1110" s="17"/>
      <c r="X1110" s="17"/>
      <c r="Y1110" s="11"/>
      <c r="Z1110" s="11"/>
    </row>
    <row r="1111" spans="8:26" ht="50.1" customHeight="1" x14ac:dyDescent="0.25">
      <c r="H1111" s="16"/>
      <c r="I1111" s="15"/>
      <c r="J1111" s="15"/>
      <c r="K1111" s="15"/>
      <c r="T1111" s="17"/>
      <c r="U1111" s="17"/>
      <c r="V1111" s="17"/>
      <c r="W1111" s="17"/>
      <c r="X1111" s="17"/>
      <c r="Y1111" s="11"/>
      <c r="Z1111" s="11"/>
    </row>
    <row r="1112" spans="8:26" ht="50.1" customHeight="1" x14ac:dyDescent="0.25">
      <c r="H1112" s="16"/>
      <c r="I1112" s="15"/>
      <c r="J1112" s="15"/>
      <c r="K1112" s="15"/>
      <c r="T1112" s="17"/>
      <c r="U1112" s="17"/>
      <c r="V1112" s="17"/>
      <c r="W1112" s="17"/>
      <c r="X1112" s="17"/>
      <c r="Y1112" s="11"/>
      <c r="Z1112" s="11"/>
    </row>
    <row r="1113" spans="8:26" ht="50.1" customHeight="1" x14ac:dyDescent="0.25">
      <c r="H1113" s="16"/>
      <c r="I1113" s="15"/>
      <c r="J1113" s="15"/>
      <c r="K1113" s="15"/>
      <c r="T1113" s="17"/>
      <c r="U1113" s="17"/>
      <c r="V1113" s="17"/>
      <c r="W1113" s="17"/>
      <c r="X1113" s="17"/>
      <c r="Y1113" s="11"/>
      <c r="Z1113" s="11"/>
    </row>
    <row r="1114" spans="8:26" ht="50.1" customHeight="1" x14ac:dyDescent="0.25">
      <c r="H1114" s="16"/>
      <c r="I1114" s="15"/>
      <c r="J1114" s="15"/>
      <c r="K1114" s="15"/>
      <c r="T1114" s="17"/>
      <c r="U1114" s="17"/>
      <c r="V1114" s="17"/>
      <c r="W1114" s="17"/>
      <c r="X1114" s="17"/>
      <c r="Y1114" s="11"/>
      <c r="Z1114" s="11"/>
    </row>
    <row r="1115" spans="8:26" ht="50.1" customHeight="1" x14ac:dyDescent="0.25">
      <c r="H1115" s="16"/>
      <c r="I1115" s="15"/>
      <c r="J1115" s="15"/>
      <c r="K1115" s="15"/>
      <c r="T1115" s="17"/>
      <c r="U1115" s="17"/>
      <c r="V1115" s="17"/>
      <c r="W1115" s="17"/>
      <c r="X1115" s="17"/>
      <c r="Y1115" s="11"/>
      <c r="Z1115" s="11"/>
    </row>
    <row r="1116" spans="8:26" ht="50.1" customHeight="1" x14ac:dyDescent="0.25">
      <c r="H1116" s="16"/>
      <c r="I1116" s="15"/>
      <c r="J1116" s="15"/>
      <c r="K1116" s="15"/>
      <c r="T1116" s="17"/>
      <c r="U1116" s="17"/>
      <c r="V1116" s="17"/>
      <c r="W1116" s="17"/>
      <c r="X1116" s="17"/>
      <c r="Y1116" s="11"/>
      <c r="Z1116" s="11"/>
    </row>
    <row r="1117" spans="8:26" ht="50.1" customHeight="1" x14ac:dyDescent="0.25">
      <c r="H1117" s="16"/>
      <c r="I1117" s="15"/>
      <c r="J1117" s="15"/>
      <c r="K1117" s="15"/>
      <c r="T1117" s="17"/>
      <c r="U1117" s="17"/>
      <c r="V1117" s="17"/>
      <c r="W1117" s="17"/>
      <c r="X1117" s="17"/>
      <c r="Y1117" s="11"/>
      <c r="Z1117" s="11"/>
    </row>
    <row r="1118" spans="8:26" ht="50.1" customHeight="1" x14ac:dyDescent="0.25">
      <c r="H1118" s="16"/>
      <c r="I1118" s="15"/>
      <c r="J1118" s="15"/>
      <c r="K1118" s="15"/>
      <c r="T1118" s="17"/>
      <c r="U1118" s="17"/>
      <c r="V1118" s="17"/>
      <c r="W1118" s="17"/>
      <c r="X1118" s="17"/>
      <c r="Y1118" s="11"/>
      <c r="Z1118" s="11"/>
    </row>
    <row r="1119" spans="8:26" ht="50.1" customHeight="1" x14ac:dyDescent="0.25">
      <c r="H1119" s="16"/>
      <c r="I1119" s="15"/>
      <c r="J1119" s="15"/>
      <c r="K1119" s="15"/>
      <c r="T1119" s="17"/>
      <c r="U1119" s="17"/>
      <c r="V1119" s="17"/>
      <c r="W1119" s="17"/>
      <c r="X1119" s="17"/>
      <c r="Y1119" s="11"/>
      <c r="Z1119" s="11"/>
    </row>
    <row r="1120" spans="8:26" ht="50.1" customHeight="1" x14ac:dyDescent="0.25">
      <c r="H1120" s="16"/>
      <c r="I1120" s="15"/>
      <c r="J1120" s="15"/>
      <c r="K1120" s="15"/>
      <c r="T1120" s="17"/>
      <c r="U1120" s="17"/>
      <c r="V1120" s="17"/>
      <c r="W1120" s="17"/>
      <c r="X1120" s="17"/>
      <c r="Y1120" s="11"/>
      <c r="Z1120" s="11"/>
    </row>
    <row r="1121" spans="8:26" ht="50.1" customHeight="1" x14ac:dyDescent="0.25">
      <c r="H1121" s="16"/>
      <c r="I1121" s="15"/>
      <c r="J1121" s="15"/>
      <c r="K1121" s="15"/>
      <c r="T1121" s="17"/>
      <c r="U1121" s="17"/>
      <c r="V1121" s="17"/>
      <c r="W1121" s="17"/>
      <c r="X1121" s="17"/>
      <c r="Y1121" s="11"/>
      <c r="Z1121" s="11"/>
    </row>
    <row r="1122" spans="8:26" ht="50.1" customHeight="1" x14ac:dyDescent="0.25">
      <c r="H1122" s="16"/>
      <c r="I1122" s="15"/>
      <c r="J1122" s="15"/>
      <c r="K1122" s="15"/>
      <c r="T1122" s="17"/>
      <c r="U1122" s="17"/>
      <c r="V1122" s="17"/>
      <c r="W1122" s="17"/>
      <c r="X1122" s="17"/>
      <c r="Y1122" s="11"/>
      <c r="Z1122" s="11"/>
    </row>
    <row r="1123" spans="8:26" ht="50.1" customHeight="1" x14ac:dyDescent="0.25">
      <c r="H1123" s="16"/>
      <c r="I1123" s="15"/>
      <c r="J1123" s="15"/>
      <c r="K1123" s="15"/>
      <c r="T1123" s="17"/>
      <c r="U1123" s="17"/>
      <c r="V1123" s="17"/>
      <c r="W1123" s="17"/>
      <c r="X1123" s="17"/>
      <c r="Y1123" s="11"/>
      <c r="Z1123" s="11"/>
    </row>
    <row r="1124" spans="8:26" ht="50.1" customHeight="1" x14ac:dyDescent="0.25">
      <c r="H1124" s="16"/>
      <c r="I1124" s="15"/>
      <c r="J1124" s="15"/>
      <c r="K1124" s="15"/>
      <c r="T1124" s="17"/>
      <c r="U1124" s="17"/>
      <c r="V1124" s="17"/>
      <c r="W1124" s="17"/>
      <c r="X1124" s="17"/>
      <c r="Y1124" s="11"/>
      <c r="Z1124" s="11"/>
    </row>
    <row r="1125" spans="8:26" ht="50.1" customHeight="1" x14ac:dyDescent="0.25">
      <c r="H1125" s="16"/>
      <c r="I1125" s="15"/>
      <c r="J1125" s="15"/>
      <c r="K1125" s="15"/>
      <c r="T1125" s="17"/>
      <c r="U1125" s="17"/>
      <c r="V1125" s="17"/>
      <c r="W1125" s="17"/>
      <c r="X1125" s="17"/>
      <c r="Y1125" s="11"/>
      <c r="Z1125" s="11"/>
    </row>
    <row r="1126" spans="8:26" ht="50.1" customHeight="1" x14ac:dyDescent="0.25">
      <c r="H1126" s="16"/>
      <c r="I1126" s="15"/>
      <c r="J1126" s="15"/>
      <c r="K1126" s="15"/>
      <c r="T1126" s="17"/>
      <c r="U1126" s="17"/>
      <c r="V1126" s="17"/>
      <c r="W1126" s="17"/>
      <c r="X1126" s="17"/>
      <c r="Y1126" s="11"/>
      <c r="Z1126" s="11"/>
    </row>
    <row r="1127" spans="8:26" ht="50.1" customHeight="1" x14ac:dyDescent="0.25">
      <c r="H1127" s="16"/>
      <c r="I1127" s="15"/>
      <c r="J1127" s="15"/>
      <c r="K1127" s="15"/>
      <c r="T1127" s="17"/>
      <c r="U1127" s="17"/>
      <c r="V1127" s="17"/>
      <c r="W1127" s="17"/>
      <c r="X1127" s="17"/>
      <c r="Y1127" s="11"/>
      <c r="Z1127" s="11"/>
    </row>
    <row r="1128" spans="8:26" ht="50.1" customHeight="1" x14ac:dyDescent="0.25">
      <c r="H1128" s="16"/>
      <c r="I1128" s="15"/>
      <c r="J1128" s="15"/>
      <c r="K1128" s="15"/>
      <c r="T1128" s="17"/>
      <c r="U1128" s="17"/>
      <c r="V1128" s="17"/>
      <c r="W1128" s="17"/>
      <c r="X1128" s="17"/>
      <c r="Y1128" s="11"/>
      <c r="Z1128" s="11"/>
    </row>
    <row r="1129" spans="8:26" ht="50.1" customHeight="1" x14ac:dyDescent="0.25">
      <c r="H1129" s="16"/>
      <c r="I1129" s="15"/>
      <c r="J1129" s="15"/>
      <c r="K1129" s="15"/>
      <c r="T1129" s="17"/>
      <c r="U1129" s="17"/>
      <c r="V1129" s="17"/>
      <c r="W1129" s="17"/>
      <c r="X1129" s="17"/>
      <c r="Y1129" s="11"/>
      <c r="Z1129" s="11"/>
    </row>
    <row r="1130" spans="8:26" ht="50.1" customHeight="1" x14ac:dyDescent="0.25">
      <c r="H1130" s="16"/>
      <c r="I1130" s="15"/>
      <c r="J1130" s="15"/>
      <c r="K1130" s="15"/>
      <c r="T1130" s="17"/>
      <c r="U1130" s="17"/>
      <c r="V1130" s="17"/>
      <c r="W1130" s="17"/>
      <c r="X1130" s="17"/>
      <c r="Y1130" s="11"/>
      <c r="Z1130" s="11"/>
    </row>
    <row r="1131" spans="8:26" ht="50.1" customHeight="1" x14ac:dyDescent="0.25">
      <c r="H1131" s="16"/>
      <c r="I1131" s="15"/>
      <c r="J1131" s="15"/>
      <c r="K1131" s="15"/>
      <c r="T1131" s="17"/>
      <c r="U1131" s="17"/>
      <c r="V1131" s="17"/>
      <c r="W1131" s="17"/>
      <c r="X1131" s="17"/>
      <c r="Y1131" s="11"/>
      <c r="Z1131" s="11"/>
    </row>
    <row r="1132" spans="8:26" ht="50.1" customHeight="1" x14ac:dyDescent="0.25">
      <c r="H1132" s="16"/>
      <c r="I1132" s="15"/>
      <c r="J1132" s="15"/>
      <c r="K1132" s="15"/>
      <c r="T1132" s="17"/>
      <c r="U1132" s="17"/>
      <c r="V1132" s="17"/>
      <c r="W1132" s="17"/>
      <c r="X1132" s="17"/>
      <c r="Y1132" s="11"/>
      <c r="Z1132" s="11"/>
    </row>
    <row r="1133" spans="8:26" ht="50.1" customHeight="1" x14ac:dyDescent="0.25">
      <c r="H1133" s="16"/>
      <c r="I1133" s="15"/>
      <c r="J1133" s="15"/>
      <c r="K1133" s="15"/>
      <c r="T1133" s="17"/>
      <c r="U1133" s="17"/>
      <c r="V1133" s="17"/>
      <c r="W1133" s="17"/>
      <c r="X1133" s="17"/>
      <c r="Y1133" s="11"/>
      <c r="Z1133" s="11"/>
    </row>
    <row r="1134" spans="8:26" ht="50.1" customHeight="1" x14ac:dyDescent="0.25">
      <c r="H1134" s="16"/>
      <c r="I1134" s="15"/>
      <c r="J1134" s="15"/>
      <c r="K1134" s="15"/>
      <c r="T1134" s="17"/>
      <c r="U1134" s="17"/>
      <c r="V1134" s="17"/>
      <c r="W1134" s="17"/>
      <c r="X1134" s="17"/>
      <c r="Y1134" s="11"/>
      <c r="Z1134" s="11"/>
    </row>
    <row r="1135" spans="8:26" ht="50.1" customHeight="1" x14ac:dyDescent="0.25">
      <c r="H1135" s="16"/>
      <c r="I1135" s="15"/>
      <c r="J1135" s="15"/>
      <c r="K1135" s="15"/>
      <c r="T1135" s="17"/>
      <c r="U1135" s="17"/>
      <c r="V1135" s="17"/>
      <c r="W1135" s="17"/>
      <c r="X1135" s="17"/>
      <c r="Y1135" s="11"/>
      <c r="Z1135" s="11"/>
    </row>
    <row r="1136" spans="8:26" ht="50.1" customHeight="1" x14ac:dyDescent="0.25">
      <c r="H1136" s="16"/>
      <c r="I1136" s="15"/>
      <c r="J1136" s="15"/>
      <c r="K1136" s="15"/>
      <c r="T1136" s="17"/>
      <c r="U1136" s="17"/>
      <c r="V1136" s="17"/>
      <c r="W1136" s="17"/>
      <c r="X1136" s="17"/>
      <c r="Y1136" s="11"/>
      <c r="Z1136" s="11"/>
    </row>
    <row r="1137" spans="8:26" ht="50.1" customHeight="1" x14ac:dyDescent="0.25">
      <c r="H1137" s="16"/>
      <c r="I1137" s="15"/>
      <c r="J1137" s="15"/>
      <c r="K1137" s="15"/>
      <c r="T1137" s="17"/>
      <c r="U1137" s="17"/>
      <c r="V1137" s="17"/>
      <c r="W1137" s="17"/>
      <c r="X1137" s="17"/>
      <c r="Y1137" s="11"/>
      <c r="Z1137" s="11"/>
    </row>
    <row r="1138" spans="8:26" ht="50.1" customHeight="1" x14ac:dyDescent="0.25">
      <c r="H1138" s="16"/>
      <c r="I1138" s="15"/>
      <c r="J1138" s="15"/>
      <c r="K1138" s="15"/>
      <c r="T1138" s="17"/>
      <c r="U1138" s="17"/>
      <c r="V1138" s="17"/>
      <c r="W1138" s="17"/>
      <c r="X1138" s="17"/>
      <c r="Y1138" s="11"/>
      <c r="Z1138" s="11"/>
    </row>
    <row r="1139" spans="8:26" ht="50.1" customHeight="1" x14ac:dyDescent="0.25">
      <c r="H1139" s="16"/>
      <c r="I1139" s="15"/>
      <c r="J1139" s="15"/>
      <c r="K1139" s="15"/>
      <c r="T1139" s="17"/>
      <c r="U1139" s="17"/>
      <c r="V1139" s="17"/>
      <c r="W1139" s="17"/>
      <c r="X1139" s="17"/>
      <c r="Y1139" s="11"/>
      <c r="Z1139" s="11"/>
    </row>
    <row r="1140" spans="8:26" ht="50.1" customHeight="1" x14ac:dyDescent="0.25">
      <c r="H1140" s="16"/>
      <c r="I1140" s="15"/>
      <c r="J1140" s="15"/>
      <c r="K1140" s="15"/>
      <c r="T1140" s="17"/>
      <c r="U1140" s="17"/>
      <c r="V1140" s="17"/>
      <c r="W1140" s="17"/>
      <c r="X1140" s="17"/>
      <c r="Y1140" s="11"/>
      <c r="Z1140" s="11"/>
    </row>
    <row r="1141" spans="8:26" ht="50.1" customHeight="1" x14ac:dyDescent="0.25">
      <c r="H1141" s="16"/>
      <c r="I1141" s="15"/>
      <c r="J1141" s="15"/>
      <c r="K1141" s="15"/>
      <c r="T1141" s="17"/>
      <c r="U1141" s="17"/>
      <c r="V1141" s="17"/>
      <c r="W1141" s="17"/>
      <c r="X1141" s="17"/>
      <c r="Y1141" s="11"/>
      <c r="Z1141" s="11"/>
    </row>
    <row r="1142" spans="8:26" ht="50.1" customHeight="1" x14ac:dyDescent="0.25">
      <c r="H1142" s="16"/>
      <c r="I1142" s="15"/>
      <c r="J1142" s="15"/>
      <c r="K1142" s="15"/>
      <c r="T1142" s="17"/>
      <c r="U1142" s="17"/>
      <c r="V1142" s="17"/>
      <c r="W1142" s="17"/>
      <c r="X1142" s="17"/>
      <c r="Y1142" s="11"/>
      <c r="Z1142" s="11"/>
    </row>
    <row r="1143" spans="8:26" ht="50.1" customHeight="1" x14ac:dyDescent="0.25">
      <c r="H1143" s="16"/>
      <c r="I1143" s="15"/>
      <c r="J1143" s="15"/>
      <c r="K1143" s="15"/>
      <c r="T1143" s="17"/>
      <c r="U1143" s="17"/>
      <c r="V1143" s="17"/>
      <c r="W1143" s="17"/>
      <c r="X1143" s="17"/>
      <c r="Y1143" s="11"/>
      <c r="Z1143" s="11"/>
    </row>
    <row r="1144" spans="8:26" ht="50.1" customHeight="1" x14ac:dyDescent="0.25">
      <c r="H1144" s="16"/>
      <c r="I1144" s="15"/>
      <c r="J1144" s="15"/>
      <c r="K1144" s="15"/>
      <c r="T1144" s="17"/>
      <c r="U1144" s="17"/>
      <c r="V1144" s="17"/>
      <c r="W1144" s="17"/>
      <c r="X1144" s="17"/>
      <c r="Y1144" s="11"/>
      <c r="Z1144" s="11"/>
    </row>
    <row r="1145" spans="8:26" ht="50.1" customHeight="1" x14ac:dyDescent="0.25">
      <c r="H1145" s="16"/>
      <c r="I1145" s="15"/>
      <c r="J1145" s="15"/>
      <c r="K1145" s="15"/>
      <c r="T1145" s="17"/>
      <c r="U1145" s="17"/>
      <c r="V1145" s="17"/>
      <c r="W1145" s="17"/>
      <c r="X1145" s="17"/>
      <c r="Y1145" s="11"/>
      <c r="Z1145" s="11"/>
    </row>
    <row r="1146" spans="8:26" ht="50.1" customHeight="1" x14ac:dyDescent="0.25">
      <c r="H1146" s="16"/>
      <c r="I1146" s="15"/>
      <c r="J1146" s="15"/>
      <c r="K1146" s="15"/>
      <c r="T1146" s="17"/>
      <c r="U1146" s="17"/>
      <c r="V1146" s="17"/>
      <c r="W1146" s="17"/>
      <c r="X1146" s="17"/>
      <c r="Y1146" s="11"/>
      <c r="Z1146" s="11"/>
    </row>
    <row r="1147" spans="8:26" ht="50.1" customHeight="1" x14ac:dyDescent="0.25">
      <c r="H1147" s="16"/>
      <c r="I1147" s="15"/>
      <c r="J1147" s="15"/>
      <c r="K1147" s="15"/>
      <c r="T1147" s="17"/>
      <c r="U1147" s="17"/>
      <c r="V1147" s="17"/>
      <c r="W1147" s="17"/>
      <c r="X1147" s="17"/>
      <c r="Y1147" s="11"/>
      <c r="Z1147" s="11"/>
    </row>
    <row r="1148" spans="8:26" ht="50.1" customHeight="1" x14ac:dyDescent="0.25">
      <c r="H1148" s="16"/>
      <c r="I1148" s="15"/>
      <c r="J1148" s="15"/>
      <c r="K1148" s="15"/>
      <c r="T1148" s="17"/>
      <c r="U1148" s="17"/>
      <c r="V1148" s="17"/>
      <c r="W1148" s="17"/>
      <c r="X1148" s="17"/>
      <c r="Y1148" s="11"/>
      <c r="Z1148" s="11"/>
    </row>
    <row r="1149" spans="8:26" ht="50.1" customHeight="1" x14ac:dyDescent="0.25">
      <c r="H1149" s="16"/>
      <c r="I1149" s="15"/>
      <c r="J1149" s="15"/>
      <c r="K1149" s="15"/>
      <c r="T1149" s="17"/>
      <c r="U1149" s="17"/>
      <c r="V1149" s="17"/>
      <c r="W1149" s="17"/>
      <c r="X1149" s="17"/>
      <c r="Y1149" s="11"/>
      <c r="Z1149" s="11"/>
    </row>
    <row r="1150" spans="8:26" ht="50.1" customHeight="1" x14ac:dyDescent="0.25">
      <c r="H1150" s="16"/>
      <c r="I1150" s="15"/>
      <c r="J1150" s="15"/>
      <c r="K1150" s="15"/>
      <c r="T1150" s="17"/>
      <c r="U1150" s="17"/>
      <c r="V1150" s="17"/>
      <c r="W1150" s="17"/>
      <c r="X1150" s="17"/>
      <c r="Y1150" s="11"/>
      <c r="Z1150" s="11"/>
    </row>
    <row r="1151" spans="8:26" ht="50.1" customHeight="1" x14ac:dyDescent="0.25">
      <c r="H1151" s="16"/>
      <c r="I1151" s="15"/>
      <c r="J1151" s="15"/>
      <c r="K1151" s="15"/>
      <c r="T1151" s="17"/>
      <c r="U1151" s="17"/>
      <c r="V1151" s="17"/>
      <c r="W1151" s="17"/>
      <c r="X1151" s="17"/>
      <c r="Y1151" s="11"/>
      <c r="Z1151" s="11"/>
    </row>
    <row r="1152" spans="8:26" ht="50.1" customHeight="1" x14ac:dyDescent="0.25">
      <c r="H1152" s="16"/>
      <c r="I1152" s="15"/>
      <c r="J1152" s="15"/>
      <c r="K1152" s="15"/>
      <c r="T1152" s="17"/>
      <c r="U1152" s="17"/>
      <c r="V1152" s="17"/>
      <c r="W1152" s="17"/>
      <c r="X1152" s="17"/>
      <c r="Y1152" s="11"/>
      <c r="Z1152" s="11"/>
    </row>
    <row r="1153" spans="8:26" ht="50.1" customHeight="1" x14ac:dyDescent="0.25">
      <c r="H1153" s="16"/>
      <c r="I1153" s="15"/>
      <c r="J1153" s="15"/>
      <c r="K1153" s="15"/>
      <c r="T1153" s="17"/>
      <c r="U1153" s="17"/>
      <c r="V1153" s="17"/>
      <c r="W1153" s="17"/>
      <c r="X1153" s="17"/>
      <c r="Y1153" s="11"/>
      <c r="Z1153" s="11"/>
    </row>
    <row r="1154" spans="8:26" ht="50.1" customHeight="1" x14ac:dyDescent="0.25">
      <c r="H1154" s="16"/>
      <c r="I1154" s="15"/>
      <c r="J1154" s="15"/>
      <c r="K1154" s="15"/>
      <c r="T1154" s="17"/>
      <c r="U1154" s="17"/>
      <c r="V1154" s="17"/>
      <c r="W1154" s="17"/>
      <c r="X1154" s="17"/>
      <c r="Y1154" s="11"/>
      <c r="Z1154" s="11"/>
    </row>
    <row r="1155" spans="8:26" ht="50.1" customHeight="1" x14ac:dyDescent="0.25">
      <c r="H1155" s="16"/>
      <c r="I1155" s="15"/>
      <c r="J1155" s="15"/>
      <c r="K1155" s="15"/>
      <c r="T1155" s="17"/>
      <c r="U1155" s="17"/>
      <c r="V1155" s="17"/>
      <c r="W1155" s="17"/>
      <c r="X1155" s="17"/>
      <c r="Y1155" s="11"/>
      <c r="Z1155" s="11"/>
    </row>
    <row r="1156" spans="8:26" ht="50.1" customHeight="1" x14ac:dyDescent="0.25">
      <c r="H1156" s="16"/>
      <c r="I1156" s="15"/>
      <c r="J1156" s="15"/>
      <c r="K1156" s="15"/>
      <c r="T1156" s="17"/>
      <c r="U1156" s="17"/>
      <c r="V1156" s="17"/>
      <c r="W1156" s="17"/>
      <c r="X1156" s="17"/>
      <c r="Y1156" s="11"/>
      <c r="Z1156" s="11"/>
    </row>
    <row r="1157" spans="8:26" ht="50.1" customHeight="1" x14ac:dyDescent="0.25">
      <c r="H1157" s="16"/>
      <c r="I1157" s="15"/>
      <c r="J1157" s="15"/>
      <c r="K1157" s="15"/>
      <c r="T1157" s="17"/>
      <c r="U1157" s="17"/>
      <c r="V1157" s="17"/>
      <c r="W1157" s="17"/>
      <c r="X1157" s="17"/>
      <c r="Y1157" s="11"/>
      <c r="Z1157" s="11"/>
    </row>
    <row r="1158" spans="8:26" ht="50.1" customHeight="1" x14ac:dyDescent="0.25">
      <c r="H1158" s="16"/>
      <c r="I1158" s="15"/>
      <c r="J1158" s="15"/>
      <c r="K1158" s="15"/>
      <c r="T1158" s="17"/>
      <c r="U1158" s="17"/>
      <c r="V1158" s="17"/>
      <c r="W1158" s="17"/>
      <c r="X1158" s="17"/>
      <c r="Y1158" s="11"/>
      <c r="Z1158" s="11"/>
    </row>
    <row r="1159" spans="8:26" ht="50.1" customHeight="1" x14ac:dyDescent="0.25">
      <c r="H1159" s="16"/>
      <c r="I1159" s="15"/>
      <c r="J1159" s="15"/>
      <c r="K1159" s="15"/>
      <c r="T1159" s="17"/>
      <c r="U1159" s="17"/>
      <c r="V1159" s="17"/>
      <c r="W1159" s="17"/>
      <c r="X1159" s="17"/>
      <c r="Y1159" s="11"/>
      <c r="Z1159" s="11"/>
    </row>
    <row r="1160" spans="8:26" ht="50.1" customHeight="1" x14ac:dyDescent="0.25">
      <c r="H1160" s="16"/>
      <c r="I1160" s="15"/>
      <c r="J1160" s="15"/>
      <c r="K1160" s="15"/>
      <c r="T1160" s="17"/>
      <c r="U1160" s="17"/>
      <c r="V1160" s="17"/>
      <c r="W1160" s="17"/>
      <c r="X1160" s="17"/>
      <c r="Y1160" s="11"/>
      <c r="Z1160" s="11"/>
    </row>
    <row r="1161" spans="8:26" ht="50.1" customHeight="1" x14ac:dyDescent="0.25">
      <c r="H1161" s="16"/>
      <c r="I1161" s="15"/>
      <c r="J1161" s="15"/>
      <c r="K1161" s="15"/>
      <c r="T1161" s="17"/>
      <c r="U1161" s="17"/>
      <c r="V1161" s="17"/>
      <c r="W1161" s="17"/>
      <c r="X1161" s="17"/>
      <c r="Y1161" s="11"/>
      <c r="Z1161" s="11"/>
    </row>
    <row r="1162" spans="8:26" ht="50.1" customHeight="1" x14ac:dyDescent="0.25">
      <c r="H1162" s="16"/>
      <c r="I1162" s="15"/>
      <c r="J1162" s="15"/>
      <c r="K1162" s="15"/>
      <c r="T1162" s="17"/>
      <c r="U1162" s="17"/>
      <c r="V1162" s="17"/>
      <c r="W1162" s="17"/>
      <c r="X1162" s="17"/>
      <c r="Y1162" s="11"/>
      <c r="Z1162" s="11"/>
    </row>
    <row r="1163" spans="8:26" ht="50.1" customHeight="1" x14ac:dyDescent="0.25">
      <c r="H1163" s="16"/>
      <c r="I1163" s="15"/>
      <c r="J1163" s="15"/>
      <c r="K1163" s="15"/>
      <c r="T1163" s="17"/>
      <c r="U1163" s="17"/>
      <c r="V1163" s="17"/>
      <c r="W1163" s="17"/>
      <c r="X1163" s="17"/>
      <c r="Y1163" s="11"/>
      <c r="Z1163" s="11"/>
    </row>
    <row r="1164" spans="8:26" ht="50.1" customHeight="1" x14ac:dyDescent="0.25">
      <c r="H1164" s="16"/>
      <c r="I1164" s="15"/>
      <c r="J1164" s="15"/>
      <c r="K1164" s="15"/>
      <c r="T1164" s="17"/>
      <c r="U1164" s="17"/>
      <c r="V1164" s="17"/>
      <c r="W1164" s="17"/>
      <c r="X1164" s="17"/>
      <c r="Y1164" s="11"/>
      <c r="Z1164" s="11"/>
    </row>
    <row r="1165" spans="8:26" ht="50.1" customHeight="1" x14ac:dyDescent="0.25">
      <c r="H1165" s="16"/>
      <c r="I1165" s="15"/>
      <c r="J1165" s="15"/>
      <c r="K1165" s="15"/>
      <c r="T1165" s="17"/>
      <c r="U1165" s="17"/>
      <c r="V1165" s="17"/>
      <c r="W1165" s="17"/>
      <c r="X1165" s="17"/>
      <c r="Y1165" s="11"/>
      <c r="Z1165" s="11"/>
    </row>
    <row r="1166" spans="8:26" ht="50.1" customHeight="1" x14ac:dyDescent="0.25">
      <c r="Y1166" s="11"/>
      <c r="Z1166" s="11"/>
    </row>
    <row r="1167" spans="8:26" ht="50.1" customHeight="1" x14ac:dyDescent="0.25">
      <c r="Y1167" s="11"/>
      <c r="Z1167" s="11"/>
    </row>
    <row r="1168" spans="8:26" ht="50.1" customHeight="1" x14ac:dyDescent="0.25">
      <c r="Y1168" s="11"/>
      <c r="Z1168" s="11"/>
    </row>
    <row r="1169" spans="25:26" ht="50.1" customHeight="1" x14ac:dyDescent="0.25">
      <c r="Y1169" s="11"/>
      <c r="Z1169" s="11"/>
    </row>
    <row r="1170" spans="25:26" ht="50.1" customHeight="1" x14ac:dyDescent="0.25">
      <c r="Y1170" s="11"/>
      <c r="Z1170" s="11"/>
    </row>
    <row r="1171" spans="25:26" ht="50.1" customHeight="1" x14ac:dyDescent="0.25">
      <c r="Y1171" s="11"/>
      <c r="Z1171" s="11"/>
    </row>
    <row r="1172" spans="25:26" ht="50.1" customHeight="1" x14ac:dyDescent="0.25">
      <c r="Y1172" s="11"/>
      <c r="Z1172" s="11"/>
    </row>
    <row r="1173" spans="25:26" ht="50.1" customHeight="1" x14ac:dyDescent="0.25">
      <c r="Y1173" s="11"/>
      <c r="Z1173" s="11"/>
    </row>
    <row r="1174" spans="25:26" ht="50.1" customHeight="1" x14ac:dyDescent="0.25">
      <c r="Y1174" s="11"/>
      <c r="Z1174" s="11"/>
    </row>
    <row r="1175" spans="25:26" ht="50.1" customHeight="1" x14ac:dyDescent="0.25">
      <c r="Y1175" s="11"/>
      <c r="Z1175" s="11"/>
    </row>
    <row r="1176" spans="25:26" ht="50.1" customHeight="1" x14ac:dyDescent="0.25">
      <c r="Y1176" s="11"/>
      <c r="Z1176" s="11"/>
    </row>
    <row r="1177" spans="25:26" ht="50.1" customHeight="1" x14ac:dyDescent="0.25">
      <c r="Y1177" s="11"/>
      <c r="Z1177" s="11"/>
    </row>
    <row r="1178" spans="25:26" ht="50.1" customHeight="1" x14ac:dyDescent="0.25">
      <c r="Y1178" s="11"/>
      <c r="Z1178" s="11"/>
    </row>
    <row r="1179" spans="25:26" ht="50.1" customHeight="1" x14ac:dyDescent="0.25">
      <c r="Y1179" s="11"/>
      <c r="Z1179" s="11"/>
    </row>
    <row r="1180" spans="25:26" ht="50.1" customHeight="1" x14ac:dyDescent="0.25">
      <c r="Y1180" s="11"/>
      <c r="Z1180" s="11"/>
    </row>
    <row r="1181" spans="25:26" ht="50.1" customHeight="1" x14ac:dyDescent="0.25">
      <c r="Y1181" s="11"/>
      <c r="Z1181" s="11"/>
    </row>
    <row r="1182" spans="25:26" ht="50.1" customHeight="1" x14ac:dyDescent="0.25">
      <c r="Y1182" s="11"/>
      <c r="Z1182" s="11"/>
    </row>
    <row r="1183" spans="25:26" ht="50.1" customHeight="1" x14ac:dyDescent="0.25">
      <c r="Y1183" s="11"/>
      <c r="Z1183" s="11"/>
    </row>
    <row r="1184" spans="25:26" ht="50.1" customHeight="1" x14ac:dyDescent="0.25">
      <c r="Y1184" s="11"/>
      <c r="Z1184" s="11"/>
    </row>
    <row r="1185" spans="25:26" ht="50.1" customHeight="1" x14ac:dyDescent="0.25">
      <c r="Y1185" s="11"/>
      <c r="Z1185" s="11"/>
    </row>
    <row r="1186" spans="25:26" ht="50.1" customHeight="1" x14ac:dyDescent="0.25">
      <c r="Y1186" s="11"/>
      <c r="Z1186" s="11"/>
    </row>
    <row r="1187" spans="25:26" ht="50.1" customHeight="1" x14ac:dyDescent="0.25">
      <c r="Y1187" s="11"/>
      <c r="Z1187" s="11"/>
    </row>
    <row r="1188" spans="25:26" ht="50.1" customHeight="1" x14ac:dyDescent="0.25">
      <c r="Y1188" s="11"/>
      <c r="Z1188" s="11"/>
    </row>
    <row r="1189" spans="25:26" ht="50.1" customHeight="1" x14ac:dyDescent="0.25">
      <c r="Y1189" s="11"/>
      <c r="Z1189" s="11"/>
    </row>
    <row r="1190" spans="25:26" ht="50.1" customHeight="1" x14ac:dyDescent="0.25">
      <c r="Y1190" s="11"/>
      <c r="Z1190" s="11"/>
    </row>
    <row r="1191" spans="25:26" ht="50.1" customHeight="1" x14ac:dyDescent="0.25">
      <c r="Y1191" s="11"/>
      <c r="Z1191" s="11"/>
    </row>
    <row r="1192" spans="25:26" ht="50.1" customHeight="1" x14ac:dyDescent="0.25">
      <c r="Y1192" s="11"/>
      <c r="Z1192" s="11"/>
    </row>
    <row r="1193" spans="25:26" ht="50.1" customHeight="1" x14ac:dyDescent="0.25">
      <c r="Y1193" s="11"/>
      <c r="Z1193" s="11"/>
    </row>
    <row r="1194" spans="25:26" ht="50.1" customHeight="1" x14ac:dyDescent="0.25">
      <c r="Y1194" s="11"/>
      <c r="Z1194" s="11"/>
    </row>
    <row r="1195" spans="25:26" ht="50.1" customHeight="1" x14ac:dyDescent="0.25">
      <c r="Y1195" s="11"/>
      <c r="Z1195" s="11"/>
    </row>
    <row r="1196" spans="25:26" ht="50.1" customHeight="1" x14ac:dyDescent="0.25">
      <c r="Y1196" s="11"/>
      <c r="Z1196" s="11"/>
    </row>
    <row r="1197" spans="25:26" ht="50.1" customHeight="1" x14ac:dyDescent="0.25">
      <c r="Y1197" s="11"/>
      <c r="Z1197" s="11"/>
    </row>
    <row r="1198" spans="25:26" ht="50.1" customHeight="1" x14ac:dyDescent="0.25">
      <c r="Y1198" s="11"/>
      <c r="Z1198" s="11"/>
    </row>
    <row r="1199" spans="25:26" ht="50.1" customHeight="1" x14ac:dyDescent="0.25">
      <c r="Y1199" s="11"/>
      <c r="Z1199" s="11"/>
    </row>
    <row r="1200" spans="25:26" ht="50.1" customHeight="1" x14ac:dyDescent="0.25">
      <c r="Y1200" s="11"/>
      <c r="Z1200" s="11"/>
    </row>
    <row r="1201" spans="25:26" ht="50.1" customHeight="1" x14ac:dyDescent="0.25">
      <c r="Y1201" s="11"/>
      <c r="Z1201" s="11"/>
    </row>
    <row r="1202" spans="25:26" ht="50.1" customHeight="1" x14ac:dyDescent="0.25">
      <c r="Y1202" s="11"/>
      <c r="Z1202" s="11"/>
    </row>
    <row r="1203" spans="25:26" ht="50.1" customHeight="1" x14ac:dyDescent="0.25">
      <c r="Y1203" s="11"/>
      <c r="Z1203" s="11"/>
    </row>
    <row r="1204" spans="25:26" ht="50.1" customHeight="1" x14ac:dyDescent="0.25">
      <c r="Y1204" s="11"/>
      <c r="Z1204" s="11"/>
    </row>
    <row r="1205" spans="25:26" ht="50.1" customHeight="1" x14ac:dyDescent="0.25">
      <c r="Y1205" s="11"/>
      <c r="Z1205" s="11"/>
    </row>
    <row r="1206" spans="25:26" ht="50.1" customHeight="1" x14ac:dyDescent="0.25">
      <c r="Y1206" s="11"/>
      <c r="Z1206" s="11"/>
    </row>
    <row r="1207" spans="25:26" ht="50.1" customHeight="1" x14ac:dyDescent="0.25">
      <c r="Y1207" s="11"/>
      <c r="Z1207" s="11"/>
    </row>
    <row r="1208" spans="25:26" ht="50.1" customHeight="1" x14ac:dyDescent="0.25">
      <c r="Y1208" s="11"/>
      <c r="Z1208" s="11"/>
    </row>
    <row r="1209" spans="25:26" ht="50.1" customHeight="1" x14ac:dyDescent="0.25">
      <c r="Y1209" s="11"/>
      <c r="Z1209" s="11"/>
    </row>
    <row r="1210" spans="25:26" ht="50.1" customHeight="1" x14ac:dyDescent="0.25">
      <c r="Y1210" s="11"/>
      <c r="Z1210" s="11"/>
    </row>
    <row r="1211" spans="25:26" ht="50.1" customHeight="1" x14ac:dyDescent="0.25">
      <c r="Y1211" s="11"/>
      <c r="Z1211" s="11"/>
    </row>
    <row r="1212" spans="25:26" ht="50.1" customHeight="1" x14ac:dyDescent="0.25">
      <c r="Y1212" s="11"/>
      <c r="Z1212" s="11"/>
    </row>
    <row r="1213" spans="25:26" ht="50.1" customHeight="1" x14ac:dyDescent="0.25">
      <c r="Y1213" s="11"/>
      <c r="Z1213" s="11"/>
    </row>
    <row r="1214" spans="25:26" ht="50.1" customHeight="1" x14ac:dyDescent="0.25">
      <c r="Y1214" s="11"/>
      <c r="Z1214" s="11"/>
    </row>
    <row r="1215" spans="25:26" ht="50.1" customHeight="1" x14ac:dyDescent="0.25">
      <c r="Y1215" s="11"/>
      <c r="Z1215" s="11"/>
    </row>
    <row r="1216" spans="25:26" ht="50.1" customHeight="1" x14ac:dyDescent="0.25">
      <c r="Y1216" s="11"/>
      <c r="Z1216" s="11"/>
    </row>
    <row r="1217" spans="25:26" ht="50.1" customHeight="1" x14ac:dyDescent="0.25">
      <c r="Y1217" s="11"/>
      <c r="Z1217" s="11"/>
    </row>
    <row r="1218" spans="25:26" ht="50.1" customHeight="1" x14ac:dyDescent="0.25">
      <c r="Y1218" s="11"/>
      <c r="Z1218" s="11"/>
    </row>
    <row r="1219" spans="25:26" ht="50.1" customHeight="1" x14ac:dyDescent="0.25">
      <c r="Y1219" s="11"/>
      <c r="Z1219" s="11"/>
    </row>
    <row r="1220" spans="25:26" ht="50.1" customHeight="1" x14ac:dyDescent="0.25">
      <c r="Y1220" s="11"/>
      <c r="Z1220" s="11"/>
    </row>
    <row r="1221" spans="25:26" ht="50.1" customHeight="1" x14ac:dyDescent="0.25">
      <c r="Y1221" s="11"/>
      <c r="Z1221" s="11"/>
    </row>
    <row r="1222" spans="25:26" ht="50.1" customHeight="1" x14ac:dyDescent="0.25">
      <c r="Y1222" s="11"/>
      <c r="Z1222" s="11"/>
    </row>
    <row r="1223" spans="25:26" ht="50.1" customHeight="1" x14ac:dyDescent="0.25">
      <c r="Y1223" s="11"/>
      <c r="Z1223" s="11"/>
    </row>
    <row r="1224" spans="25:26" ht="50.1" customHeight="1" x14ac:dyDescent="0.25">
      <c r="Y1224" s="11"/>
      <c r="Z1224" s="11"/>
    </row>
    <row r="1225" spans="25:26" ht="50.1" customHeight="1" x14ac:dyDescent="0.25">
      <c r="Y1225" s="11"/>
      <c r="Z1225" s="11"/>
    </row>
    <row r="1226" spans="25:26" ht="50.1" customHeight="1" x14ac:dyDescent="0.25">
      <c r="Y1226" s="11"/>
      <c r="Z1226" s="11"/>
    </row>
    <row r="1227" spans="25:26" ht="50.1" customHeight="1" x14ac:dyDescent="0.25">
      <c r="Y1227" s="11"/>
      <c r="Z1227" s="11"/>
    </row>
    <row r="1228" spans="25:26" ht="50.1" customHeight="1" x14ac:dyDescent="0.25">
      <c r="Y1228" s="11"/>
      <c r="Z1228" s="11"/>
    </row>
    <row r="1229" spans="25:26" ht="50.1" customHeight="1" x14ac:dyDescent="0.25">
      <c r="Y1229" s="11"/>
      <c r="Z1229" s="11"/>
    </row>
    <row r="1230" spans="25:26" ht="50.1" customHeight="1" x14ac:dyDescent="0.25">
      <c r="Y1230" s="11"/>
      <c r="Z1230" s="11"/>
    </row>
    <row r="1231" spans="25:26" ht="50.1" customHeight="1" x14ac:dyDescent="0.25">
      <c r="Y1231" s="11"/>
      <c r="Z1231" s="11"/>
    </row>
    <row r="1232" spans="25:26" ht="50.1" customHeight="1" x14ac:dyDescent="0.25">
      <c r="Y1232" s="11"/>
      <c r="Z1232" s="11"/>
    </row>
    <row r="1233" spans="25:26" ht="50.1" customHeight="1" x14ac:dyDescent="0.25">
      <c r="Y1233" s="11"/>
      <c r="Z1233" s="11"/>
    </row>
    <row r="1234" spans="25:26" ht="50.1" customHeight="1" x14ac:dyDescent="0.25">
      <c r="Y1234" s="11"/>
      <c r="Z1234" s="11"/>
    </row>
    <row r="1235" spans="25:26" ht="50.1" customHeight="1" x14ac:dyDescent="0.25">
      <c r="Y1235" s="11"/>
      <c r="Z1235" s="11"/>
    </row>
    <row r="1236" spans="25:26" ht="50.1" customHeight="1" x14ac:dyDescent="0.25">
      <c r="Y1236" s="11"/>
      <c r="Z1236" s="11"/>
    </row>
    <row r="1237" spans="25:26" ht="50.1" customHeight="1" x14ac:dyDescent="0.25">
      <c r="Y1237" s="11"/>
      <c r="Z1237" s="11"/>
    </row>
    <row r="1238" spans="25:26" ht="50.1" customHeight="1" x14ac:dyDescent="0.25">
      <c r="Y1238" s="11"/>
      <c r="Z1238" s="11"/>
    </row>
    <row r="1239" spans="25:26" ht="50.1" customHeight="1" x14ac:dyDescent="0.25">
      <c r="Y1239" s="11"/>
      <c r="Z1239" s="11"/>
    </row>
    <row r="1240" spans="25:26" ht="50.1" customHeight="1" x14ac:dyDescent="0.25">
      <c r="Y1240" s="11"/>
      <c r="Z1240" s="11"/>
    </row>
    <row r="1241" spans="25:26" ht="50.1" customHeight="1" x14ac:dyDescent="0.25">
      <c r="Y1241" s="11"/>
      <c r="Z1241" s="11"/>
    </row>
    <row r="1242" spans="25:26" ht="50.1" customHeight="1" x14ac:dyDescent="0.25">
      <c r="Y1242" s="11"/>
      <c r="Z1242" s="11"/>
    </row>
    <row r="1243" spans="25:26" ht="50.1" customHeight="1" x14ac:dyDescent="0.25">
      <c r="Y1243" s="11"/>
      <c r="Z1243" s="11"/>
    </row>
    <row r="1244" spans="25:26" ht="50.1" customHeight="1" x14ac:dyDescent="0.25">
      <c r="Y1244" s="11"/>
      <c r="Z1244" s="11"/>
    </row>
    <row r="1245" spans="25:26" ht="50.1" customHeight="1" x14ac:dyDescent="0.25">
      <c r="Y1245" s="11"/>
      <c r="Z1245" s="11"/>
    </row>
    <row r="1246" spans="25:26" ht="50.1" customHeight="1" x14ac:dyDescent="0.25">
      <c r="Y1246" s="11"/>
      <c r="Z1246" s="11"/>
    </row>
    <row r="1247" spans="25:26" ht="50.1" customHeight="1" x14ac:dyDescent="0.25">
      <c r="Y1247" s="11"/>
      <c r="Z1247" s="11"/>
    </row>
    <row r="1248" spans="25:26" ht="50.1" customHeight="1" x14ac:dyDescent="0.25">
      <c r="Y1248" s="11"/>
      <c r="Z1248" s="11"/>
    </row>
    <row r="1249" spans="25:26" ht="50.1" customHeight="1" x14ac:dyDescent="0.25">
      <c r="Y1249" s="11"/>
      <c r="Z1249" s="11"/>
    </row>
    <row r="1250" spans="25:26" ht="50.1" customHeight="1" x14ac:dyDescent="0.25">
      <c r="Y1250" s="11"/>
      <c r="Z1250" s="11"/>
    </row>
    <row r="1251" spans="25:26" ht="50.1" customHeight="1" x14ac:dyDescent="0.25">
      <c r="Y1251" s="11"/>
      <c r="Z1251" s="11"/>
    </row>
    <row r="1252" spans="25:26" ht="50.1" customHeight="1" x14ac:dyDescent="0.25">
      <c r="Y1252" s="11"/>
      <c r="Z1252" s="11"/>
    </row>
    <row r="1253" spans="25:26" ht="50.1" customHeight="1" x14ac:dyDescent="0.25">
      <c r="Y1253" s="11"/>
      <c r="Z1253" s="11"/>
    </row>
    <row r="1254" spans="25:26" ht="50.1" customHeight="1" x14ac:dyDescent="0.25">
      <c r="Y1254" s="11"/>
      <c r="Z1254" s="11"/>
    </row>
    <row r="1255" spans="25:26" ht="50.1" customHeight="1" x14ac:dyDescent="0.25">
      <c r="Y1255" s="11"/>
      <c r="Z1255" s="11"/>
    </row>
    <row r="1256" spans="25:26" ht="50.1" customHeight="1" x14ac:dyDescent="0.25">
      <c r="Y1256" s="11"/>
      <c r="Z1256" s="11"/>
    </row>
    <row r="1257" spans="25:26" ht="50.1" customHeight="1" x14ac:dyDescent="0.25">
      <c r="Y1257" s="11"/>
      <c r="Z1257" s="11"/>
    </row>
    <row r="1258" spans="25:26" ht="50.1" customHeight="1" x14ac:dyDescent="0.25">
      <c r="Y1258" s="11"/>
      <c r="Z1258" s="11"/>
    </row>
    <row r="1259" spans="25:26" ht="50.1" customHeight="1" x14ac:dyDescent="0.25">
      <c r="Y1259" s="11"/>
      <c r="Z1259" s="11"/>
    </row>
    <row r="1260" spans="25:26" ht="50.1" customHeight="1" x14ac:dyDescent="0.25">
      <c r="Y1260" s="11"/>
      <c r="Z1260" s="11"/>
    </row>
    <row r="1261" spans="25:26" ht="50.1" customHeight="1" x14ac:dyDescent="0.25">
      <c r="Y1261" s="11"/>
      <c r="Z1261" s="11"/>
    </row>
    <row r="1262" spans="25:26" ht="50.1" customHeight="1" x14ac:dyDescent="0.25">
      <c r="Y1262" s="11"/>
      <c r="Z1262" s="11"/>
    </row>
    <row r="1263" spans="25:26" ht="50.1" customHeight="1" x14ac:dyDescent="0.25">
      <c r="Y1263" s="11"/>
      <c r="Z1263" s="11"/>
    </row>
    <row r="1264" spans="25:26" ht="50.1" customHeight="1" x14ac:dyDescent="0.25">
      <c r="Y1264" s="11"/>
      <c r="Z1264" s="11"/>
    </row>
    <row r="1265" spans="25:26" ht="50.1" customHeight="1" x14ac:dyDescent="0.25">
      <c r="Y1265" s="11"/>
      <c r="Z1265" s="11"/>
    </row>
    <row r="1266" spans="25:26" ht="50.1" customHeight="1" x14ac:dyDescent="0.25">
      <c r="Y1266" s="11"/>
      <c r="Z1266" s="11"/>
    </row>
    <row r="1267" spans="25:26" ht="50.1" customHeight="1" x14ac:dyDescent="0.25">
      <c r="Y1267" s="11"/>
      <c r="Z1267" s="11"/>
    </row>
    <row r="1268" spans="25:26" ht="50.1" customHeight="1" x14ac:dyDescent="0.25">
      <c r="Y1268" s="11"/>
      <c r="Z1268" s="11"/>
    </row>
    <row r="1269" spans="25:26" ht="50.1" customHeight="1" x14ac:dyDescent="0.25">
      <c r="Y1269" s="11"/>
      <c r="Z1269" s="11"/>
    </row>
    <row r="1270" spans="25:26" ht="50.1" customHeight="1" x14ac:dyDescent="0.25">
      <c r="Y1270" s="11"/>
      <c r="Z1270" s="11"/>
    </row>
    <row r="1271" spans="25:26" ht="50.1" customHeight="1" x14ac:dyDescent="0.25">
      <c r="Y1271" s="11"/>
      <c r="Z1271" s="11"/>
    </row>
    <row r="1272" spans="25:26" ht="50.1" customHeight="1" x14ac:dyDescent="0.25">
      <c r="Y1272" s="11"/>
      <c r="Z1272" s="11"/>
    </row>
    <row r="1273" spans="25:26" ht="50.1" customHeight="1" x14ac:dyDescent="0.25">
      <c r="Y1273" s="11"/>
      <c r="Z1273" s="11"/>
    </row>
    <row r="1274" spans="25:26" ht="50.1" customHeight="1" x14ac:dyDescent="0.25">
      <c r="Y1274" s="11"/>
      <c r="Z1274" s="11"/>
    </row>
    <row r="1275" spans="25:26" ht="50.1" customHeight="1" x14ac:dyDescent="0.25">
      <c r="Y1275" s="11"/>
      <c r="Z1275" s="11"/>
    </row>
    <row r="1276" spans="25:26" ht="50.1" customHeight="1" x14ac:dyDescent="0.25">
      <c r="Y1276" s="11"/>
      <c r="Z1276" s="11"/>
    </row>
    <row r="1277" spans="25:26" ht="50.1" customHeight="1" x14ac:dyDescent="0.25">
      <c r="Y1277" s="11"/>
      <c r="Z1277" s="11"/>
    </row>
    <row r="1278" spans="25:26" ht="50.1" customHeight="1" x14ac:dyDescent="0.25">
      <c r="Y1278" s="11"/>
      <c r="Z1278" s="11"/>
    </row>
    <row r="1279" spans="25:26" ht="50.1" customHeight="1" x14ac:dyDescent="0.25">
      <c r="Y1279" s="11"/>
      <c r="Z1279" s="11"/>
    </row>
    <row r="1280" spans="25:26" ht="50.1" customHeight="1" x14ac:dyDescent="0.25">
      <c r="Y1280" s="11"/>
      <c r="Z1280" s="11"/>
    </row>
    <row r="1281" spans="25:26" ht="50.1" customHeight="1" x14ac:dyDescent="0.25">
      <c r="Y1281" s="11"/>
      <c r="Z1281" s="11"/>
    </row>
    <row r="1282" spans="25:26" ht="50.1" customHeight="1" x14ac:dyDescent="0.25">
      <c r="Y1282" s="11"/>
      <c r="Z1282" s="11"/>
    </row>
    <row r="1283" spans="25:26" ht="50.1" customHeight="1" x14ac:dyDescent="0.25">
      <c r="Y1283" s="11"/>
      <c r="Z1283" s="11"/>
    </row>
    <row r="1284" spans="25:26" ht="50.1" customHeight="1" x14ac:dyDescent="0.25">
      <c r="Y1284" s="11"/>
      <c r="Z1284" s="11"/>
    </row>
    <row r="1285" spans="25:26" ht="50.1" customHeight="1" x14ac:dyDescent="0.25">
      <c r="Y1285" s="11"/>
      <c r="Z1285" s="11"/>
    </row>
    <row r="1286" spans="25:26" ht="50.1" customHeight="1" x14ac:dyDescent="0.25">
      <c r="Y1286" s="11"/>
      <c r="Z1286" s="11"/>
    </row>
    <row r="1287" spans="25:26" x14ac:dyDescent="0.25">
      <c r="Y1287" s="11"/>
      <c r="Z1287" s="11"/>
    </row>
    <row r="1288" spans="25:26" x14ac:dyDescent="0.25">
      <c r="Y1288" s="11"/>
      <c r="Z1288" s="11"/>
    </row>
    <row r="1289" spans="25:26" x14ac:dyDescent="0.25">
      <c r="Y1289" s="11"/>
      <c r="Z1289" s="11"/>
    </row>
    <row r="1290" spans="25:26" x14ac:dyDescent="0.25">
      <c r="Y1290" s="11"/>
      <c r="Z1290" s="11"/>
    </row>
    <row r="1291" spans="25:26" x14ac:dyDescent="0.25">
      <c r="Y1291" s="11"/>
      <c r="Z1291" s="11"/>
    </row>
    <row r="1292" spans="25:26" x14ac:dyDescent="0.25">
      <c r="Y1292" s="11"/>
      <c r="Z1292" s="11"/>
    </row>
    <row r="1293" spans="25:26" x14ac:dyDescent="0.25">
      <c r="Y1293" s="11"/>
      <c r="Z1293" s="11"/>
    </row>
    <row r="1294" spans="25:26" x14ac:dyDescent="0.25">
      <c r="Y1294" s="11"/>
      <c r="Z1294" s="11"/>
    </row>
    <row r="1295" spans="25:26" x14ac:dyDescent="0.25">
      <c r="Y1295" s="11"/>
      <c r="Z1295" s="11"/>
    </row>
    <row r="1296" spans="25:26" x14ac:dyDescent="0.25">
      <c r="Y1296" s="11"/>
      <c r="Z1296" s="11"/>
    </row>
    <row r="1297" spans="25:26" x14ac:dyDescent="0.25">
      <c r="Y1297" s="11"/>
      <c r="Z1297" s="11"/>
    </row>
    <row r="1298" spans="25:26" x14ac:dyDescent="0.25">
      <c r="Y1298" s="11"/>
      <c r="Z1298" s="11"/>
    </row>
    <row r="1299" spans="25:26" x14ac:dyDescent="0.25">
      <c r="Y1299" s="11"/>
      <c r="Z1299" s="11"/>
    </row>
    <row r="1300" spans="25:26" x14ac:dyDescent="0.25">
      <c r="Y1300" s="11"/>
      <c r="Z1300" s="11"/>
    </row>
    <row r="1301" spans="25:26" x14ac:dyDescent="0.25">
      <c r="Y1301" s="11"/>
      <c r="Z1301" s="11"/>
    </row>
    <row r="1302" spans="25:26" x14ac:dyDescent="0.25">
      <c r="Y1302" s="11"/>
      <c r="Z1302" s="11"/>
    </row>
    <row r="1303" spans="25:26" x14ac:dyDescent="0.25">
      <c r="Y1303" s="11"/>
      <c r="Z1303" s="11"/>
    </row>
    <row r="1304" spans="25:26" x14ac:dyDescent="0.25">
      <c r="Y1304" s="11"/>
      <c r="Z1304" s="11"/>
    </row>
    <row r="1305" spans="25:26" x14ac:dyDescent="0.25">
      <c r="Y1305" s="11"/>
      <c r="Z1305" s="11"/>
    </row>
  </sheetData>
  <sheetProtection password="DCF5" sheet="1" objects="1" scenarios="1"/>
  <mergeCells count="13">
    <mergeCell ref="D192:K192"/>
    <mergeCell ref="H5:Y5"/>
    <mergeCell ref="AK1:AO2"/>
    <mergeCell ref="AE8:AH8"/>
    <mergeCell ref="B3:D3"/>
    <mergeCell ref="B6:D6"/>
    <mergeCell ref="E6:M6"/>
    <mergeCell ref="F8:Y8"/>
    <mergeCell ref="H3:Q3"/>
    <mergeCell ref="H4:Y4"/>
    <mergeCell ref="H7:Q7"/>
    <mergeCell ref="G1:Q1"/>
    <mergeCell ref="G2:Q2"/>
  </mergeCells>
  <conditionalFormatting sqref="T11:T190">
    <cfRule type="expression" dxfId="0" priority="1">
      <formula>T11&gt;IF(#REF!=0,T11,#REF!)</formula>
    </cfRule>
  </conditionalFormatting>
  <dataValidations count="6">
    <dataValidation type="list" allowBlank="1" showInputMessage="1" sqref="J11:J190">
      <formula1>$AN$3:$AO$3</formula1>
    </dataValidation>
    <dataValidation sqref="G11:H190"/>
    <dataValidation type="list" showInputMessage="1" showErrorMessage="1" errorTitle="Выбор поставки аналога" error="Значение по данному столбцу может быть выбрано только Да или Нет." sqref="F11:F190">
      <formula1>$AK$4:$AL$4</formula1>
    </dataValidation>
    <dataValidation type="list" sqref="K11:K190">
      <formula1>$AN$3:$AO$3</formula1>
    </dataValidation>
    <dataValidation type="list" allowBlank="1" showInputMessage="1" showErrorMessage="1" errorTitle="Значение только из справочника" error="Значение по данному столбцу может быть выбрано только из предложенного списка." sqref="U11:U190">
      <formula1>$AK$3:$AM$3</formula1>
    </dataValidation>
    <dataValidation type="list" allowBlank="1" showInputMessage="1" showErrorMessage="1" sqref="R11:R190">
      <formula1>$AK$5:$AL$5</formula1>
    </dataValidation>
  </dataValidations>
  <pageMargins left="0.11811023622047245" right="0.11811023622047245" top="0.55118110236220474" bottom="0" header="0.31496062992125984" footer="0.31496062992125984"/>
  <pageSetup paperSize="9" scale="3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
  <sheetViews>
    <sheetView workbookViewId="0">
      <selection sqref="A1:G1"/>
    </sheetView>
  </sheetViews>
  <sheetFormatPr defaultColWidth="8.85546875" defaultRowHeight="15" x14ac:dyDescent="0.25"/>
  <cols>
    <col min="1" max="1" width="8.85546875" style="61"/>
    <col min="2" max="2" width="37.7109375" style="61" customWidth="1"/>
    <col min="3" max="3" width="11.28515625" style="61" customWidth="1"/>
    <col min="4" max="4" width="18.140625" style="61" customWidth="1"/>
    <col min="5" max="5" width="17.85546875" style="61" customWidth="1"/>
    <col min="6" max="6" width="18.42578125" style="61" customWidth="1"/>
    <col min="7" max="7" width="17.85546875" style="61" customWidth="1"/>
    <col min="8" max="16384" width="8.85546875" style="61"/>
  </cols>
  <sheetData>
    <row r="1" spans="1:7" ht="18.75" x14ac:dyDescent="0.3">
      <c r="A1" s="131" t="s">
        <v>98</v>
      </c>
      <c r="B1" s="131"/>
      <c r="C1" s="131"/>
      <c r="D1" s="131"/>
      <c r="E1" s="131"/>
      <c r="F1" s="131"/>
      <c r="G1" s="131"/>
    </row>
    <row r="2" spans="1:7" ht="53.45" customHeight="1" thickBot="1" x14ac:dyDescent="0.3">
      <c r="A2" s="132" t="s">
        <v>99</v>
      </c>
      <c r="B2" s="132"/>
      <c r="C2" s="132"/>
      <c r="D2" s="132"/>
      <c r="E2" s="132"/>
      <c r="F2" s="132"/>
      <c r="G2" s="132"/>
    </row>
    <row r="3" spans="1:7" ht="57.75" thickBot="1" x14ac:dyDescent="0.3">
      <c r="A3" s="62" t="s">
        <v>23</v>
      </c>
      <c r="B3" s="63" t="s">
        <v>100</v>
      </c>
      <c r="C3" s="63" t="s">
        <v>101</v>
      </c>
      <c r="D3" s="63" t="s">
        <v>102</v>
      </c>
      <c r="E3" s="63" t="s">
        <v>103</v>
      </c>
      <c r="F3" s="63" t="s">
        <v>104</v>
      </c>
      <c r="G3" s="63" t="s">
        <v>105</v>
      </c>
    </row>
    <row r="4" spans="1:7" thickBot="1" x14ac:dyDescent="0.35">
      <c r="A4" s="69">
        <v>1</v>
      </c>
      <c r="B4" s="68">
        <v>2</v>
      </c>
      <c r="C4" s="68">
        <v>3</v>
      </c>
      <c r="D4" s="68">
        <v>4</v>
      </c>
      <c r="E4" s="68">
        <v>5</v>
      </c>
      <c r="F4" s="68">
        <v>6</v>
      </c>
      <c r="G4" s="68">
        <v>7</v>
      </c>
    </row>
    <row r="5" spans="1:7" thickBot="1" x14ac:dyDescent="0.35">
      <c r="A5" s="71"/>
      <c r="B5" s="70"/>
      <c r="C5" s="72"/>
      <c r="D5" s="75">
        <v>0</v>
      </c>
      <c r="E5" s="75">
        <v>0</v>
      </c>
      <c r="F5" s="76">
        <v>0</v>
      </c>
      <c r="G5" s="76">
        <v>0</v>
      </c>
    </row>
    <row r="6" spans="1:7" ht="15.75" thickBot="1" x14ac:dyDescent="0.3">
      <c r="A6" s="133" t="s">
        <v>106</v>
      </c>
      <c r="B6" s="134"/>
      <c r="C6" s="135"/>
      <c r="D6" s="64">
        <f>SUM($D5:$D5)</f>
        <v>0</v>
      </c>
      <c r="E6" s="64">
        <f>SUM($E5:$E5)</f>
        <v>0</v>
      </c>
      <c r="F6" s="64">
        <f>SUM($F5:$F5)</f>
        <v>0</v>
      </c>
      <c r="G6" s="64">
        <f>SUM($G5:$G5)</f>
        <v>0</v>
      </c>
    </row>
    <row r="7" spans="1:7" ht="14.45" x14ac:dyDescent="0.3">
      <c r="A7" s="73"/>
      <c r="B7" s="73"/>
      <c r="C7" s="73"/>
      <c r="D7" s="74"/>
      <c r="E7" s="74"/>
      <c r="F7" s="74"/>
      <c r="G7" s="74"/>
    </row>
    <row r="8" spans="1:7" ht="14.45" x14ac:dyDescent="0.3">
      <c r="A8" s="73"/>
      <c r="B8" s="73"/>
      <c r="C8" s="73"/>
      <c r="D8" s="74"/>
      <c r="E8" s="74"/>
      <c r="F8" s="74"/>
      <c r="G8" s="74"/>
    </row>
    <row r="9" spans="1:7" ht="14.45" x14ac:dyDescent="0.3">
      <c r="A9" s="65"/>
      <c r="B9" s="66"/>
      <c r="C9" s="66"/>
      <c r="D9" s="66"/>
      <c r="E9" s="66"/>
      <c r="F9" s="66"/>
      <c r="G9" s="66"/>
    </row>
    <row r="10" spans="1:7" ht="86.45" customHeight="1" x14ac:dyDescent="0.25">
      <c r="A10" s="136" t="s">
        <v>107</v>
      </c>
      <c r="B10" s="136"/>
      <c r="C10" s="136"/>
      <c r="D10" s="136"/>
      <c r="E10" s="136"/>
      <c r="F10" s="136"/>
      <c r="G10" s="136"/>
    </row>
    <row r="11" spans="1:7" x14ac:dyDescent="0.25">
      <c r="A11" s="65"/>
      <c r="B11" s="66"/>
      <c r="C11" s="66"/>
      <c r="D11" s="66"/>
      <c r="E11" s="66"/>
      <c r="F11" s="66"/>
      <c r="G11" s="66"/>
    </row>
    <row r="12" spans="1:7" x14ac:dyDescent="0.25">
      <c r="A12" s="67" t="s">
        <v>108</v>
      </c>
      <c r="B12" s="66"/>
      <c r="C12" s="66"/>
      <c r="D12" s="66"/>
      <c r="E12" s="66"/>
      <c r="F12" s="66"/>
      <c r="G12" s="66"/>
    </row>
    <row r="13" spans="1:7" x14ac:dyDescent="0.25">
      <c r="A13" s="67" t="s">
        <v>109</v>
      </c>
      <c r="B13" s="66"/>
      <c r="C13" s="66"/>
      <c r="D13" s="66"/>
      <c r="E13" s="66"/>
      <c r="F13" s="66"/>
      <c r="G13" s="66"/>
    </row>
    <row r="14" spans="1:7" x14ac:dyDescent="0.25">
      <c r="A14" s="67" t="s">
        <v>110</v>
      </c>
      <c r="B14" s="66"/>
    </row>
  </sheetData>
  <sheetProtection password="DCF5" sheet="1" objects="1" scenarios="1"/>
  <protectedRanges>
    <protectedRange sqref="F5:G5" name="Диапазон1"/>
  </protectedRanges>
  <mergeCells count="4">
    <mergeCell ref="A1:G1"/>
    <mergeCell ref="A2:G2"/>
    <mergeCell ref="A6:C6"/>
    <mergeCell ref="A10:G10"/>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pageSetUpPr fitToPage="1"/>
  </sheetPr>
  <dimension ref="A1:S21"/>
  <sheetViews>
    <sheetView zoomScaleNormal="100" zoomScaleSheetLayoutView="80" workbookViewId="0">
      <selection activeCell="B23" sqref="B23"/>
    </sheetView>
  </sheetViews>
  <sheetFormatPr defaultRowHeight="15" x14ac:dyDescent="0.25"/>
  <cols>
    <col min="1" max="1" width="34.42578125" customWidth="1"/>
    <col min="2" max="2" width="36.85546875" customWidth="1"/>
  </cols>
  <sheetData>
    <row r="1" spans="1:13" s="13" customFormat="1" ht="18.75" x14ac:dyDescent="0.3">
      <c r="A1" s="22" t="s">
        <v>161</v>
      </c>
    </row>
    <row r="2" spans="1:13" s="13" customFormat="1" ht="18.75" x14ac:dyDescent="0.3">
      <c r="A2" s="22" t="s">
        <v>37</v>
      </c>
    </row>
    <row r="3" spans="1:13" ht="36.75" customHeight="1" x14ac:dyDescent="0.25">
      <c r="B3" s="24"/>
      <c r="C3" s="14"/>
      <c r="D3" s="14"/>
      <c r="E3" s="1"/>
    </row>
    <row r="4" spans="1:13" ht="18.75" x14ac:dyDescent="0.3">
      <c r="B4" s="24"/>
      <c r="C4" s="138"/>
      <c r="D4" s="138"/>
      <c r="E4" s="138"/>
      <c r="F4" s="138"/>
      <c r="G4" s="138"/>
      <c r="H4" s="138"/>
      <c r="I4" s="138"/>
      <c r="J4" s="138"/>
      <c r="K4" s="138"/>
      <c r="L4" s="138"/>
      <c r="M4" s="138"/>
    </row>
    <row r="5" spans="1:13" x14ac:dyDescent="0.25">
      <c r="A5" s="110"/>
      <c r="B5" s="110"/>
    </row>
    <row r="6" spans="1:13" ht="15.75" x14ac:dyDescent="0.25">
      <c r="A6" s="137"/>
      <c r="B6" s="137"/>
      <c r="C6" s="26"/>
      <c r="D6" s="26"/>
      <c r="E6" s="26"/>
      <c r="F6" s="26"/>
      <c r="G6" s="26"/>
      <c r="H6" s="26"/>
      <c r="I6" s="26"/>
      <c r="J6" s="26"/>
      <c r="K6" s="26"/>
    </row>
    <row r="7" spans="1:13" ht="20.25" customHeight="1" x14ac:dyDescent="0.25">
      <c r="A7" s="110"/>
      <c r="B7" s="110"/>
    </row>
    <row r="8" spans="1:13" x14ac:dyDescent="0.25">
      <c r="A8" s="111"/>
      <c r="B8" s="111"/>
      <c r="C8" s="26"/>
      <c r="D8" s="26"/>
      <c r="E8" s="26"/>
      <c r="F8" s="26"/>
      <c r="G8" s="26"/>
      <c r="H8" s="26"/>
      <c r="I8" s="26"/>
      <c r="J8" s="26"/>
      <c r="K8" s="26"/>
    </row>
    <row r="9" spans="1:13" x14ac:dyDescent="0.25">
      <c r="A9" s="111"/>
      <c r="B9" s="111"/>
      <c r="C9" s="26"/>
      <c r="D9" s="26"/>
      <c r="E9" s="26"/>
      <c r="F9" s="26"/>
      <c r="G9" s="26"/>
      <c r="H9" s="26"/>
      <c r="I9" s="26"/>
      <c r="J9" s="26"/>
      <c r="K9" s="26"/>
    </row>
    <row r="10" spans="1:13" x14ac:dyDescent="0.25">
      <c r="A10" s="111"/>
      <c r="B10" s="111"/>
      <c r="C10" s="26"/>
      <c r="D10" s="26"/>
      <c r="E10" s="26"/>
      <c r="F10" s="26"/>
      <c r="G10" s="26"/>
      <c r="H10" s="26"/>
      <c r="I10" s="26"/>
      <c r="J10" s="26"/>
      <c r="K10" s="26"/>
    </row>
    <row r="11" spans="1:13" x14ac:dyDescent="0.25">
      <c r="A11" s="111"/>
      <c r="B11" s="111"/>
      <c r="C11" s="26"/>
      <c r="D11" s="26"/>
      <c r="E11" s="26"/>
      <c r="F11" s="26"/>
      <c r="G11" s="26"/>
      <c r="H11" s="26"/>
      <c r="I11" s="26"/>
      <c r="J11" s="26"/>
      <c r="K11" s="26"/>
    </row>
    <row r="12" spans="1:13" x14ac:dyDescent="0.25">
      <c r="A12" s="111"/>
      <c r="B12" s="111"/>
      <c r="C12" s="26"/>
      <c r="D12" s="26"/>
      <c r="E12" s="26"/>
      <c r="F12" s="26"/>
      <c r="G12" s="26"/>
      <c r="H12" s="26"/>
      <c r="I12" s="26"/>
      <c r="J12" s="26"/>
      <c r="K12" s="26"/>
    </row>
    <row r="13" spans="1:13" x14ac:dyDescent="0.25">
      <c r="A13" s="111"/>
      <c r="B13" s="111"/>
      <c r="C13" s="26"/>
      <c r="D13" s="26"/>
      <c r="E13" s="26"/>
      <c r="F13" s="26"/>
      <c r="G13" s="26"/>
      <c r="H13" s="26"/>
      <c r="I13" s="26"/>
      <c r="J13" s="26"/>
      <c r="K13" s="26"/>
    </row>
    <row r="14" spans="1:13" x14ac:dyDescent="0.25">
      <c r="A14" s="111"/>
      <c r="B14" s="111"/>
      <c r="C14" s="26"/>
      <c r="D14" s="26"/>
      <c r="E14" s="26"/>
      <c r="F14" s="26"/>
      <c r="G14" s="26"/>
      <c r="H14" s="26"/>
      <c r="I14" s="26"/>
      <c r="J14" s="26"/>
      <c r="K14" s="26"/>
    </row>
    <row r="15" spans="1:13" x14ac:dyDescent="0.25">
      <c r="A15" s="111"/>
      <c r="B15" s="111"/>
      <c r="C15" s="26"/>
      <c r="D15" s="26"/>
      <c r="E15" s="26"/>
      <c r="F15" s="26"/>
      <c r="G15" s="26"/>
      <c r="H15" s="26"/>
      <c r="I15" s="26"/>
      <c r="J15" s="26"/>
      <c r="K15" s="26"/>
    </row>
    <row r="16" spans="1:13" ht="18.75" customHeight="1" x14ac:dyDescent="0.25">
      <c r="A16" s="110"/>
      <c r="B16" s="110"/>
    </row>
    <row r="17" spans="1:19" x14ac:dyDescent="0.25">
      <c r="A17" s="111"/>
      <c r="B17" s="111"/>
      <c r="C17" s="26"/>
      <c r="D17" s="26"/>
      <c r="E17" s="26"/>
      <c r="F17" s="26"/>
      <c r="G17" s="26"/>
      <c r="H17" s="26"/>
      <c r="I17" s="26"/>
      <c r="J17" s="26"/>
      <c r="K17" s="26"/>
    </row>
    <row r="18" spans="1:19" x14ac:dyDescent="0.25">
      <c r="A18" s="111"/>
      <c r="B18" s="111"/>
      <c r="C18" s="26"/>
      <c r="D18" s="26"/>
      <c r="E18" s="26"/>
      <c r="F18" s="26"/>
      <c r="G18" s="26"/>
      <c r="H18" s="26"/>
      <c r="I18" s="26"/>
      <c r="J18" s="26"/>
      <c r="K18" s="26"/>
    </row>
    <row r="19" spans="1:19" s="4" customFormat="1" ht="13.5" customHeight="1" x14ac:dyDescent="0.25">
      <c r="A19" s="18"/>
      <c r="B19" s="18"/>
      <c r="G19" s="27"/>
      <c r="H19" s="27"/>
      <c r="I19" s="27"/>
      <c r="J19" s="28"/>
      <c r="K19" s="28"/>
      <c r="M19" s="12"/>
      <c r="N19" s="19"/>
      <c r="Q19" s="1"/>
      <c r="R19" s="1"/>
      <c r="S19" s="1"/>
    </row>
    <row r="20" spans="1:19" s="4" customFormat="1" ht="33" hidden="1" customHeight="1" x14ac:dyDescent="0.25">
      <c r="G20" s="25"/>
      <c r="H20" s="25"/>
      <c r="I20" s="25"/>
      <c r="J20" s="28"/>
      <c r="K20" s="28"/>
      <c r="M20" s="1"/>
      <c r="N20" s="18"/>
      <c r="Q20" s="1"/>
      <c r="R20" s="1"/>
      <c r="S20" s="1"/>
    </row>
    <row r="21" spans="1:19" s="4" customFormat="1" ht="68.25" customHeight="1" x14ac:dyDescent="0.25">
      <c r="A21" s="139" t="s">
        <v>163</v>
      </c>
      <c r="B21" s="139"/>
      <c r="C21" s="139"/>
      <c r="D21" s="139"/>
      <c r="E21" s="139"/>
      <c r="F21" s="139"/>
      <c r="G21" s="139"/>
      <c r="H21" s="139"/>
      <c r="I21" s="139"/>
      <c r="J21" s="139"/>
      <c r="K21" s="139"/>
      <c r="M21" s="1"/>
      <c r="N21" s="18"/>
      <c r="Q21" s="1"/>
      <c r="R21" s="1"/>
      <c r="S21" s="1"/>
    </row>
  </sheetData>
  <protectedRanges>
    <protectedRange sqref="A21:K21 L5:IV37 A5:K6 A8:K15 A17:K20 A22:K37" name="Диапазон3"/>
    <protectedRange sqref="C4:H4" name="Диапазон1"/>
  </protectedRanges>
  <mergeCells count="3">
    <mergeCell ref="A6:B6"/>
    <mergeCell ref="C4:M4"/>
    <mergeCell ref="A21:K21"/>
  </mergeCells>
  <pageMargins left="0.70866141732283472" right="0.70866141732283472" top="0.74803149606299213" bottom="0.74803149606299213" header="0.31496062992125984" footer="0.31496062992125984"/>
  <pageSetup paperSize="9" scale="44"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pageSetUpPr fitToPage="1"/>
  </sheetPr>
  <dimension ref="A1:B23"/>
  <sheetViews>
    <sheetView topLeftCell="A7" zoomScale="85" zoomScaleNormal="85" workbookViewId="0">
      <selection activeCell="F14" sqref="F14"/>
    </sheetView>
  </sheetViews>
  <sheetFormatPr defaultColWidth="9.140625" defaultRowHeight="15.75" x14ac:dyDescent="0.25"/>
  <cols>
    <col min="1" max="1" width="65.85546875" style="113" customWidth="1"/>
    <col min="2" max="2" width="107" style="114" customWidth="1"/>
    <col min="3" max="3" width="49.7109375" style="112" customWidth="1"/>
    <col min="4" max="16384" width="9.140625" style="112"/>
  </cols>
  <sheetData>
    <row r="1" spans="1:2" ht="20.45" customHeight="1" x14ac:dyDescent="0.25">
      <c r="A1" s="149" t="s">
        <v>162</v>
      </c>
      <c r="B1" s="149"/>
    </row>
    <row r="2" spans="1:2" ht="17.45" customHeight="1" x14ac:dyDescent="0.25">
      <c r="A2" s="145" t="s">
        <v>39</v>
      </c>
      <c r="B2" s="145"/>
    </row>
    <row r="3" spans="1:2" x14ac:dyDescent="0.25">
      <c r="A3" s="147" t="s">
        <v>24</v>
      </c>
      <c r="B3" s="147"/>
    </row>
    <row r="4" spans="1:2" ht="15.75" customHeight="1" x14ac:dyDescent="0.25">
      <c r="A4" s="147" t="s">
        <v>157</v>
      </c>
      <c r="B4" s="147"/>
    </row>
    <row r="5" spans="1:2" x14ac:dyDescent="0.25">
      <c r="A5" s="147" t="s">
        <v>165</v>
      </c>
      <c r="B5" s="147"/>
    </row>
    <row r="6" spans="1:2" ht="15.75" customHeight="1" x14ac:dyDescent="0.25">
      <c r="A6" s="147" t="s">
        <v>166</v>
      </c>
      <c r="B6" s="147"/>
    </row>
    <row r="7" spans="1:2" x14ac:dyDescent="0.25">
      <c r="A7" s="147" t="s">
        <v>129</v>
      </c>
      <c r="B7" s="147"/>
    </row>
    <row r="8" spans="1:2" x14ac:dyDescent="0.25">
      <c r="A8" s="147" t="s">
        <v>130</v>
      </c>
      <c r="B8" s="147"/>
    </row>
    <row r="9" spans="1:2" ht="42" customHeight="1" x14ac:dyDescent="0.25">
      <c r="A9" s="140" t="s">
        <v>152</v>
      </c>
      <c r="B9" s="140"/>
    </row>
    <row r="10" spans="1:2" ht="73.5" customHeight="1" x14ac:dyDescent="0.25">
      <c r="A10" s="141" t="s">
        <v>163</v>
      </c>
      <c r="B10" s="141"/>
    </row>
    <row r="11" spans="1:2" ht="30.75" customHeight="1" x14ac:dyDescent="0.25">
      <c r="A11" s="146"/>
      <c r="B11" s="146"/>
    </row>
    <row r="12" spans="1:2" ht="39.75" customHeight="1" x14ac:dyDescent="0.25">
      <c r="A12" s="143" t="s">
        <v>167</v>
      </c>
      <c r="B12" s="143"/>
    </row>
    <row r="13" spans="1:2" ht="138.75" customHeight="1" x14ac:dyDescent="0.25">
      <c r="A13" s="147" t="s">
        <v>168</v>
      </c>
      <c r="B13" s="147"/>
    </row>
    <row r="14" spans="1:2" ht="174.75" customHeight="1" x14ac:dyDescent="0.25">
      <c r="A14" s="147" t="s">
        <v>169</v>
      </c>
      <c r="B14" s="147"/>
    </row>
    <row r="15" spans="1:2" ht="66.75" customHeight="1" x14ac:dyDescent="0.25">
      <c r="A15" s="142" t="s">
        <v>170</v>
      </c>
      <c r="B15" s="142"/>
    </row>
    <row r="16" spans="1:2" ht="125.25" customHeight="1" x14ac:dyDescent="0.25">
      <c r="A16" s="142" t="s">
        <v>171</v>
      </c>
      <c r="B16" s="142"/>
    </row>
    <row r="17" spans="1:2" ht="171.75" customHeight="1" x14ac:dyDescent="0.25">
      <c r="A17" s="147" t="s">
        <v>172</v>
      </c>
      <c r="B17" s="147"/>
    </row>
    <row r="18" spans="1:2" ht="84.75" customHeight="1" x14ac:dyDescent="0.25">
      <c r="A18" s="148" t="s">
        <v>173</v>
      </c>
      <c r="B18" s="148"/>
    </row>
    <row r="19" spans="1:2" ht="104.25" customHeight="1" x14ac:dyDescent="0.25">
      <c r="A19" s="145" t="s">
        <v>160</v>
      </c>
      <c r="B19" s="145"/>
    </row>
    <row r="20" spans="1:2" ht="66" customHeight="1" x14ac:dyDescent="0.25">
      <c r="A20" s="144" t="s">
        <v>32</v>
      </c>
      <c r="B20" s="144"/>
    </row>
    <row r="21" spans="1:2" x14ac:dyDescent="0.25">
      <c r="A21" s="115"/>
      <c r="B21" s="115"/>
    </row>
    <row r="22" spans="1:2" ht="48.75" customHeight="1" x14ac:dyDescent="0.25"/>
    <row r="23" spans="1:2" ht="79.5" customHeight="1" x14ac:dyDescent="0.25"/>
  </sheetData>
  <sheetProtection password="DCF5" sheet="1" objects="1" scenarios="1"/>
  <mergeCells count="20">
    <mergeCell ref="A8:B8"/>
    <mergeCell ref="A7:B7"/>
    <mergeCell ref="A1:B1"/>
    <mergeCell ref="A2:B2"/>
    <mergeCell ref="A3:B3"/>
    <mergeCell ref="A4:B4"/>
    <mergeCell ref="A5:B5"/>
    <mergeCell ref="A6:B6"/>
    <mergeCell ref="A9:B9"/>
    <mergeCell ref="A10:B10"/>
    <mergeCell ref="A15:B15"/>
    <mergeCell ref="A12:B12"/>
    <mergeCell ref="A20:B20"/>
    <mergeCell ref="A19:B19"/>
    <mergeCell ref="A11:B11"/>
    <mergeCell ref="A14:B14"/>
    <mergeCell ref="A16:B16"/>
    <mergeCell ref="A17:B17"/>
    <mergeCell ref="A18:B18"/>
    <mergeCell ref="A13:B13"/>
  </mergeCells>
  <pageMargins left="0.25" right="0.25" top="0.75" bottom="0.75" header="0.3" footer="0.3"/>
  <pageSetup paperSize="9" scale="57"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58"/>
  <sheetViews>
    <sheetView topLeftCell="A2" zoomScale="85" zoomScaleNormal="85" workbookViewId="0">
      <selection activeCell="A8" sqref="A8:B8"/>
    </sheetView>
  </sheetViews>
  <sheetFormatPr defaultColWidth="9.140625" defaultRowHeight="15.75" x14ac:dyDescent="0.25"/>
  <cols>
    <col min="1" max="1" width="65.85546875" style="87" customWidth="1"/>
    <col min="2" max="2" width="107" style="86" customWidth="1"/>
    <col min="3" max="3" width="49.7109375" style="30" customWidth="1"/>
    <col min="4" max="16384" width="9.140625" style="30"/>
  </cols>
  <sheetData>
    <row r="1" spans="1:2" ht="20.25" x14ac:dyDescent="0.25">
      <c r="A1" s="151" t="s">
        <v>83</v>
      </c>
      <c r="B1" s="151"/>
    </row>
    <row r="2" spans="1:2" ht="18.75" x14ac:dyDescent="0.25">
      <c r="A2" s="152" t="s">
        <v>39</v>
      </c>
      <c r="B2" s="152"/>
    </row>
    <row r="3" spans="1:2" x14ac:dyDescent="0.25">
      <c r="A3" s="153" t="s">
        <v>24</v>
      </c>
      <c r="B3" s="153"/>
    </row>
    <row r="4" spans="1:2" x14ac:dyDescent="0.25">
      <c r="A4" s="153" t="s">
        <v>128</v>
      </c>
      <c r="B4" s="153"/>
    </row>
    <row r="5" spans="1:2" x14ac:dyDescent="0.25">
      <c r="A5" s="153" t="s">
        <v>129</v>
      </c>
      <c r="B5" s="153"/>
    </row>
    <row r="6" spans="1:2" x14ac:dyDescent="0.25">
      <c r="A6" s="153" t="s">
        <v>130</v>
      </c>
      <c r="B6" s="153"/>
    </row>
    <row r="7" spans="1:2" ht="28.9" customHeight="1" x14ac:dyDescent="0.25">
      <c r="A7" s="153" t="s">
        <v>131</v>
      </c>
      <c r="B7" s="153"/>
    </row>
    <row r="8" spans="1:2" ht="15" x14ac:dyDescent="0.25">
      <c r="A8" s="154"/>
      <c r="B8" s="154"/>
    </row>
    <row r="9" spans="1:2" x14ac:dyDescent="0.25">
      <c r="A9" s="153" t="s">
        <v>38</v>
      </c>
      <c r="B9" s="153"/>
    </row>
    <row r="10" spans="1:2" ht="66" customHeight="1" x14ac:dyDescent="0.25">
      <c r="A10" s="150" t="s">
        <v>147</v>
      </c>
      <c r="B10" s="150"/>
    </row>
    <row r="11" spans="1:2" ht="79.900000000000006" customHeight="1" x14ac:dyDescent="0.25">
      <c r="A11" s="142" t="s">
        <v>132</v>
      </c>
      <c r="B11" s="142"/>
    </row>
    <row r="12" spans="1:2" ht="112.5" customHeight="1" x14ac:dyDescent="0.25">
      <c r="A12" s="150" t="s">
        <v>133</v>
      </c>
      <c r="B12" s="150"/>
    </row>
    <row r="13" spans="1:2" x14ac:dyDescent="0.25">
      <c r="A13" s="85"/>
      <c r="B13" s="85"/>
    </row>
    <row r="14" spans="1:2" ht="15.6" customHeight="1" x14ac:dyDescent="0.25">
      <c r="A14" s="152" t="s">
        <v>97</v>
      </c>
      <c r="B14" s="152"/>
    </row>
    <row r="15" spans="1:2" x14ac:dyDescent="0.25">
      <c r="A15" s="155" t="s">
        <v>25</v>
      </c>
      <c r="B15" s="155"/>
    </row>
    <row r="16" spans="1:2" ht="15" x14ac:dyDescent="0.25">
      <c r="A16" s="154"/>
      <c r="B16" s="154"/>
    </row>
    <row r="17" spans="1:2" x14ac:dyDescent="0.25">
      <c r="A17" s="156" t="s">
        <v>26</v>
      </c>
      <c r="B17" s="156"/>
    </row>
    <row r="18" spans="1:2" x14ac:dyDescent="0.25">
      <c r="A18" s="79" t="s">
        <v>16</v>
      </c>
      <c r="B18" s="80" t="s">
        <v>27</v>
      </c>
    </row>
    <row r="19" spans="1:2" x14ac:dyDescent="0.25">
      <c r="A19" s="79" t="s">
        <v>17</v>
      </c>
      <c r="B19" s="80" t="s">
        <v>28</v>
      </c>
    </row>
    <row r="20" spans="1:2" x14ac:dyDescent="0.25">
      <c r="A20" s="79" t="s">
        <v>81</v>
      </c>
      <c r="B20" s="80" t="s">
        <v>29</v>
      </c>
    </row>
    <row r="21" spans="1:2" x14ac:dyDescent="0.25">
      <c r="A21" s="79" t="s">
        <v>82</v>
      </c>
      <c r="B21" s="80">
        <v>192174</v>
      </c>
    </row>
    <row r="22" spans="1:2" x14ac:dyDescent="0.25">
      <c r="A22" s="79" t="s">
        <v>18</v>
      </c>
      <c r="B22" s="80" t="s">
        <v>30</v>
      </c>
    </row>
    <row r="23" spans="1:2" x14ac:dyDescent="0.25">
      <c r="A23" s="79" t="s">
        <v>22</v>
      </c>
      <c r="B23" s="80">
        <v>190000</v>
      </c>
    </row>
    <row r="24" spans="1:2" x14ac:dyDescent="0.25">
      <c r="A24" s="79" t="s">
        <v>10</v>
      </c>
      <c r="B24" s="80">
        <v>7008696530</v>
      </c>
    </row>
    <row r="25" spans="1:2" x14ac:dyDescent="0.25">
      <c r="A25" s="79" t="s">
        <v>11</v>
      </c>
      <c r="B25" s="80">
        <v>700101001</v>
      </c>
    </row>
    <row r="26" spans="1:2" x14ac:dyDescent="0.25">
      <c r="A26" s="79" t="s">
        <v>19</v>
      </c>
      <c r="B26" s="80">
        <v>60220223</v>
      </c>
    </row>
    <row r="27" spans="1:2" x14ac:dyDescent="0.25">
      <c r="A27" s="79" t="s">
        <v>20</v>
      </c>
      <c r="B27" s="81">
        <v>1092246100049</v>
      </c>
    </row>
    <row r="28" spans="1:2" x14ac:dyDescent="0.25">
      <c r="A28" s="79" t="s">
        <v>12</v>
      </c>
      <c r="B28" s="81">
        <v>4.0700000035999998E+19</v>
      </c>
    </row>
    <row r="29" spans="1:2" x14ac:dyDescent="0.25">
      <c r="A29" s="79" t="s">
        <v>21</v>
      </c>
      <c r="B29" s="81">
        <v>3.00008104E+19</v>
      </c>
    </row>
    <row r="30" spans="1:2" x14ac:dyDescent="0.25">
      <c r="A30" s="79" t="s">
        <v>13</v>
      </c>
      <c r="B30" s="80" t="s">
        <v>31</v>
      </c>
    </row>
    <row r="31" spans="1:2" x14ac:dyDescent="0.25">
      <c r="A31" s="79" t="s">
        <v>14</v>
      </c>
      <c r="B31" s="81">
        <v>42599144</v>
      </c>
    </row>
    <row r="32" spans="1:2" x14ac:dyDescent="0.25">
      <c r="A32" s="84" t="s">
        <v>120</v>
      </c>
      <c r="B32" s="81" t="s">
        <v>77</v>
      </c>
    </row>
    <row r="33" spans="1:2" x14ac:dyDescent="0.25">
      <c r="A33" s="79" t="s">
        <v>86</v>
      </c>
      <c r="B33" s="80" t="s">
        <v>87</v>
      </c>
    </row>
    <row r="34" spans="1:2" x14ac:dyDescent="0.25">
      <c r="A34" s="79" t="s">
        <v>88</v>
      </c>
      <c r="B34" s="80" t="s">
        <v>89</v>
      </c>
    </row>
    <row r="35" spans="1:2" x14ac:dyDescent="0.25">
      <c r="A35" s="79" t="s">
        <v>73</v>
      </c>
      <c r="B35" s="80" t="s">
        <v>78</v>
      </c>
    </row>
    <row r="36" spans="1:2" x14ac:dyDescent="0.25">
      <c r="A36" s="79" t="s">
        <v>74</v>
      </c>
      <c r="B36" s="80" t="s">
        <v>79</v>
      </c>
    </row>
    <row r="37" spans="1:2" x14ac:dyDescent="0.25">
      <c r="A37" s="79" t="s">
        <v>75</v>
      </c>
      <c r="B37" s="82" t="s">
        <v>80</v>
      </c>
    </row>
    <row r="38" spans="1:2" x14ac:dyDescent="0.25">
      <c r="A38" s="79" t="s">
        <v>112</v>
      </c>
      <c r="B38" s="81" t="s">
        <v>77</v>
      </c>
    </row>
    <row r="39" spans="1:2" x14ac:dyDescent="0.25">
      <c r="A39" s="79" t="s">
        <v>113</v>
      </c>
      <c r="B39" s="79">
        <v>405000000</v>
      </c>
    </row>
    <row r="40" spans="1:2" x14ac:dyDescent="0.25">
      <c r="A40" s="79" t="s">
        <v>114</v>
      </c>
      <c r="B40" s="79">
        <v>40380000</v>
      </c>
    </row>
    <row r="41" spans="1:2" x14ac:dyDescent="0.25">
      <c r="A41" s="79" t="s">
        <v>115</v>
      </c>
      <c r="B41" s="79">
        <v>4210014</v>
      </c>
    </row>
    <row r="42" spans="1:2" x14ac:dyDescent="0.25">
      <c r="A42" s="79" t="s">
        <v>116</v>
      </c>
      <c r="B42" s="79">
        <v>16</v>
      </c>
    </row>
    <row r="43" spans="1:2" x14ac:dyDescent="0.25">
      <c r="A43" s="79" t="s">
        <v>117</v>
      </c>
      <c r="B43" s="79">
        <v>12165</v>
      </c>
    </row>
    <row r="44" spans="1:2" x14ac:dyDescent="0.25">
      <c r="A44" s="79" t="s">
        <v>118</v>
      </c>
      <c r="B44" s="79" t="s">
        <v>36</v>
      </c>
    </row>
    <row r="45" spans="1:2" x14ac:dyDescent="0.25">
      <c r="A45" s="79" t="s">
        <v>119</v>
      </c>
      <c r="B45" s="83" t="s">
        <v>121</v>
      </c>
    </row>
    <row r="46" spans="1:2" x14ac:dyDescent="0.25">
      <c r="A46" s="77"/>
      <c r="B46" s="78"/>
    </row>
    <row r="47" spans="1:2" x14ac:dyDescent="0.25">
      <c r="A47" s="77"/>
      <c r="B47" s="78"/>
    </row>
    <row r="48" spans="1:2" ht="18.75" x14ac:dyDescent="0.25">
      <c r="A48" s="152" t="s">
        <v>111</v>
      </c>
      <c r="B48" s="152"/>
    </row>
    <row r="49" spans="1:2" x14ac:dyDescent="0.25">
      <c r="A49" s="153" t="s">
        <v>127</v>
      </c>
      <c r="B49" s="153"/>
    </row>
    <row r="50" spans="1:2" x14ac:dyDescent="0.25">
      <c r="A50" s="153" t="s">
        <v>134</v>
      </c>
      <c r="B50" s="153"/>
    </row>
    <row r="51" spans="1:2" x14ac:dyDescent="0.25">
      <c r="A51" s="153" t="s">
        <v>135</v>
      </c>
      <c r="B51" s="153"/>
    </row>
    <row r="52" spans="1:2" x14ac:dyDescent="0.25">
      <c r="A52" s="153" t="s">
        <v>136</v>
      </c>
      <c r="B52" s="153"/>
    </row>
    <row r="53" spans="1:2" x14ac:dyDescent="0.25">
      <c r="A53" s="153" t="s">
        <v>137</v>
      </c>
      <c r="B53" s="153"/>
    </row>
    <row r="54" spans="1:2" ht="34.9" customHeight="1" x14ac:dyDescent="0.25">
      <c r="A54" s="153" t="s">
        <v>138</v>
      </c>
      <c r="B54" s="153"/>
    </row>
    <row r="55" spans="1:2" ht="15" x14ac:dyDescent="0.25">
      <c r="A55" s="154"/>
      <c r="B55" s="154"/>
    </row>
    <row r="56" spans="1:2" x14ac:dyDescent="0.25">
      <c r="A56" s="153" t="s">
        <v>38</v>
      </c>
      <c r="B56" s="153"/>
    </row>
    <row r="57" spans="1:2" ht="51.75" customHeight="1" x14ac:dyDescent="0.25">
      <c r="A57" s="155" t="s">
        <v>143</v>
      </c>
      <c r="B57" s="155"/>
    </row>
    <row r="58" spans="1:2" ht="49.15" customHeight="1" x14ac:dyDescent="0.25">
      <c r="A58" s="150" t="s">
        <v>140</v>
      </c>
      <c r="B58" s="150"/>
    </row>
  </sheetData>
  <mergeCells count="27">
    <mergeCell ref="A58:B58"/>
    <mergeCell ref="A14:B14"/>
    <mergeCell ref="A15:B15"/>
    <mergeCell ref="A16:B16"/>
    <mergeCell ref="A17:B17"/>
    <mergeCell ref="A54:B54"/>
    <mergeCell ref="A55:B55"/>
    <mergeCell ref="A56:B56"/>
    <mergeCell ref="A48:B48"/>
    <mergeCell ref="A57:B57"/>
    <mergeCell ref="A49:B49"/>
    <mergeCell ref="A50:B50"/>
    <mergeCell ref="A51:B51"/>
    <mergeCell ref="A52:B52"/>
    <mergeCell ref="A53:B53"/>
    <mergeCell ref="A12:B12"/>
    <mergeCell ref="A1:B1"/>
    <mergeCell ref="A2:B2"/>
    <mergeCell ref="A3:B3"/>
    <mergeCell ref="A4:B4"/>
    <mergeCell ref="A5:B5"/>
    <mergeCell ref="A6:B6"/>
    <mergeCell ref="A7:B7"/>
    <mergeCell ref="A8:B8"/>
    <mergeCell ref="A9:B9"/>
    <mergeCell ref="A10:B10"/>
    <mergeCell ref="A11:B11"/>
  </mergeCells>
  <hyperlinks>
    <hyperlink ref="B37" r:id="rId1" display="mailto:ivanov@mail.ru"/>
    <hyperlink ref="B45" r:id="rId2" display="http://www.123.ru/"/>
  </hyperlinks>
  <pageMargins left="0.25" right="0.25" top="0.75" bottom="0.75" header="0.3" footer="0.3"/>
  <pageSetup paperSize="9" scale="57" fitToHeight="0" orientation="portrait"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58"/>
  <sheetViews>
    <sheetView zoomScale="85" zoomScaleNormal="85" workbookViewId="0">
      <selection activeCell="A10" sqref="A10:B10"/>
    </sheetView>
  </sheetViews>
  <sheetFormatPr defaultColWidth="9.140625" defaultRowHeight="15.75" x14ac:dyDescent="0.25"/>
  <cols>
    <col min="1" max="1" width="65.85546875" style="87" customWidth="1"/>
    <col min="2" max="2" width="107" style="86" customWidth="1"/>
    <col min="3" max="3" width="49.7109375" style="30" customWidth="1"/>
    <col min="4" max="16384" width="9.140625" style="30"/>
  </cols>
  <sheetData>
    <row r="1" spans="1:2" ht="20.25" x14ac:dyDescent="0.25">
      <c r="A1" s="151" t="s">
        <v>83</v>
      </c>
      <c r="B1" s="151"/>
    </row>
    <row r="2" spans="1:2" ht="18.75" x14ac:dyDescent="0.25">
      <c r="A2" s="152" t="s">
        <v>39</v>
      </c>
      <c r="B2" s="152"/>
    </row>
    <row r="3" spans="1:2" x14ac:dyDescent="0.25">
      <c r="A3" s="153" t="s">
        <v>24</v>
      </c>
      <c r="B3" s="153"/>
    </row>
    <row r="4" spans="1:2" x14ac:dyDescent="0.25">
      <c r="A4" s="153" t="s">
        <v>128</v>
      </c>
      <c r="B4" s="153"/>
    </row>
    <row r="5" spans="1:2" x14ac:dyDescent="0.25">
      <c r="A5" s="153" t="s">
        <v>129</v>
      </c>
      <c r="B5" s="153"/>
    </row>
    <row r="6" spans="1:2" x14ac:dyDescent="0.25">
      <c r="A6" s="153" t="s">
        <v>130</v>
      </c>
      <c r="B6" s="153"/>
    </row>
    <row r="7" spans="1:2" ht="32.25" customHeight="1" x14ac:dyDescent="0.25">
      <c r="A7" s="153" t="s">
        <v>131</v>
      </c>
      <c r="B7" s="153"/>
    </row>
    <row r="8" spans="1:2" ht="15" x14ac:dyDescent="0.25">
      <c r="A8" s="154"/>
      <c r="B8" s="154"/>
    </row>
    <row r="9" spans="1:2" x14ac:dyDescent="0.25">
      <c r="A9" s="153" t="s">
        <v>38</v>
      </c>
      <c r="B9" s="153"/>
    </row>
    <row r="10" spans="1:2" ht="63" customHeight="1" x14ac:dyDescent="0.25">
      <c r="A10" s="150" t="s">
        <v>141</v>
      </c>
      <c r="B10" s="150"/>
    </row>
    <row r="11" spans="1:2" ht="64.5" customHeight="1" x14ac:dyDescent="0.25">
      <c r="A11" s="150" t="s">
        <v>142</v>
      </c>
      <c r="B11" s="150"/>
    </row>
    <row r="12" spans="1:2" ht="97.5" customHeight="1" x14ac:dyDescent="0.25">
      <c r="A12" s="150" t="s">
        <v>145</v>
      </c>
      <c r="B12" s="150"/>
    </row>
    <row r="13" spans="1:2" x14ac:dyDescent="0.25">
      <c r="A13" s="85"/>
      <c r="B13" s="85"/>
    </row>
    <row r="14" spans="1:2" ht="15.75" customHeight="1" x14ac:dyDescent="0.25">
      <c r="A14" s="152" t="s">
        <v>97</v>
      </c>
      <c r="B14" s="152"/>
    </row>
    <row r="15" spans="1:2" x14ac:dyDescent="0.25">
      <c r="A15" s="155" t="s">
        <v>25</v>
      </c>
      <c r="B15" s="155"/>
    </row>
    <row r="16" spans="1:2" ht="15" x14ac:dyDescent="0.25">
      <c r="A16" s="154"/>
      <c r="B16" s="154"/>
    </row>
    <row r="17" spans="1:2" x14ac:dyDescent="0.25">
      <c r="A17" s="156" t="s">
        <v>26</v>
      </c>
      <c r="B17" s="156"/>
    </row>
    <row r="18" spans="1:2" x14ac:dyDescent="0.25">
      <c r="A18" s="79" t="s">
        <v>16</v>
      </c>
      <c r="B18" s="80" t="s">
        <v>27</v>
      </c>
    </row>
    <row r="19" spans="1:2" x14ac:dyDescent="0.25">
      <c r="A19" s="79" t="s">
        <v>17</v>
      </c>
      <c r="B19" s="80" t="s">
        <v>28</v>
      </c>
    </row>
    <row r="20" spans="1:2" x14ac:dyDescent="0.25">
      <c r="A20" s="79" t="s">
        <v>81</v>
      </c>
      <c r="B20" s="80" t="s">
        <v>29</v>
      </c>
    </row>
    <row r="21" spans="1:2" x14ac:dyDescent="0.25">
      <c r="A21" s="79" t="s">
        <v>82</v>
      </c>
      <c r="B21" s="80">
        <v>192174</v>
      </c>
    </row>
    <row r="22" spans="1:2" x14ac:dyDescent="0.25">
      <c r="A22" s="79" t="s">
        <v>18</v>
      </c>
      <c r="B22" s="80" t="s">
        <v>30</v>
      </c>
    </row>
    <row r="23" spans="1:2" x14ac:dyDescent="0.25">
      <c r="A23" s="79" t="s">
        <v>22</v>
      </c>
      <c r="B23" s="80">
        <v>190000</v>
      </c>
    </row>
    <row r="24" spans="1:2" x14ac:dyDescent="0.25">
      <c r="A24" s="79" t="s">
        <v>10</v>
      </c>
      <c r="B24" s="80">
        <v>7008696530</v>
      </c>
    </row>
    <row r="25" spans="1:2" x14ac:dyDescent="0.25">
      <c r="A25" s="79" t="s">
        <v>11</v>
      </c>
      <c r="B25" s="80">
        <v>700101001</v>
      </c>
    </row>
    <row r="26" spans="1:2" x14ac:dyDescent="0.25">
      <c r="A26" s="79" t="s">
        <v>19</v>
      </c>
      <c r="B26" s="80">
        <v>60220223</v>
      </c>
    </row>
    <row r="27" spans="1:2" x14ac:dyDescent="0.25">
      <c r="A27" s="79" t="s">
        <v>20</v>
      </c>
      <c r="B27" s="81">
        <v>1092246100049</v>
      </c>
    </row>
    <row r="28" spans="1:2" x14ac:dyDescent="0.25">
      <c r="A28" s="79" t="s">
        <v>12</v>
      </c>
      <c r="B28" s="81">
        <v>4.0700000035999998E+19</v>
      </c>
    </row>
    <row r="29" spans="1:2" x14ac:dyDescent="0.25">
      <c r="A29" s="79" t="s">
        <v>21</v>
      </c>
      <c r="B29" s="81">
        <v>3.00008104E+19</v>
      </c>
    </row>
    <row r="30" spans="1:2" x14ac:dyDescent="0.25">
      <c r="A30" s="79" t="s">
        <v>13</v>
      </c>
      <c r="B30" s="80" t="s">
        <v>31</v>
      </c>
    </row>
    <row r="31" spans="1:2" x14ac:dyDescent="0.25">
      <c r="A31" s="79" t="s">
        <v>14</v>
      </c>
      <c r="B31" s="81">
        <v>42599144</v>
      </c>
    </row>
    <row r="32" spans="1:2" x14ac:dyDescent="0.25">
      <c r="A32" s="84" t="s">
        <v>120</v>
      </c>
      <c r="B32" s="81" t="s">
        <v>77</v>
      </c>
    </row>
    <row r="33" spans="1:2" x14ac:dyDescent="0.25">
      <c r="A33" s="79" t="s">
        <v>86</v>
      </c>
      <c r="B33" s="80" t="s">
        <v>87</v>
      </c>
    </row>
    <row r="34" spans="1:2" x14ac:dyDescent="0.25">
      <c r="A34" s="79" t="s">
        <v>88</v>
      </c>
      <c r="B34" s="80" t="s">
        <v>89</v>
      </c>
    </row>
    <row r="35" spans="1:2" x14ac:dyDescent="0.25">
      <c r="A35" s="79" t="s">
        <v>73</v>
      </c>
      <c r="B35" s="80" t="s">
        <v>78</v>
      </c>
    </row>
    <row r="36" spans="1:2" x14ac:dyDescent="0.25">
      <c r="A36" s="79" t="s">
        <v>74</v>
      </c>
      <c r="B36" s="80" t="s">
        <v>79</v>
      </c>
    </row>
    <row r="37" spans="1:2" x14ac:dyDescent="0.25">
      <c r="A37" s="79" t="s">
        <v>75</v>
      </c>
      <c r="B37" s="82" t="s">
        <v>80</v>
      </c>
    </row>
    <row r="38" spans="1:2" x14ac:dyDescent="0.25">
      <c r="A38" s="79" t="s">
        <v>112</v>
      </c>
      <c r="B38" s="81" t="s">
        <v>77</v>
      </c>
    </row>
    <row r="39" spans="1:2" x14ac:dyDescent="0.25">
      <c r="A39" s="79" t="s">
        <v>113</v>
      </c>
      <c r="B39" s="79">
        <v>405000000</v>
      </c>
    </row>
    <row r="40" spans="1:2" x14ac:dyDescent="0.25">
      <c r="A40" s="79" t="s">
        <v>114</v>
      </c>
      <c r="B40" s="79">
        <v>40380000</v>
      </c>
    </row>
    <row r="41" spans="1:2" x14ac:dyDescent="0.25">
      <c r="A41" s="79" t="s">
        <v>115</v>
      </c>
      <c r="B41" s="79">
        <v>4210014</v>
      </c>
    </row>
    <row r="42" spans="1:2" x14ac:dyDescent="0.25">
      <c r="A42" s="79" t="s">
        <v>116</v>
      </c>
      <c r="B42" s="79">
        <v>16</v>
      </c>
    </row>
    <row r="43" spans="1:2" x14ac:dyDescent="0.25">
      <c r="A43" s="79" t="s">
        <v>117</v>
      </c>
      <c r="B43" s="79">
        <v>12165</v>
      </c>
    </row>
    <row r="44" spans="1:2" x14ac:dyDescent="0.25">
      <c r="A44" s="79" t="s">
        <v>118</v>
      </c>
      <c r="B44" s="79" t="s">
        <v>36</v>
      </c>
    </row>
    <row r="45" spans="1:2" x14ac:dyDescent="0.25">
      <c r="A45" s="79" t="s">
        <v>119</v>
      </c>
      <c r="B45" s="83" t="s">
        <v>121</v>
      </c>
    </row>
    <row r="46" spans="1:2" x14ac:dyDescent="0.25">
      <c r="A46" s="77"/>
      <c r="B46" s="78"/>
    </row>
    <row r="47" spans="1:2" x14ac:dyDescent="0.25">
      <c r="A47" s="77"/>
      <c r="B47" s="78"/>
    </row>
    <row r="48" spans="1:2" ht="18.75" x14ac:dyDescent="0.25">
      <c r="A48" s="152" t="s">
        <v>111</v>
      </c>
      <c r="B48" s="152"/>
    </row>
    <row r="49" spans="1:2" x14ac:dyDescent="0.25">
      <c r="A49" s="153" t="s">
        <v>127</v>
      </c>
      <c r="B49" s="153"/>
    </row>
    <row r="50" spans="1:2" x14ac:dyDescent="0.25">
      <c r="A50" s="153" t="s">
        <v>134</v>
      </c>
      <c r="B50" s="153"/>
    </row>
    <row r="51" spans="1:2" x14ac:dyDescent="0.25">
      <c r="A51" s="153" t="s">
        <v>135</v>
      </c>
      <c r="B51" s="153"/>
    </row>
    <row r="52" spans="1:2" x14ac:dyDescent="0.25">
      <c r="A52" s="153" t="s">
        <v>136</v>
      </c>
      <c r="B52" s="153"/>
    </row>
    <row r="53" spans="1:2" x14ac:dyDescent="0.25">
      <c r="A53" s="153" t="s">
        <v>137</v>
      </c>
      <c r="B53" s="153"/>
    </row>
    <row r="54" spans="1:2" ht="34.9" customHeight="1" x14ac:dyDescent="0.25">
      <c r="A54" s="153" t="s">
        <v>138</v>
      </c>
      <c r="B54" s="153"/>
    </row>
    <row r="55" spans="1:2" ht="15" x14ac:dyDescent="0.25">
      <c r="A55" s="154"/>
      <c r="B55" s="154"/>
    </row>
    <row r="56" spans="1:2" x14ac:dyDescent="0.25">
      <c r="A56" s="153" t="s">
        <v>38</v>
      </c>
      <c r="B56" s="153"/>
    </row>
    <row r="57" spans="1:2" ht="50.25" customHeight="1" x14ac:dyDescent="0.25">
      <c r="A57" s="155" t="s">
        <v>139</v>
      </c>
      <c r="B57" s="155"/>
    </row>
    <row r="58" spans="1:2" ht="49.35" customHeight="1" x14ac:dyDescent="0.25">
      <c r="A58" s="150" t="s">
        <v>140</v>
      </c>
      <c r="B58" s="150"/>
    </row>
  </sheetData>
  <mergeCells count="27">
    <mergeCell ref="A56:B56"/>
    <mergeCell ref="A57:B57"/>
    <mergeCell ref="A58:B58"/>
    <mergeCell ref="A50:B50"/>
    <mergeCell ref="A51:B51"/>
    <mergeCell ref="A52:B52"/>
    <mergeCell ref="A53:B53"/>
    <mergeCell ref="A54:B54"/>
    <mergeCell ref="A55:B55"/>
    <mergeCell ref="A49:B49"/>
    <mergeCell ref="A7:B7"/>
    <mergeCell ref="A8:B8"/>
    <mergeCell ref="A9:B9"/>
    <mergeCell ref="A10:B10"/>
    <mergeCell ref="A11:B11"/>
    <mergeCell ref="A12:B12"/>
    <mergeCell ref="A14:B14"/>
    <mergeCell ref="A15:B15"/>
    <mergeCell ref="A16:B16"/>
    <mergeCell ref="A17:B17"/>
    <mergeCell ref="A48:B48"/>
    <mergeCell ref="A6:B6"/>
    <mergeCell ref="A1:B1"/>
    <mergeCell ref="A2:B2"/>
    <mergeCell ref="A3:B3"/>
    <mergeCell ref="A4:B4"/>
    <mergeCell ref="A5:B5"/>
  </mergeCells>
  <hyperlinks>
    <hyperlink ref="B37" r:id="rId1" display="mailto:ivanov@mail.ru"/>
    <hyperlink ref="B45" r:id="rId2" display="http://www.123.ru/"/>
  </hyperlinks>
  <pageMargins left="0.25" right="0.25" top="0.75" bottom="0.75" header="0.3" footer="0.3"/>
  <pageSetup paperSize="9" scale="57" fitToHeight="0"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6</vt:i4>
      </vt:variant>
      <vt:variant>
        <vt:lpstr>Именованные диапазоны</vt:lpstr>
      </vt:variant>
      <vt:variant>
        <vt:i4>18</vt:i4>
      </vt:variant>
    </vt:vector>
  </HeadingPairs>
  <TitlesOfParts>
    <vt:vector size="24" baseType="lpstr">
      <vt:lpstr>1.1.</vt:lpstr>
      <vt:lpstr>ЕдиницаУслуги</vt:lpstr>
      <vt:lpstr>1.2.</vt:lpstr>
      <vt:lpstr>Инструкция по заполнению</vt:lpstr>
      <vt:lpstr>ИнструкцияСтрахование</vt:lpstr>
      <vt:lpstr>ИнструкцияРаботыИУслуги</vt:lpstr>
      <vt:lpstr>ИнструкцияРаботыИУслуги!_URATEXT</vt:lpstr>
      <vt:lpstr>ИнструкцияСтрахование!_URATEXT</vt:lpstr>
      <vt:lpstr>_URATEXT</vt:lpstr>
      <vt:lpstr>_URATEXT_1</vt:lpstr>
      <vt:lpstr>'1.1.'!Nomenclatura</vt:lpstr>
      <vt:lpstr>'1.1.'!Print_Area</vt:lpstr>
      <vt:lpstr>'1.2.'!Print_Area</vt:lpstr>
      <vt:lpstr>warning1</vt:lpstr>
      <vt:lpstr>warning2</vt:lpstr>
      <vt:lpstr>warning3</vt:lpstr>
      <vt:lpstr>warning4</vt:lpstr>
      <vt:lpstr>warning5</vt:lpstr>
      <vt:lpstr>warning6</vt:lpstr>
      <vt:lpstr>КоличествоИмя</vt:lpstr>
      <vt:lpstr>НаименованиеПредметаЗакупки</vt:lpstr>
      <vt:lpstr>НомерСертификатаИмя</vt:lpstr>
      <vt:lpstr>ТехническиеХарактеристики</vt:lpstr>
      <vt:lpstr>ШапкаСтоимостьЗаЕдиницу</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USR1CV8</dc:creator>
  <cp:lastModifiedBy>USR1CV8</cp:lastModifiedBy>
  <cp:lastPrinted>2018-10-31T10:04:28Z</cp:lastPrinted>
  <dcterms:created xsi:type="dcterms:W3CDTF">2013-06-09T15:44:57Z</dcterms:created>
  <dcterms:modified xsi:type="dcterms:W3CDTF">2019-06-03T06:05:11Z</dcterms:modified>
  <cp:contentStatus>v2017_1</cp:contentStatus>
</cp:coreProperties>
</file>