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ООО газопроводсервис\5 СМЕТЫ\ГОРГАЗ\2020\040.03.20-СМ Могилевская 49-51\"/>
    </mc:Choice>
  </mc:AlternateContent>
  <xr:revisionPtr revIDLastSave="0" documentId="8_{847BFA0F-EFD4-4EA3-9BF0-770D20FFF786}" xr6:coauthVersionLast="45" xr6:coauthVersionMax="45" xr10:uidLastSave="{00000000-0000-0000-0000-000000000000}"/>
  <bookViews>
    <workbookView xWindow="-120" yWindow="-120" windowWidth="20730" windowHeight="11160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J15" i="16"/>
  <c r="G15" i="16"/>
  <c r="J13" i="16"/>
  <c r="G13" i="16"/>
  <c r="J12" i="16"/>
  <c r="G12" i="16"/>
  <c r="J11" i="16"/>
  <c r="G11" i="16"/>
  <c r="J15" i="8"/>
  <c r="G15" i="8"/>
  <c r="J13" i="8"/>
  <c r="G13" i="8"/>
  <c r="J12" i="8"/>
  <c r="G12" i="8"/>
  <c r="J11" i="8"/>
  <c r="G11" i="8"/>
  <c r="J127" i="8"/>
  <c r="G127" i="8"/>
  <c r="J126" i="8"/>
  <c r="G126" i="8"/>
  <c r="J14" i="16"/>
  <c r="G14" i="16"/>
  <c r="J14" i="8"/>
  <c r="G14" i="8"/>
  <c r="A18" i="16"/>
  <c r="A18" i="8"/>
  <c r="M148" i="16"/>
  <c r="M152" i="16"/>
  <c r="M156" i="16"/>
  <c r="M160" i="16"/>
  <c r="M153" i="16"/>
  <c r="M154" i="16"/>
  <c r="M149" i="16"/>
  <c r="M161" i="16"/>
  <c r="M162" i="16"/>
  <c r="M150" i="16"/>
  <c r="M151" i="16"/>
  <c r="M155" i="16"/>
  <c r="M159" i="16"/>
  <c r="M157" i="16"/>
  <c r="M158" i="16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10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2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3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6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6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6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6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6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6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<sst xmlns="http://schemas.openxmlformats.org/spreadsheetml/2006/main" count="1129" uniqueCount="821">
  <si>
    <t>Код ресурса</t>
  </si>
  <si>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</si>
  <si>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</si>
  <si>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</si>
  <si>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</si>
  <si>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</si>
  <si>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</si>
  <si>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</si>
  <si>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</si>
  <si>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</si>
  <si>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</si>
  <si>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</si>
  <si>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</si>
  <si>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</si>
  <si>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</si>
  <si>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</si>
  <si>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</si>
  <si>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</si>
  <si>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</si>
  <si>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</si>
  <si>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</si>
  <si>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</si>
  <si>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</si>
  <si>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</si>
  <si>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</si>
  <si>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</si>
  <si>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</si>
  <si>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</si>
  <si>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</si>
  <si>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</si>
  <si>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</si>
  <si>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</si>
  <si>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</si>
  <si>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</si>
  <si>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</si>
  <si>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</si>
  <si>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</si>
  <si>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Ленинский район, ул. Могилевская 49-51</t>
  </si>
  <si>
    <t>Объект:Газопровод низкого давления от точки подключения до границы земельного участка по адресу: г. Челябинск, Ленинский район, ул. Могилевская 49-51</t>
  </si>
  <si>
    <t>ЛОКАЛЬНАЯ СМЕТА №1</t>
  </si>
  <si>
    <t>на Могилевская 49-51</t>
  </si>
  <si>
    <t xml:space="preserve">Основание:040.03.20-ТП-ГСН </t>
  </si>
  <si>
    <t>Составил:  _________________ /И.В.Данильченко/</t>
  </si>
  <si>
    <t>Проверил:  _________________ /А.В.Бунаков/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</si>
  <si>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</si>
  <si>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</si>
  <si>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0,06
6 / 100</t>
  </si>
  <si>
    <t>ТЕР01-02-057-03
Разработка мокрого грунта вручную в траншеях глубиной до 2 м без креплений с откосами, группа грунтов: 3
100 м3 грунта</t>
  </si>
  <si>
    <t>0,09
9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</si>
  <si>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</si>
  <si>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0,0228
22,8 / 1000</t>
  </si>
  <si>
    <t>4866,54
_____
645,52</t>
  </si>
  <si>
    <t>111
_____
15</t>
  </si>
  <si>
    <t>691
_____
210</t>
  </si>
  <si>
    <t>ТЕР01-01-009-15
Разработка мокрого грунта в траншеях экскаватором «обратная лопата» с ковшом вместимостью 0,5 (0,5-0,63) м3, в отвал группа грунтов: 3
1000 м3 грунта</t>
  </si>
  <si>
    <t>0,005
5 / 1000</t>
  </si>
  <si>
    <t>24
_____
3</t>
  </si>
  <si>
    <t>152
_____
46</t>
  </si>
  <si>
    <t>ТЕР23-01-001-01
Устройство основания под трубопроводы: песчаного, h=0.1 м
10 м3 основания</t>
  </si>
  <si>
    <t>0,09
0,9 / 10</t>
  </si>
  <si>
    <t>105,37
_____
1287</t>
  </si>
  <si>
    <t>39,04
_____
4,26</t>
  </si>
  <si>
    <t>9
_____
116</t>
  </si>
  <si>
    <t>136
_____
363</t>
  </si>
  <si>
    <t>17
_____
5</t>
  </si>
  <si>
    <t>ТЕР01-02-061-02
Засыпка вручную траншей, пазух котлованов и ям, (присыпка газопровода песком вручную на h=0.2 м) на выходе из земли песком, котлована на врезке_x000D_
группа грунтов: 2
100 м3 грунта</t>
  </si>
  <si>
    <t>0,05
(2,6+2,4) / 100</t>
  </si>
  <si>
    <t>ТССЦ-408-0122
Песок природный для строительных работ средний
м3</t>
  </si>
  <si>
    <t>5,5
(2,6+2,4)*1,1</t>
  </si>
  <si>
    <t xml:space="preserve">
_____
117</t>
  </si>
  <si>
    <t xml:space="preserve">
_____
644</t>
  </si>
  <si>
    <t xml:space="preserve">
_____
2019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</si>
  <si>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</si>
  <si>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0,0369
36,9 / 1000</t>
  </si>
  <si>
    <t>367,67
_____
68,26</t>
  </si>
  <si>
    <t>14
_____
3</t>
  </si>
  <si>
    <t>114
_____
36</t>
  </si>
  <si>
    <t>ТЕР01-02-005-01
Уплотнение грунта пневматическими трамбовками, группа грунтов: 1-2
100 м3 уплотненного грунта</t>
  </si>
  <si>
    <t>0,419
(36,9+2,6+2,4) / 100</t>
  </si>
  <si>
    <t>199,9
_____
36,97</t>
  </si>
  <si>
    <t>83
_____
15</t>
  </si>
  <si>
    <t>595
_____
221</t>
  </si>
  <si>
    <t>ТССЦпг-01-01-01-039
Погрузочные работы при автомобильных перевозках: грунта растительного слоя (земля, перегной)
1 т груза</t>
  </si>
  <si>
    <t>10,325
5,9*1,75</t>
  </si>
  <si>
    <t>ТЕР01-01-016-02
Работа на отвале, группа грунтов: 2-3
1000 м3 грунта</t>
  </si>
  <si>
    <t>0,0059
5,9 / 1000</t>
  </si>
  <si>
    <t>35,99
_____
4,88</t>
  </si>
  <si>
    <t>357,63
_____
64,83</t>
  </si>
  <si>
    <t>18
_____
5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</si>
  <si>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</si>
  <si>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</si>
  <si>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0,2172
21,72 / 100</t>
  </si>
  <si>
    <t>217,76
_____
104,28</t>
  </si>
  <si>
    <t>83,26
_____
4,74</t>
  </si>
  <si>
    <t>47
_____
23</t>
  </si>
  <si>
    <t>18
_____
1</t>
  </si>
  <si>
    <t>677
_____
172</t>
  </si>
  <si>
    <t>110
_____
15</t>
  </si>
  <si>
    <t>ТССЦ-203-0511
Щиты из досок толщиной 25 мм
м2</t>
  </si>
  <si>
    <t>0,9556
4,778*0,2</t>
  </si>
  <si>
    <t xml:space="preserve">
_____
66</t>
  </si>
  <si>
    <t xml:space="preserve">
_____
63</t>
  </si>
  <si>
    <t xml:space="preserve">
_____
376</t>
  </si>
  <si>
    <t>ТЕР27-09-012-01
Установка табличек
100 знаков</t>
  </si>
  <si>
    <t>0,01
1 / 100</t>
  </si>
  <si>
    <t>743,82
_____
489,12</t>
  </si>
  <si>
    <t>7
_____
5</t>
  </si>
  <si>
    <t>106
_____
37</t>
  </si>
  <si>
    <t>ТССЦ-101-4306
Знаки  информационные
шт.</t>
  </si>
  <si>
    <t xml:space="preserve">
_____
99,9</t>
  </si>
  <si>
    <t xml:space="preserve">
_____
100</t>
  </si>
  <si>
    <t xml:space="preserve">
_____
319</t>
  </si>
  <si>
    <t>Устройство зумпфа для откачки воды</t>
  </si>
  <si>
    <t>ТЕР01-02-057-03
Разработка сухого грунта вручную в траншеях глубиной до 2 м без креплений с откосами, группа грунтов: 3
100 м3 грунта</t>
  </si>
  <si>
    <t>0,068
6,8 / 100</t>
  </si>
  <si>
    <t>ТЕР22-01-011-14
Укладка стальных водопроводных труб с гидравлическим испытанием диаметром: 800 мм
1 км трубопровода
35 884,48 = 84 852,52 - 90,49 x 31,16 - 55,1 x 3,24 - 65 x 9,04 - 13,64 x 121,91 - 295,01 x 112,26 - 11,83 x 36,97 - 132 x 1,86 - 0,1 x 10 580,00 - 0,23 x 11 520,00 - 0,18 x 15 520,00 - 0,29 x 996,00 - 1006 x 3,11</t>
  </si>
  <si>
    <t>0,0032
1,6/1000*2</t>
  </si>
  <si>
    <t>17296,68
_____
1348,75</t>
  </si>
  <si>
    <t>55
_____
4</t>
  </si>
  <si>
    <t>306
_____
62</t>
  </si>
  <si>
    <t>ТССЦ-103-0253
Трубы стальные электросварные прямошовные и спирально-шовные группы А и Б с сопротивлением по разрыву 38 кгс/мм2, наружный диаметр 820 мм, толщина стенки 9 мм
м</t>
  </si>
  <si>
    <t>3,2
1,6*2</t>
  </si>
  <si>
    <t xml:space="preserve">
_____
1320</t>
  </si>
  <si>
    <t xml:space="preserve">
_____
4224</t>
  </si>
  <si>
    <t xml:space="preserve">
_____
32998</t>
  </si>
  <si>
    <t>ТЕР23-01-001-02
Устройство основания под трубопроводы: щебеночного
10 м3 основания
162,26 = 1 724,76 - 12,5 x 125,00</t>
  </si>
  <si>
    <t>0,16
1,6 / 10</t>
  </si>
  <si>
    <t>56,89
_____
6,2</t>
  </si>
  <si>
    <t>9
_____
1</t>
  </si>
  <si>
    <t>44
_____
14</t>
  </si>
  <si>
    <t>ТССЦ-409-0085
Щебень шлаковый для дорожного строительства, фракция 40-70 мм, марка 300
м3</t>
  </si>
  <si>
    <t>1,616
1,6*1,01</t>
  </si>
  <si>
    <t xml:space="preserve">
_____
69</t>
  </si>
  <si>
    <t xml:space="preserve">
_____
112</t>
  </si>
  <si>
    <t xml:space="preserve">
_____
529</t>
  </si>
  <si>
    <t>ТЕР01-02-068-01
Водоотлив: из траншей
100 м3 мокрого грунта</t>
  </si>
  <si>
    <t>0,152
15,2 / 100</t>
  </si>
  <si>
    <t>ТЕР01-02-066-01
Крепление инвентарными щитами стенок траншей шириной до 2 м в грунтах: неустойчивых и мокрых
100 м2 креплений</t>
  </si>
  <si>
    <t>0,104
10,4 / 100</t>
  </si>
  <si>
    <t>280,28
_____
104,28</t>
  </si>
  <si>
    <t>29
_____
11</t>
  </si>
  <si>
    <t>417
_____
83</t>
  </si>
  <si>
    <t>52
_____
7</t>
  </si>
  <si>
    <t>0,4576
2,288*0,2</t>
  </si>
  <si>
    <t xml:space="preserve">
_____
30</t>
  </si>
  <si>
    <t xml:space="preserve">
_____
180</t>
  </si>
  <si>
    <t>0,0068
6,8 / 1000</t>
  </si>
  <si>
    <t>21
_____
7</t>
  </si>
  <si>
    <t>Установка водопропускной трубы ф100мм</t>
  </si>
  <si>
    <t>ТЕР23-04-005-01
Укладка на иловых площадках труб хризотилцементных дренажных диаметром: 100 мм
100 м трубопровода
134,15 = 1 741,57 - 4,7 x 1,00 - 100,8 x 15,90</t>
  </si>
  <si>
    <t>ТЕР23-04-005-01
Демонтаж труб хризотилцементных дренажных диаметром: 100 мм
100 м трубопровода
134,15 = 1 741,57 - 4,7 x 1,00 - 100,8 x 15,90</t>
  </si>
  <si>
    <t>Возврат стоимости стальной трубы ф800мм</t>
  </si>
  <si>
    <t>10378,01
_____
809,25</t>
  </si>
  <si>
    <t>33
_____
3</t>
  </si>
  <si>
    <t>184
_____
37</t>
  </si>
  <si>
    <t>-2,88
-1,6*0,9*2</t>
  </si>
  <si>
    <t xml:space="preserve">
_____
-3802</t>
  </si>
  <si>
    <t xml:space="preserve">
_____
-29698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</si>
  <si>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</si>
  <si>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</si>
  <si>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</si>
  <si>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</si>
  <si>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</si>
  <si>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237
_____
364</t>
  </si>
  <si>
    <t>Прайс АИР-ГАЗ
ЦВПС-ГД 63х57 ПЭ100
шт</t>
  </si>
  <si>
    <t xml:space="preserve">
_____
701,87</t>
  </si>
  <si>
    <t xml:space="preserve">
_____
702</t>
  </si>
  <si>
    <t xml:space="preserve">
_____
4597</t>
  </si>
  <si>
    <t>ТЕР24-02-005-02
Установка НСПС на газопроводе из полиэтиленовых труб в горизонтальной плоскости (с установкой муфты в стык), диаметр отвода 63 мм
1 отвод</t>
  </si>
  <si>
    <t>ТССЦ-507-0778
Переход «полиэтилен-сталь 63х57»
шт.</t>
  </si>
  <si>
    <t xml:space="preserve">
_____
385</t>
  </si>
  <si>
    <t xml:space="preserve">
_____
289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</si>
  <si>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</si>
  <si>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</si>
  <si>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ТССЦ-507-3645
Труба напорная из полиэтилена PE 100 питьевая ПЭ100 SDR11, размером 63х5,8 мм (ГОСТ 18599-2001, ГОСТ Р 52134-2003)
м</t>
  </si>
  <si>
    <t>6,12
6*1,02</t>
  </si>
  <si>
    <t xml:space="preserve">
_____
30,52</t>
  </si>
  <si>
    <t xml:space="preserve">
_____
187</t>
  </si>
  <si>
    <t xml:space="preserve">
_____
862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</si>
  <si>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</si>
  <si>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0,0065
6,5/1000</t>
  </si>
  <si>
    <t>87,77
_____
5,85</t>
  </si>
  <si>
    <t>410,69
_____
41,06</t>
  </si>
  <si>
    <t>15
_____
4</t>
  </si>
  <si>
    <t>ТССЦ-507-3538
Лента сигнальная "Газ" ЛСГ 200
м</t>
  </si>
  <si>
    <t xml:space="preserve">
_____
0,3</t>
  </si>
  <si>
    <t xml:space="preserve">
_____
2</t>
  </si>
  <si>
    <t xml:space="preserve">
_____
9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</si>
  <si>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</si>
  <si>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</si>
  <si>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</si>
  <si>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</si>
  <si>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0,0009
0,9/1000</t>
  </si>
  <si>
    <t>4620,77
_____
688,91</t>
  </si>
  <si>
    <t>3798,6
_____
644,89</t>
  </si>
  <si>
    <t>4
_____
1</t>
  </si>
  <si>
    <t>3
_____
1</t>
  </si>
  <si>
    <t>59
_____
5</t>
  </si>
  <si>
    <t>22
_____
8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</si>
  <si>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</si>
  <si>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 xml:space="preserve">
_____
48,2</t>
  </si>
  <si>
    <t xml:space="preserve">
_____
43</t>
  </si>
  <si>
    <t xml:space="preserve">
_____
276</t>
  </si>
  <si>
    <t>ТЕР22-05-003-01
Протаскивание в футляр стальных труб диаметром: 100 мм
100 м трубы, уложенной в футляр</t>
  </si>
  <si>
    <t>0,009
0,9 / 100</t>
  </si>
  <si>
    <t>1026,3
_____
1111,06</t>
  </si>
  <si>
    <t>9
_____
11</t>
  </si>
  <si>
    <t>132
_____
59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</si>
  <si>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</si>
  <si>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0,252
0,28*0,9</t>
  </si>
  <si>
    <t>23,4
_____
180,68</t>
  </si>
  <si>
    <t>88,16
_____
14,3</t>
  </si>
  <si>
    <t>6
_____
46</t>
  </si>
  <si>
    <t>22
_____
4</t>
  </si>
  <si>
    <t>84
_____
155</t>
  </si>
  <si>
    <t>126
_____
52</t>
  </si>
  <si>
    <t>ТЕР22-05-004-01
Заделка битумом и прядью концов футляра диаметром: 400 мм
1 футляр</t>
  </si>
  <si>
    <t>8,85
_____
43,08</t>
  </si>
  <si>
    <t>9
_____
42</t>
  </si>
  <si>
    <t>127
_____
209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</si>
  <si>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</si>
  <si>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</si>
  <si>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</si>
  <si>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</si>
  <si>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</si>
  <si>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</si>
  <si>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</si>
  <si>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0,522
52,2 / 100</t>
  </si>
  <si>
    <t>130,51
_____
4,76</t>
  </si>
  <si>
    <t>9351,3
_____
178,38</t>
  </si>
  <si>
    <t>68
_____
3</t>
  </si>
  <si>
    <t>4881
_____
93</t>
  </si>
  <si>
    <t>974
_____
19</t>
  </si>
  <si>
    <t>11916
_____
1332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</si>
  <si>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</si>
  <si>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360,96
_____
13,12</t>
  </si>
  <si>
    <t>12799,83
_____
244,82</t>
  </si>
  <si>
    <t>188
_____
7</t>
  </si>
  <si>
    <t>6682
_____
128</t>
  </si>
  <si>
    <t>2694
_____
51</t>
  </si>
  <si>
    <t>16513
_____
1828</t>
  </si>
  <si>
    <t>ТССЦ-110-0245
Полимер для стабилизации буровых скважин «ФИЛЬТР ЧЕК»
т</t>
  </si>
  <si>
    <t xml:space="preserve">
_____
39779,38</t>
  </si>
  <si>
    <t xml:space="preserve">
_____
1193</t>
  </si>
  <si>
    <t xml:space="preserve">
_____
6027</t>
  </si>
  <si>
    <t>ТССЦ-109-0012
Глина бентонитовая марки ПБМГ
т</t>
  </si>
  <si>
    <t xml:space="preserve">
_____
1180</t>
  </si>
  <si>
    <t xml:space="preserve">
_____
472</t>
  </si>
  <si>
    <t xml:space="preserve">
_____
5230</t>
  </si>
  <si>
    <t xml:space="preserve">
_____
1593</t>
  </si>
  <si>
    <t xml:space="preserve">
_____
7350</t>
  </si>
  <si>
    <t>Раздел 4. ПРОКЛАДКА СТАЛЬНОГО УЧАСТКА ГАЗОПРОВОДА НИЗКОГО ДАВЛЕНИЯ</t>
  </si>
  <si>
    <t>Подземный газопровод на врезке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</si>
  <si>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</si>
  <si>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0,004
0,4 / 100</t>
  </si>
  <si>
    <t>227,93
_____
4,03</t>
  </si>
  <si>
    <t>919,84
_____
102,06</t>
  </si>
  <si>
    <t>13
_____
1</t>
  </si>
  <si>
    <t>21
_____
6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</si>
  <si>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</si>
  <si>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0,404
0,4*1,01</t>
  </si>
  <si>
    <t xml:space="preserve">
_____
30,2</t>
  </si>
  <si>
    <t xml:space="preserve">
_____
12</t>
  </si>
  <si>
    <t xml:space="preserve">
_____
77</t>
  </si>
  <si>
    <t>0,18
0,18*1</t>
  </si>
  <si>
    <t>4
_____
33</t>
  </si>
  <si>
    <t>16
_____
3</t>
  </si>
  <si>
    <t>60
_____
111</t>
  </si>
  <si>
    <t>90
_____
37</t>
  </si>
  <si>
    <t>ТЕР22-03-001-05
Установка фасонных частей стальных сварных диаметром: 100-250 мм_x000D_
(отвод 57)
1 т фасонных частей
17 726,43 = 31 686,43 - 1 x 13 960,00</t>
  </si>
  <si>
    <t>0,0014
1,4 * 0,001</t>
  </si>
  <si>
    <t>4960,28
_____
959,4</t>
  </si>
  <si>
    <t>11806,75
_____
1684,6</t>
  </si>
  <si>
    <t>7
_____
1</t>
  </si>
  <si>
    <t>17
_____
2</t>
  </si>
  <si>
    <t>99
_____
11</t>
  </si>
  <si>
    <t>106
_____
34</t>
  </si>
  <si>
    <t>ТССЦ-507-1974
Отводы 90 град. с радиусом кривизны R=1,5 Ду на Ру до 16 МПа (160 кгс/см2), диаметром условного прохода 50 мм, наружным диаметром 57 мм, толщиной стенки 4 мм
шт.</t>
  </si>
  <si>
    <t xml:space="preserve">
_____
22,8</t>
  </si>
  <si>
    <t xml:space="preserve">
_____
46</t>
  </si>
  <si>
    <t xml:space="preserve">
_____
167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</si>
  <si>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</si>
  <si>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</si>
  <si>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24</t>
  </si>
  <si>
    <t xml:space="preserve">
_____
28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</si>
  <si>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</si>
  <si>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</si>
  <si>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0,005
0,5 / 100</t>
  </si>
  <si>
    <t>232,58
_____
187,86</t>
  </si>
  <si>
    <t>1591,9
_____
205,71</t>
  </si>
  <si>
    <t>1
_____
1</t>
  </si>
  <si>
    <t>8
_____
1</t>
  </si>
  <si>
    <t>17
_____
3</t>
  </si>
  <si>
    <t>47
_____
15</t>
  </si>
  <si>
    <t>0,505
0,5*1,01</t>
  </si>
  <si>
    <t xml:space="preserve">
_____
15</t>
  </si>
  <si>
    <t xml:space="preserve">
_____
97</t>
  </si>
  <si>
    <t>ТЕР13-03-002-04
Огрунтовка металлических поверхностей грунтовкой ГФ-021
100 м2 окрашиваемой поверхности</t>
  </si>
  <si>
    <t>0,00216
(0,18*1,2) * 0,01</t>
  </si>
  <si>
    <t>78,62
_____
250,36</t>
  </si>
  <si>
    <t>10,15
_____
0,12</t>
  </si>
  <si>
    <t xml:space="preserve">
_____
1</t>
  </si>
  <si>
    <t>2
_____
2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</si>
  <si>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</si>
  <si>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</si>
  <si>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</si>
  <si>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3</t>
  </si>
  <si>
    <t>ТЕРм12-10-001-01
Бобышки, штуцеры на условное давление: до 10 МПа
100 шт.</t>
  </si>
  <si>
    <t>795,26
_____
2433,91</t>
  </si>
  <si>
    <t>8
_____
25</t>
  </si>
  <si>
    <t>114
_____
254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</si>
  <si>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</si>
  <si>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</si>
  <si>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</si>
  <si>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1106
_____
161</t>
  </si>
  <si>
    <t>Прайс ООО "АЛСО"
Кран шаровый цельносварной DN50 LD, Py=4.0 МПа КШ.Ц.М.Gas 050.040/Н.П.02
шт.</t>
  </si>
  <si>
    <t xml:space="preserve">
_____
334,37</t>
  </si>
  <si>
    <t xml:space="preserve">
_____
334</t>
  </si>
  <si>
    <t xml:space="preserve">
_____
2190</t>
  </si>
  <si>
    <t>Раздел 5. ИСПЫТАНИЯ ГАЗОПРОВОДА НИЗКОГО ДАВЛЕНИЯ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</si>
  <si>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</si>
  <si>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16,33
_____
7,49</t>
  </si>
  <si>
    <t>82
_____
37</t>
  </si>
  <si>
    <t>1167
_____
96</t>
  </si>
  <si>
    <t>Прайс «Веста Газ» п.1.1
Механические испытания стыков стального газопровода на растяжение и изгиб
шт.</t>
  </si>
  <si>
    <t>Прайс ООО "Веста-Газ" п 1.6
Проверка качества изоляции прибором АНТИ
1 п.м.</t>
  </si>
  <si>
    <t>УГХ-4-2-4
Внешний осмотр качества изоляции газопровода после опускания его в траншею
10 м</t>
  </si>
  <si>
    <t>0,1
1 / 10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</si>
  <si>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</si>
  <si>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</si>
  <si>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</si>
  <si>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</si>
  <si>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</si>
  <si>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542
_____
71</t>
  </si>
  <si>
    <t>ТЕР24-02-120-01
Очистка полости трубопровода продувкой воздухом, условный диаметр газопровода: до 50 мм
100 м трубопровода</t>
  </si>
  <si>
    <t>0,641
64,1 / 100</t>
  </si>
  <si>
    <t>12,55
_____
2,43</t>
  </si>
  <si>
    <t>8
_____
2</t>
  </si>
  <si>
    <t>57
_____
22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</si>
  <si>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</si>
  <si>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</si>
  <si>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23
_____
4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</si>
  <si>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</si>
  <si>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</si>
  <si>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</si>
  <si>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</si>
  <si>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прямые затраты по смете</t>
  </si>
  <si>
    <t>2332
_____
7158</t>
  </si>
  <si>
    <t>15080
_____
449</t>
  </si>
  <si>
    <t>31525
_____
36516</t>
  </si>
  <si>
    <t>49408
_____
6438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</si>
  <si>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</si>
  <si>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</si>
  <si>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62, 65, 69)</t>
  </si>
  <si>
    <t xml:space="preserve">
_____
29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</si>
  <si>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</si>
  <si>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</si>
  <si>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</si>
  <si>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</si>
  <si>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</si>
  <si>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</si>
  <si>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</si>
  <si>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</si>
  <si>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</si>
  <si>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</si>
  <si>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</si>
  <si>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ЛОКАЛЬНЫЙ РЕСУРСНЫЙ СМЕТНЫЙ РАСЧЕТ №1</t>
  </si>
  <si>
    <t>Ресурсы подрядчика</t>
  </si>
  <si>
    <t xml:space="preserve">          Трудозатраты</t>
  </si>
  <si>
    <t>1-1-5</t>
  </si>
  <si>
    <t>Рабочий строитель (ср 1,5)</t>
  </si>
  <si>
    <t xml:space="preserve">чел.-ч
</t>
  </si>
  <si>
    <t xml:space="preserve">9,48
</t>
  </si>
  <si>
    <t xml:space="preserve">135,61
</t>
  </si>
  <si>
    <t>1-18</t>
  </si>
  <si>
    <t>Слесарь 6 разряд (ср 6)</t>
  </si>
  <si>
    <t xml:space="preserve">19,38
</t>
  </si>
  <si>
    <t xml:space="preserve">278,49
</t>
  </si>
  <si>
    <t>1-2-0</t>
  </si>
  <si>
    <t>Рабочий строитель (ср 2)</t>
  </si>
  <si>
    <t xml:space="preserve">9,86
</t>
  </si>
  <si>
    <t xml:space="preserve">141
</t>
  </si>
  <si>
    <t>1-2-5</t>
  </si>
  <si>
    <t>Рабочий строитель (ср 2,5)</t>
  </si>
  <si>
    <t xml:space="preserve">10,33
</t>
  </si>
  <si>
    <t xml:space="preserve">147,78
</t>
  </si>
  <si>
    <t>1-3-0</t>
  </si>
  <si>
    <t>Рабочий строитель (ср 3)</t>
  </si>
  <si>
    <t xml:space="preserve">10,78
</t>
  </si>
  <si>
    <t xml:space="preserve">154,21
</t>
  </si>
  <si>
    <t>1-3-3</t>
  </si>
  <si>
    <t>Рабочий строитель (ср 3,3)</t>
  </si>
  <si>
    <t xml:space="preserve">11,2
</t>
  </si>
  <si>
    <t xml:space="preserve">160,12
</t>
  </si>
  <si>
    <t>1-3-4</t>
  </si>
  <si>
    <t>Рабочий строитель (ср 3,4)</t>
  </si>
  <si>
    <t xml:space="preserve">11,34
</t>
  </si>
  <si>
    <t xml:space="preserve">162,21
</t>
  </si>
  <si>
    <t>1-3-5</t>
  </si>
  <si>
    <t>Рабочий строитель (ср 3,5)</t>
  </si>
  <si>
    <t xml:space="preserve">11,47
</t>
  </si>
  <si>
    <t xml:space="preserve">163,94
</t>
  </si>
  <si>
    <t>1-4-0</t>
  </si>
  <si>
    <t>Рабочий ...</t>
  </si>
  <si>
    <t xml:space="preserve">12,16
</t>
  </si>
  <si>
    <t xml:space="preserve">173,85
</t>
  </si>
  <si>
    <t xml:space="preserve">   - Рабочий монтажник (ср 4)</t>
  </si>
  <si>
    <t xml:space="preserve">   - Рабочий строитель (ср 4)</t>
  </si>
  <si>
    <t>1-4-2</t>
  </si>
  <si>
    <t>Рабочий строитель (ср 4,2)</t>
  </si>
  <si>
    <t xml:space="preserve">12,54
</t>
  </si>
  <si>
    <t xml:space="preserve">179,24
</t>
  </si>
  <si>
    <t>1-4-3</t>
  </si>
  <si>
    <t xml:space="preserve">12,72
</t>
  </si>
  <si>
    <t xml:space="preserve">181,85
</t>
  </si>
  <si>
    <t xml:space="preserve">   - Рабочий монтажник (ср 4,3)</t>
  </si>
  <si>
    <t xml:space="preserve">   - Рабочий строитель (ср 4,3)</t>
  </si>
  <si>
    <t>1-4-5</t>
  </si>
  <si>
    <t>Рабочий строитель (ср 4,5)</t>
  </si>
  <si>
    <t xml:space="preserve">13,09
</t>
  </si>
  <si>
    <t xml:space="preserve">187,07
</t>
  </si>
  <si>
    <t>1-4-7</t>
  </si>
  <si>
    <t>Рабочий строитель (ср 4,7)</t>
  </si>
  <si>
    <t xml:space="preserve">13,46
</t>
  </si>
  <si>
    <t xml:space="preserve">192,46
</t>
  </si>
  <si>
    <t>1-5-0</t>
  </si>
  <si>
    <t xml:space="preserve">14,02
</t>
  </si>
  <si>
    <t xml:space="preserve">200,45
</t>
  </si>
  <si>
    <t xml:space="preserve">   - Рабочий монтажник (ср 5)</t>
  </si>
  <si>
    <t xml:space="preserve">   - Рабочий строитель (ср 5)</t>
  </si>
  <si>
    <t>1-6-0</t>
  </si>
  <si>
    <t>Рабочий монтажник (ср 6)</t>
  </si>
  <si>
    <t xml:space="preserve">16,33
</t>
  </si>
  <si>
    <t xml:space="preserve">233,49
</t>
  </si>
  <si>
    <t>Затраты труда машинистов</t>
  </si>
  <si>
    <t xml:space="preserve">
</t>
  </si>
  <si>
    <t>Прайс «Веста Газ» п.1.1</t>
  </si>
  <si>
    <t>Механические испытания стыков стального газопровода на растяжение и изгиб</t>
  </si>
  <si>
    <t xml:space="preserve">шт.
</t>
  </si>
  <si>
    <t xml:space="preserve">210,53
</t>
  </si>
  <si>
    <t xml:space="preserve">1379
</t>
  </si>
  <si>
    <t>Прайс ООО "Веста-Газ" п 1.6</t>
  </si>
  <si>
    <t>Проверка качества изоляции прибором АНТИ</t>
  </si>
  <si>
    <t xml:space="preserve">1 п.м.
</t>
  </si>
  <si>
    <t xml:space="preserve">22,75
</t>
  </si>
  <si>
    <t xml:space="preserve">149
</t>
  </si>
  <si>
    <t/>
  </si>
  <si>
    <t>Итого по трудовым ресурсам</t>
  </si>
  <si>
    <t xml:space="preserve">руб
</t>
  </si>
  <si>
    <t xml:space="preserve">          Машины и механизмы</t>
  </si>
  <si>
    <t>Прицепы тракторные 2 т</t>
  </si>
  <si>
    <t xml:space="preserve">маш.час
</t>
  </si>
  <si>
    <t xml:space="preserve">4,2
</t>
  </si>
  <si>
    <t xml:space="preserve">16
</t>
  </si>
  <si>
    <t>МТРиЭ ЧО, пост. от 20.02.2020 № 7/1</t>
  </si>
  <si>
    <t>Краны на автомобильном ходу при работе на других видах строительства 10 т</t>
  </si>
  <si>
    <t xml:space="preserve">134,07
</t>
  </si>
  <si>
    <t xml:space="preserve">817
</t>
  </si>
  <si>
    <t>Краны на автомобильном ходу при работе на других видах строительства 16 т</t>
  </si>
  <si>
    <t xml:space="preserve">177,11
</t>
  </si>
  <si>
    <t xml:space="preserve">1039
</t>
  </si>
  <si>
    <t>Автопогрузчики 5 т</t>
  </si>
  <si>
    <t xml:space="preserve">111,55
</t>
  </si>
  <si>
    <t xml:space="preserve">540
</t>
  </si>
  <si>
    <t>Лебедки ручные и рычажные тяговым усилием 14,72 кН (1,5 т)</t>
  </si>
  <si>
    <t xml:space="preserve">1,06
</t>
  </si>
  <si>
    <t xml:space="preserve">5
</t>
  </si>
  <si>
    <t>Тали ручные рычажные</t>
  </si>
  <si>
    <t xml:space="preserve">1,37
</t>
  </si>
  <si>
    <t>МТРиЭ ЧО, пост. от 20.02.2020 № 7/1    (030301)</t>
  </si>
  <si>
    <t>Электростанции передвижные 4 кВт</t>
  </si>
  <si>
    <t xml:space="preserve">31,16
</t>
  </si>
  <si>
    <t xml:space="preserve">246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</si>
  <si>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</si>
  <si>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</si>
  <si>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109
</t>
  </si>
  <si>
    <t>Установки для сварки ручной дуговой (постоянного тока)</t>
  </si>
  <si>
    <t xml:space="preserve">7,84
</t>
  </si>
  <si>
    <t xml:space="preserve">46
</t>
  </si>
  <si>
    <t>Аппарат для газовой сварки и резки</t>
  </si>
  <si>
    <t xml:space="preserve">1,29
</t>
  </si>
  <si>
    <t>Гамма-дефектоскопы с толщиной просвечиваемой стали до 80 мм</t>
  </si>
  <si>
    <t xml:space="preserve">56,92
</t>
  </si>
  <si>
    <t xml:space="preserve">165
</t>
  </si>
  <si>
    <t>Установки для гидравлических испытаний трубопроводов, давление нагнетания низкое 0,1 МПа (1 кгс/см2), высокое 10 МПа (100 кгс/см2) при работе от передвижных электростанций</t>
  </si>
  <si>
    <t xml:space="preserve">9,04
</t>
  </si>
  <si>
    <t xml:space="preserve">36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</si>
  <si>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</si>
  <si>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</si>
  <si>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447
</t>
  </si>
  <si>
    <t>Экскаваторы одноковшовые дизельные на гусеничном ходу при работе на других видах строительства 0,5 м3</t>
  </si>
  <si>
    <t xml:space="preserve">123,11
</t>
  </si>
  <si>
    <t xml:space="preserve">767
</t>
  </si>
  <si>
    <t>Экскаваторы одноковшовые дизельные на пневмоколесном ходу при работе на других видах строительства 0,4 м3</t>
  </si>
  <si>
    <t xml:space="preserve">105,01
</t>
  </si>
  <si>
    <t xml:space="preserve">621
</t>
  </si>
  <si>
    <t>Бульдозеры при работе на других видах строительства 79 кВт (108 л.с.)</t>
  </si>
  <si>
    <t xml:space="preserve">87,96
</t>
  </si>
  <si>
    <t xml:space="preserve">737
</t>
  </si>
  <si>
    <t>Котлы битумные передвижные 400 л</t>
  </si>
  <si>
    <t xml:space="preserve">32,24
</t>
  </si>
  <si>
    <t xml:space="preserve">113
</t>
  </si>
  <si>
    <t>Машины поливомоечные 6000 л</t>
  </si>
  <si>
    <t xml:space="preserve">121,07
</t>
  </si>
  <si>
    <t xml:space="preserve">735
</t>
  </si>
  <si>
    <t>Агрегаты сварочные двухпостовые для ручной сварки на тракторе 79 кВт (108 л.с.)</t>
  </si>
  <si>
    <t xml:space="preserve">112,26
</t>
  </si>
  <si>
    <t xml:space="preserve">724
</t>
  </si>
  <si>
    <t>Трубоукладчики для труб диаметром до 400 мм грузоподъемностью 6,3 т</t>
  </si>
  <si>
    <t xml:space="preserve">129,46
</t>
  </si>
  <si>
    <t xml:space="preserve">775
</t>
  </si>
  <si>
    <t>Трубоукладчики для труб диаметром 800-1000 мм грузоподъемностью 35 т</t>
  </si>
  <si>
    <t xml:space="preserve">222,5
</t>
  </si>
  <si>
    <t xml:space="preserve">1229
</t>
  </si>
  <si>
    <t>Тракторы на пневмоколесном ходу 29 кВт (40 л.с.)</t>
  </si>
  <si>
    <t xml:space="preserve">49,99
</t>
  </si>
  <si>
    <t xml:space="preserve">360,75
</t>
  </si>
  <si>
    <t>ЧелСЦена, февраль 2020 г., ч.2</t>
  </si>
  <si>
    <t>Машина монтажная для выполнения работ при прокладке и монтаже кабеля на базе автомобиля ГАЗ-66</t>
  </si>
  <si>
    <t xml:space="preserve">105,94
</t>
  </si>
  <si>
    <t xml:space="preserve">605,95
</t>
  </si>
  <si>
    <t>Транспортеры прицепные кабельные до 7 т, ККТ-7</t>
  </si>
  <si>
    <t xml:space="preserve">42,32
</t>
  </si>
  <si>
    <t xml:space="preserve">172
</t>
  </si>
  <si>
    <t>Бульдозер 128,7 кВт (175 л.с.) в составе кабелеукладочной колонны</t>
  </si>
  <si>
    <t xml:space="preserve">154,78
</t>
  </si>
  <si>
    <t xml:space="preserve">919,38
</t>
  </si>
  <si>
    <t>Машины горизонтального бурения прессово-шнековые с тяговым усилием 203 тс (2000 кН) фирмы SCHIDT, KRANZ-GRUPPE</t>
  </si>
  <si>
    <t xml:space="preserve">1201,59
</t>
  </si>
  <si>
    <t xml:space="preserve">2772,43
</t>
  </si>
  <si>
    <t>Насосы мощностью 4 кВт</t>
  </si>
  <si>
    <t xml:space="preserve">7,02
</t>
  </si>
  <si>
    <t xml:space="preserve">38,06
</t>
  </si>
  <si>
    <t>Машины шлифовальные электрические</t>
  </si>
  <si>
    <t xml:space="preserve">1,86
</t>
  </si>
  <si>
    <t xml:space="preserve">10
</t>
  </si>
  <si>
    <t>Трамбовки пневматические при работе от передвижных компрессорных станций</t>
  </si>
  <si>
    <t xml:space="preserve">0,75
</t>
  </si>
  <si>
    <t>МТРиЭ ЧО, пост. от 20.02.2020 № 7/1    (331100-1)</t>
  </si>
  <si>
    <t>Компьютер сварочный</t>
  </si>
  <si>
    <t xml:space="preserve">13,18
</t>
  </si>
  <si>
    <t xml:space="preserve">45,45
</t>
  </si>
  <si>
    <t>Генератор сварочный для сварки полиэтиленовых труб</t>
  </si>
  <si>
    <t xml:space="preserve">19,7
</t>
  </si>
  <si>
    <t xml:space="preserve">53,24
</t>
  </si>
  <si>
    <t>Ножницы ручные с храповым механизмом для полиэтиленовых труб диаметром до 63 мм</t>
  </si>
  <si>
    <t xml:space="preserve">7,73
</t>
  </si>
  <si>
    <t xml:space="preserve">30,38
</t>
  </si>
  <si>
    <t>Выравниватель концов труб для полиэтиленовых труб диаметром 32-63 мм</t>
  </si>
  <si>
    <t xml:space="preserve">21,66
</t>
  </si>
  <si>
    <t xml:space="preserve">88,59
</t>
  </si>
  <si>
    <t>Позиционер-центратор многоцелевой для сборки и сварки полиэтиленовых соединительных деталей с трубой диаметром 63 мм</t>
  </si>
  <si>
    <t xml:space="preserve">4,41
</t>
  </si>
  <si>
    <t xml:space="preserve">17,33
</t>
  </si>
  <si>
    <t>Автомобили бортовые, грузоподъемность до 5 т</t>
  </si>
  <si>
    <t xml:space="preserve">103,2
</t>
  </si>
  <si>
    <t xml:space="preserve">622
</t>
  </si>
  <si>
    <t>Автомобиль-самосвал, грузоподъемность до 7 т</t>
  </si>
  <si>
    <t xml:space="preserve">105,37
</t>
  </si>
  <si>
    <t xml:space="preserve">761
</t>
  </si>
  <si>
    <t>Тягачи седельные, грузоподъемность 15 т</t>
  </si>
  <si>
    <t xml:space="preserve">130,8
</t>
  </si>
  <si>
    <t xml:space="preserve">831,37
</t>
  </si>
  <si>
    <t>Полуприцепы общего назначения, грузоподъемность 15 т</t>
  </si>
  <si>
    <t xml:space="preserve">20,56
</t>
  </si>
  <si>
    <t xml:space="preserve">83,4
</t>
  </si>
  <si>
    <t>Спецавтомашины грузоподъемностью до 8 т, вездеходы</t>
  </si>
  <si>
    <t xml:space="preserve">128,2
</t>
  </si>
  <si>
    <t xml:space="preserve">872,74
</t>
  </si>
  <si>
    <t>Итого по строительным машинам</t>
  </si>
  <si>
    <t xml:space="preserve">          Материалы</t>
  </si>
  <si>
    <t>101-0073</t>
  </si>
  <si>
    <t>Битумы нефтяные строительные марки БН-90/10</t>
  </si>
  <si>
    <t xml:space="preserve">т
</t>
  </si>
  <si>
    <t xml:space="preserve">3320
</t>
  </si>
  <si>
    <t xml:space="preserve">20048,24
</t>
  </si>
  <si>
    <t>МТРиЭ ЧО, Пост.от 20.02.2020 г. №7/1, п.102</t>
  </si>
  <si>
    <t>101-0311</t>
  </si>
  <si>
    <t>Каболка</t>
  </si>
  <si>
    <t xml:space="preserve">26830
</t>
  </si>
  <si>
    <t xml:space="preserve">116101,95
</t>
  </si>
  <si>
    <t>10.01.393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</si>
  <si>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</si>
  <si>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</si>
  <si>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</si>
  <si>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</si>
  <si>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49,67
</t>
  </si>
  <si>
    <t>26.03.080</t>
  </si>
  <si>
    <t>101-0782</t>
  </si>
  <si>
    <t>Поковки из квадратных заготовок, масса 1,8 кг</t>
  </si>
  <si>
    <t xml:space="preserve">10190
</t>
  </si>
  <si>
    <t xml:space="preserve">75347,28
</t>
  </si>
  <si>
    <t>МТРиЭ ЧО, Пост.от 20.02.2020 г. №7/1, п.117</t>
  </si>
  <si>
    <t>101-0850</t>
  </si>
  <si>
    <t>Резина листовая вулканизованная цветная</t>
  </si>
  <si>
    <t xml:space="preserve">кг
</t>
  </si>
  <si>
    <t xml:space="preserve">23,21
</t>
  </si>
  <si>
    <t xml:space="preserve">100,55
</t>
  </si>
  <si>
    <t>Среднее (11.06.420, 11.06.4201)/42.8*22.12</t>
  </si>
  <si>
    <t>101-1513</t>
  </si>
  <si>
    <t>Электроды диаметром 4 мм Э42</t>
  </si>
  <si>
    <t xml:space="preserve">11520
</t>
  </si>
  <si>
    <t xml:space="preserve">77874,01
</t>
  </si>
  <si>
    <t>08.07.006</t>
  </si>
  <si>
    <t>101-1514</t>
  </si>
  <si>
    <t>Электроды диаметром 4 мм Э42А</t>
  </si>
  <si>
    <t>101-1529</t>
  </si>
  <si>
    <t>Электроды диаметром 6 мм Э42</t>
  </si>
  <si>
    <t xml:space="preserve">10660
</t>
  </si>
  <si>
    <t>08.07.008</t>
  </si>
  <si>
    <t>101-1530</t>
  </si>
  <si>
    <t>Электроды диаметром 6 мм Э42А</t>
  </si>
  <si>
    <t>101-1537</t>
  </si>
  <si>
    <t>Электроды диаметром 8 мм Э42</t>
  </si>
  <si>
    <t>101-1703</t>
  </si>
  <si>
    <t>Прокладки резиновые (пластина техническая прессованная)</t>
  </si>
  <si>
    <t xml:space="preserve">22,8
</t>
  </si>
  <si>
    <t xml:space="preserve">118,97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</si>
  <si>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</si>
  <si>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</si>
  <si>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</si>
  <si>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</si>
  <si>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73263,42
</t>
  </si>
  <si>
    <t>МТРиЭ ЧО, Пост.от 20.02.2020 г. №7/1, п.139</t>
  </si>
  <si>
    <t>101-1994</t>
  </si>
  <si>
    <t>Краски маркировочные МКЭ-4</t>
  </si>
  <si>
    <t xml:space="preserve">103
</t>
  </si>
  <si>
    <t xml:space="preserve">155,13
</t>
  </si>
  <si>
    <t>14.01.140.8</t>
  </si>
  <si>
    <t>101-2211</t>
  </si>
  <si>
    <t>Пленка радиографическая РТ-5</t>
  </si>
  <si>
    <t xml:space="preserve">дм2
</t>
  </si>
  <si>
    <t xml:space="preserve">8,3
</t>
  </si>
  <si>
    <t xml:space="preserve">21,2
</t>
  </si>
  <si>
    <t>Среднее (37.03.003, 37.03.004, 37.03.011, 37.03.0111, 37.03.012, 37.03.0121, 37.03.016, 37.03.017, 37.03.018)</t>
  </si>
  <si>
    <t>101-2278</t>
  </si>
  <si>
    <t>Пропан-бутан, смесь техническая</t>
  </si>
  <si>
    <t xml:space="preserve">9,8
</t>
  </si>
  <si>
    <t xml:space="preserve">39,49
</t>
  </si>
  <si>
    <t>26.03.130</t>
  </si>
  <si>
    <t>101-2477</t>
  </si>
  <si>
    <t>Лента мастично-полимерная типа «Лиам»</t>
  </si>
  <si>
    <t xml:space="preserve">м2
</t>
  </si>
  <si>
    <t xml:space="preserve">67,9
</t>
  </si>
  <si>
    <t xml:space="preserve">215,62
</t>
  </si>
  <si>
    <t>Среднее (10.02.206, 10.02.2061)</t>
  </si>
  <si>
    <t>101-3271</t>
  </si>
  <si>
    <t>Фотопроявитель</t>
  </si>
  <si>
    <t xml:space="preserve">л
</t>
  </si>
  <si>
    <t xml:space="preserve">25,4
</t>
  </si>
  <si>
    <t xml:space="preserve">134,95
</t>
  </si>
  <si>
    <t>Среднее (37.03.032, 37.03.033, 37.03.034, 37.03.035)</t>
  </si>
  <si>
    <t>101-3272</t>
  </si>
  <si>
    <t>Фотофиксаж</t>
  </si>
  <si>
    <t xml:space="preserve">18,5
</t>
  </si>
  <si>
    <t xml:space="preserve">104,01
</t>
  </si>
  <si>
    <t>Среднее (37.03.036, 37.03.037, 37.03.038, 37.03.039)</t>
  </si>
  <si>
    <t>101-8001</t>
  </si>
  <si>
    <t>Кислота уксусная</t>
  </si>
  <si>
    <t xml:space="preserve">18,9
</t>
  </si>
  <si>
    <t xml:space="preserve">61,71
</t>
  </si>
  <si>
    <t>26.02.076</t>
  </si>
  <si>
    <t>102-0025</t>
  </si>
  <si>
    <t>Бруски обрезные хвойных пород длиной 4-6,5 м, шириной 75-150 мм, толщиной 40-75 мм, III сорта</t>
  </si>
  <si>
    <t xml:space="preserve">996
</t>
  </si>
  <si>
    <t xml:space="preserve">7454,68
</t>
  </si>
  <si>
    <t>МТРиЭ ЧО, Пост.от 20.02.2020 г. №7/1, п.176</t>
  </si>
  <si>
    <t>102-0117</t>
  </si>
  <si>
    <t>Доски обрезные хвойных пород длиной 2-3,75 м, шириной 75-150 мм, толщиной 32-40 мм, III сорта</t>
  </si>
  <si>
    <t xml:space="preserve">663
</t>
  </si>
  <si>
    <t xml:space="preserve">6203,78
</t>
  </si>
  <si>
    <t>(09.01.133/782.84)*614.21</t>
  </si>
  <si>
    <t>108-0081</t>
  </si>
  <si>
    <t>Бобышки скошенные</t>
  </si>
  <si>
    <t xml:space="preserve">14,4
</t>
  </si>
  <si>
    <t xml:space="preserve">116,4
</t>
  </si>
  <si>
    <t>24.23.029</t>
  </si>
  <si>
    <t>113-0026</t>
  </si>
  <si>
    <t>Грунтовка ФЛ-03К коричневая</t>
  </si>
  <si>
    <t xml:space="preserve">30400
</t>
  </si>
  <si>
    <t xml:space="preserve">65183,96
</t>
  </si>
  <si>
    <t>14.01.340</t>
  </si>
  <si>
    <t>113-0095</t>
  </si>
  <si>
    <t>Лак кремнийорганический термостойкий марки ПФ-170</t>
  </si>
  <si>
    <t xml:space="preserve">17790
</t>
  </si>
  <si>
    <t xml:space="preserve">94083,96
</t>
  </si>
  <si>
    <t>14.01.2401</t>
  </si>
  <si>
    <t>113-0359</t>
  </si>
  <si>
    <t>Обезжириватель «CAMISOLVE»</t>
  </si>
  <si>
    <t xml:space="preserve">79
</t>
  </si>
  <si>
    <t xml:space="preserve">379,81
</t>
  </si>
  <si>
    <t>Код ОКП 23 10 00</t>
  </si>
  <si>
    <t>201-0757</t>
  </si>
  <si>
    <t>Отдельные конструктивные элементы зданий и сооружений с преобладанием горячекатаных профилей, средняя масса сборочной единицы от 0,5 до 1 т</t>
  </si>
  <si>
    <t xml:space="preserve">9480
</t>
  </si>
  <si>
    <t xml:space="preserve">72308,15
</t>
  </si>
  <si>
    <t>МТРиЭ ЧО, Пост.от 20.02.2020 г. №7/1, п.238</t>
  </si>
  <si>
    <t>301-3240</t>
  </si>
  <si>
    <t>Колпачки-заглушки 1"</t>
  </si>
  <si>
    <t xml:space="preserve">2,59
</t>
  </si>
  <si>
    <t xml:space="preserve">12,48
</t>
  </si>
  <si>
    <t>100.01.028*10.20</t>
  </si>
  <si>
    <t>408-0015</t>
  </si>
  <si>
    <t>Щебень из природного камня для строительных работ марка 800, фракция 20-40 мм</t>
  </si>
  <si>
    <t xml:space="preserve">122
</t>
  </si>
  <si>
    <t xml:space="preserve">552,94
</t>
  </si>
  <si>
    <t>Среднее (06.01.030, 06.01.100, 06.01.118.3)</t>
  </si>
  <si>
    <t>408-0122</t>
  </si>
  <si>
    <t>Песок природный для строительных работ средний</t>
  </si>
  <si>
    <t xml:space="preserve">117
</t>
  </si>
  <si>
    <t xml:space="preserve">367,08
</t>
  </si>
  <si>
    <t>МТРиЭ ЧО, Пост.от 20.02.2020 г. №7/1, п.095</t>
  </si>
  <si>
    <t>411-0001</t>
  </si>
  <si>
    <t>Вода</t>
  </si>
  <si>
    <t xml:space="preserve">3,11
</t>
  </si>
  <si>
    <t xml:space="preserve">23,36
</t>
  </si>
  <si>
    <t>Среднее (26.01.015, 26.01.017)</t>
  </si>
  <si>
    <t>411-0002</t>
  </si>
  <si>
    <t>Вода водопроводная</t>
  </si>
  <si>
    <t>507-2431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</si>
  <si>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</si>
  <si>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 xml:space="preserve">24940
</t>
  </si>
  <si>
    <t xml:space="preserve">83966,81
</t>
  </si>
  <si>
    <t>Среднее (100.05.010,20.07.010*0, 20.07.0121)</t>
  </si>
  <si>
    <t>507-2625</t>
  </si>
  <si>
    <t>Муфты полиэтиленовые с закладными электронагревателями для труб диаметром 63 мм</t>
  </si>
  <si>
    <t xml:space="preserve">173
</t>
  </si>
  <si>
    <t xml:space="preserve">325,81
</t>
  </si>
  <si>
    <t>20.09.004.5</t>
  </si>
  <si>
    <t>507-2630</t>
  </si>
  <si>
    <t>Пробки П-М27х2</t>
  </si>
  <si>
    <t xml:space="preserve">5,44
</t>
  </si>
  <si>
    <t xml:space="preserve">113,47
</t>
  </si>
  <si>
    <t>24.23.040</t>
  </si>
  <si>
    <t>509-0068</t>
  </si>
  <si>
    <t>Обертка защитная на полиэтиленовой основе «Полилен-0»</t>
  </si>
  <si>
    <t xml:space="preserve">33,41
</t>
  </si>
  <si>
    <t xml:space="preserve">138,19
</t>
  </si>
  <si>
    <t>10.02.2062*0.0007</t>
  </si>
  <si>
    <t>999-9950</t>
  </si>
  <si>
    <t>Вспомогательные ненормируемые материальные ресурсы (2% от оплаты труда рабочих)</t>
  </si>
  <si>
    <t xml:space="preserve">руб.
</t>
  </si>
  <si>
    <t xml:space="preserve">1
</t>
  </si>
  <si>
    <t>Прайс АИР-ГАЗ</t>
  </si>
  <si>
    <t>ЦВПС-ГД 63х57 ПЭ100</t>
  </si>
  <si>
    <t xml:space="preserve">шт
</t>
  </si>
  <si>
    <t xml:space="preserve">701,87
</t>
  </si>
  <si>
    <t xml:space="preserve">4597,25
</t>
  </si>
  <si>
    <t>Прайс ООО "АЛСО"</t>
  </si>
  <si>
    <t>Кран шаровый цельносварной DN50 LD, Py=4.0 МПа КШ.Ц.М.Gas 050.040/Н.П.02</t>
  </si>
  <si>
    <t xml:space="preserve">334,37
</t>
  </si>
  <si>
    <t xml:space="preserve">2190,13
</t>
  </si>
  <si>
    <t>ТССЦ-101-4306</t>
  </si>
  <si>
    <t>Знаки  информационные</t>
  </si>
  <si>
    <t xml:space="preserve">99,9
</t>
  </si>
  <si>
    <t xml:space="preserve">318,54
</t>
  </si>
  <si>
    <t>МТРиЭ ЧО, Пост.от 20.02.2020 г. №7/1, п.521</t>
  </si>
  <si>
    <t>ТССЦ-103-0139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</si>
  <si>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</si>
  <si>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 xml:space="preserve">м
</t>
  </si>
  <si>
    <t xml:space="preserve">30,2
</t>
  </si>
  <si>
    <t xml:space="preserve">191,64
</t>
  </si>
  <si>
    <t>МТРиЭ ЧО, Пост.от 20.02.2020 г. №7/1, п.188*4.62/1000</t>
  </si>
  <si>
    <t>ТССЦ-103-0154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</si>
  <si>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</t>
  </si>
  <si>
    <t xml:space="preserve">48,2
</t>
  </si>
  <si>
    <t xml:space="preserve">306,12
</t>
  </si>
  <si>
    <t>МТРиЭ ЧО, Пост.от 20.02.2020 г. №7/1, п.188*7.38/1000</t>
  </si>
  <si>
    <t>ТССЦ-103-0253</t>
  </si>
  <si>
    <t>Трубы стальные электросварные прямошовные и спирально-шовные группы А и Б с сопротивлением по разрыву 38 кгс/мм2, наружный диаметр 820 мм, толщина стенки 9 мм</t>
  </si>
  <si>
    <t xml:space="preserve">1320
</t>
  </si>
  <si>
    <t xml:space="preserve">10311,88
</t>
  </si>
  <si>
    <t>МТРиЭ ЧО, Пост.от 20.02.2020 г. №7/1, п.189.2*180/1000</t>
  </si>
  <si>
    <t>ТССЦ-109-0012</t>
  </si>
  <si>
    <t>Глина бентонитовая марки ПБМГ</t>
  </si>
  <si>
    <t xml:space="preserve">1180
</t>
  </si>
  <si>
    <t xml:space="preserve">13074,4
</t>
  </si>
  <si>
    <t>Среднее (13.01.404, 13.01.405, 13.01.406,13.01.406.1)</t>
  </si>
  <si>
    <t>ТССЦ-110-0245</t>
  </si>
  <si>
    <t>Полимер для стабилизации буровых скважин «ФИЛЬТР ЧЕК»</t>
  </si>
  <si>
    <t xml:space="preserve">39779,38
</t>
  </si>
  <si>
    <t xml:space="preserve">200915,06
</t>
  </si>
  <si>
    <t>К=1,1 МТРиЭ ЧО, Пост.от 20.02.2020 г. №7/1</t>
  </si>
  <si>
    <t>ТССЦ-203-0511</t>
  </si>
  <si>
    <t>Щиты из досок толщиной 25 мм...</t>
  </si>
  <si>
    <t xml:space="preserve">66
</t>
  </si>
  <si>
    <t xml:space="preserve">393,89
</t>
  </si>
  <si>
    <t>МТРиЭ ЧО, Пост.от 20.02.2020 г. №7/1, п.262</t>
  </si>
  <si>
    <t xml:space="preserve">   - Щиты из досок толщиной 25 мм</t>
  </si>
  <si>
    <t>ТССЦ-408-0122</t>
  </si>
  <si>
    <t>ТССЦ-409-0085</t>
  </si>
  <si>
    <t>Щебень шлаковый для дорожного строительства, фракция 40-70 мм, марка 300</t>
  </si>
  <si>
    <t xml:space="preserve">69
</t>
  </si>
  <si>
    <t xml:space="preserve">327,18
</t>
  </si>
  <si>
    <t>Среднее (07.01.080, 07.01.0705*0, 07.01.148, 07.01.1118,07.01.081.3)</t>
  </si>
  <si>
    <t>ТССЦ-507-0778</t>
  </si>
  <si>
    <t>Переход «полиэтилен-сталь 63х57»</t>
  </si>
  <si>
    <t xml:space="preserve">385
</t>
  </si>
  <si>
    <t xml:space="preserve">288,82
</t>
  </si>
  <si>
    <t>20.09.004.1</t>
  </si>
  <si>
    <t>ТССЦ-507-1974</t>
  </si>
  <si>
    <t>Отводы 90 град. с радиусом кривизны R=1,5 Ду на Ру до 16 МПа (160 кгс/см2), диаметром условного прохода 50 мм, наружным диаметром 57 мм, толщиной стенки 4 мм</t>
  </si>
  <si>
    <t xml:space="preserve">83,38
</t>
  </si>
  <si>
    <t>20.06.3005</t>
  </si>
  <si>
    <t>ТССЦ-507-2382</t>
  </si>
  <si>
    <t>Заглушки эллиптические на Ру 10 МПа (100 кгс/см2) из стали 20, диаметром условного прохода 50 мм, наружным диаметром 57 мм, толщиной стенки 3,0 мм</t>
  </si>
  <si>
    <t xml:space="preserve">23,79
</t>
  </si>
  <si>
    <t xml:space="preserve">28,04
</t>
  </si>
  <si>
    <t>20.06.2015</t>
  </si>
  <si>
    <t>ТССЦ-507-3538</t>
  </si>
  <si>
    <t>Лента сигнальная "Газ" ЛСГ 200</t>
  </si>
  <si>
    <t xml:space="preserve">0,3
</t>
  </si>
  <si>
    <t xml:space="preserve">1,38
</t>
  </si>
  <si>
    <t>18.06.407</t>
  </si>
  <si>
    <t>ТССЦ-507-3645</t>
  </si>
  <si>
    <t>Труба напорная из полиэтилена PE 100 питьевая ПЭ100 SDR11, размером 63х5,8 мм (ГОСТ 18599-2001, ГОСТ Р 52134-2003)</t>
  </si>
  <si>
    <t xml:space="preserve">30,52
</t>
  </si>
  <si>
    <t xml:space="preserve">140,81
</t>
  </si>
  <si>
    <t>Итого по строительным материалам</t>
  </si>
  <si>
    <t xml:space="preserve"> </t>
  </si>
  <si>
    <t>1 квартал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</si>
</sst>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31">
    <xf numFmtId="0" fontId="0" fillId="0" borderId="0" xfId="0"/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23" applyFont="1" applyAlignment="1">
      <alignment horizontal="left"/>
    </xf>
    <xf numFmtId="0" fontId="13" fillId="0" borderId="2" xfId="0" applyFont="1" applyBorder="1" applyAlignment="1">
      <alignment vertical="top"/>
    </xf>
    <xf numFmtId="181" fontId="13" fillId="0" borderId="3" xfId="12" applyNumberFormat="1" applyFont="1" applyBorder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 vertical="top"/>
    </xf>
    <xf numFmtId="0" fontId="9" fillId="0" borderId="0" xfId="10" applyFont="1"/>
    <xf numFmtId="0" fontId="9" fillId="0" borderId="0" xfId="12" applyFont="1"/>
    <xf numFmtId="2" fontId="13" fillId="0" borderId="4" xfId="0" applyNumberFormat="1" applyFont="1" applyBorder="1" applyAlignment="1">
      <alignment horizontal="right" vertical="top"/>
    </xf>
    <xf numFmtId="0" fontId="10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2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left" vertical="top" wrapText="1"/>
    </xf>
    <xf numFmtId="2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6" applyFont="1" applyAlignment="1">
      <alignment horizontal="right" vertical="top" wrapText="1"/>
    </xf>
    <xf numFmtId="0" fontId="10" fillId="0" borderId="0" xfId="0" applyFont="1"/>
    <xf numFmtId="0" fontId="11" fillId="0" borderId="0" xfId="23" applyFont="1">
      <alignment horizontal="center"/>
    </xf>
    <xf numFmtId="0" fontId="10" fillId="0" borderId="0" xfId="23" applyFo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center"/>
    </xf>
    <xf numFmtId="0" fontId="13" fillId="0" borderId="3" xfId="0" applyFont="1" applyBorder="1" applyAlignment="1">
      <alignment vertical="top"/>
    </xf>
    <xf numFmtId="181" fontId="12" fillId="0" borderId="3" xfId="12" applyNumberFormat="1" applyFont="1" applyBorder="1" applyAlignment="1">
      <alignment horizontal="right"/>
    </xf>
    <xf numFmtId="181" fontId="13" fillId="0" borderId="0" xfId="12" applyNumberFormat="1" applyFont="1" applyBorder="1" applyAlignment="1">
      <alignment horizontal="right"/>
    </xf>
    <xf numFmtId="0" fontId="10" fillId="0" borderId="0" xfId="0" applyFont="1" applyBorder="1" applyAlignment="1"/>
    <xf numFmtId="0" fontId="13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horizontal="right" vertical="top"/>
    </xf>
    <xf numFmtId="1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2" fontId="10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10"/>
    <xf numFmtId="0" fontId="1" fillId="0" borderId="0" xfId="12"/>
    <xf numFmtId="0" fontId="13" fillId="0" borderId="0" xfId="0" applyFont="1" applyAlignment="1">
      <alignment horizontal="left" vertical="top" indent="1"/>
    </xf>
    <xf numFmtId="0" fontId="12" fillId="0" borderId="0" xfId="0" applyFont="1" applyBorder="1"/>
    <xf numFmtId="0" fontId="12" fillId="0" borderId="0" xfId="0" applyFont="1" applyBorder="1" applyAlignment="1">
      <alignment horizontal="left" vertical="top" wrapText="1"/>
    </xf>
    <xf numFmtId="1" fontId="13" fillId="0" borderId="0" xfId="10" applyNumberFormat="1" applyFont="1" applyAlignment="1">
      <alignment horizontal="right"/>
    </xf>
    <xf numFmtId="0" fontId="10" fillId="0" borderId="0" xfId="24" applyFont="1">
      <alignment horizontal="left" vertical="top"/>
    </xf>
    <xf numFmtId="181" fontId="12" fillId="0" borderId="10" xfId="10" applyNumberFormat="1" applyFont="1" applyBorder="1" applyAlignment="1">
      <alignment horizontal="right"/>
    </xf>
    <xf numFmtId="181" fontId="12" fillId="0" borderId="3" xfId="10" applyNumberFormat="1" applyFont="1" applyBorder="1" applyAlignment="1">
      <alignment horizontal="right"/>
    </xf>
    <xf numFmtId="181" fontId="13" fillId="0" borderId="10" xfId="12" applyNumberFormat="1" applyFont="1" applyBorder="1" applyAlignment="1">
      <alignment horizontal="right"/>
    </xf>
    <xf numFmtId="181" fontId="13" fillId="0" borderId="3" xfId="12" applyNumberFormat="1" applyFont="1" applyBorder="1" applyAlignment="1">
      <alignment horizontal="right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23" applyFont="1">
      <alignment horizontal="center"/>
    </xf>
    <xf numFmtId="0" fontId="10" fillId="0" borderId="0" xfId="23" applyFont="1">
      <alignment horizontal="center"/>
    </xf>
    <xf numFmtId="0" fontId="10" fillId="0" borderId="0" xfId="23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13" applyFont="1" applyBorder="1">
      <alignment horizontal="center" wrapText="1"/>
    </xf>
    <xf numFmtId="0" fontId="9" fillId="0" borderId="17" xfId="13" applyFont="1" applyFill="1" applyBorder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2" fontId="1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right" vertical="top" wrapText="1"/>
    </xf>
    <xf numFmtId="2" fontId="10" fillId="0" borderId="17" xfId="0" applyNumberFormat="1" applyFont="1" applyBorder="1" applyAlignment="1">
      <alignment horizontal="right" vertical="top" wrapText="1"/>
    </xf>
    <xf numFmtId="0" fontId="10" fillId="0" borderId="17" xfId="0" applyFont="1" applyBorder="1" applyAlignment="1">
      <alignment horizontal="right" vertical="top" wrapText="1"/>
    </xf>
    <xf numFmtId="0" fontId="10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6" applyFont="1" applyBorder="1" applyAlignment="1">
      <alignment horizontal="right" vertical="top" wrapText="1"/>
    </xf>
    <xf numFmtId="0" fontId="13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3" applyFont="1" applyBorder="1">
      <alignment horizontal="center"/>
    </xf>
    <xf numFmtId="0" fontId="9" fillId="0" borderId="1" xfId="3" applyFont="1" applyBorder="1">
      <alignment horizontal="center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/>
    </xf>
    <xf numFmtId="1" fontId="12" fillId="0" borderId="1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horizontal="right" vertical="top"/>
    </xf>
    <xf numFmtId="49" fontId="13" fillId="0" borderId="17" xfId="0" applyNumberFormat="1" applyFont="1" applyBorder="1" applyAlignment="1">
      <alignment horizontal="left" vertical="top" wrapText="1"/>
    </xf>
    <xf numFmtId="2" fontId="13" fillId="0" borderId="17" xfId="0" applyNumberFormat="1" applyFont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/>
    </xf>
    <xf numFmtId="2" fontId="13" fillId="0" borderId="17" xfId="0" applyNumberFormat="1" applyFont="1" applyBorder="1" applyAlignment="1">
      <alignment horizontal="right" vertical="top" wrapText="1"/>
    </xf>
    <xf numFmtId="2" fontId="13" fillId="0" borderId="17" xfId="0" applyNumberFormat="1" applyFont="1" applyBorder="1" applyAlignment="1">
      <alignment horizontal="right" vertical="top"/>
    </xf>
    <xf numFmtId="1" fontId="12" fillId="0" borderId="17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7">
    <cellStyle name="Normal" xfId="0" builtinId="0"/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59D31AD7-9176-4254-BC69-BAC9BFC62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33"/>
  <sheetViews>
    <sheetView showGridLines="0" tabSelected="1" workbookViewId="0">
      <selection sqref="A1:IV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26" s="5" customFormat="1" ht="12" x14ac:dyDescent="0.2">
      <c r="A1" s="3"/>
      <c r="B1" s="4"/>
      <c r="C1" s="4"/>
      <c r="D1" s="4"/>
    </row>
    <row r="2" spans="1:26" s="5" customFormat="1" ht="12" x14ac:dyDescent="0.2">
      <c r="A2" s="6" t="s">
        <v>37</v>
      </c>
      <c r="B2" s="4"/>
      <c r="C2" s="4"/>
      <c r="D2" s="4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38</v>
      </c>
      <c r="B4" s="4"/>
      <c r="C4" s="4"/>
      <c r="D4" s="4"/>
    </row>
    <row r="5" spans="1:26" s="5" customFormat="1" ht="15" x14ac:dyDescent="0.2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6" s="5" customFormat="1" ht="12" x14ac:dyDescent="0.2">
      <c r="A6" s="67" t="s">
        <v>32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6" s="5" customFormat="1" ht="12" x14ac:dyDescent="0.2">
      <c r="A7" s="67" t="s">
        <v>40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6" s="5" customFormat="1" ht="12" x14ac:dyDescent="0.2">
      <c r="A8" s="68" t="s">
        <v>41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6" s="5" customFormat="1" ht="12" x14ac:dyDescent="0.2"/>
    <row r="10" spans="1:26" s="5" customFormat="1" ht="12" x14ac:dyDescent="0.2">
      <c r="G10" s="62" t="s">
        <v>17</v>
      </c>
      <c r="H10" s="63"/>
      <c r="I10" s="64"/>
      <c r="J10" s="62" t="s">
        <v>18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4"/>
    </row>
    <row r="11" spans="1:26" s="5" customFormat="1" x14ac:dyDescent="0.2">
      <c r="D11" s="3" t="s">
        <v>2</v>
      </c>
      <c r="G11" s="56">
        <f>29115/1000</f>
        <v>29.114999999999998</v>
      </c>
      <c r="H11" s="57"/>
      <c r="I11" s="7" t="s">
        <v>3</v>
      </c>
      <c r="J11" s="58">
        <f>167582/1000</f>
        <v>167.58199999999999</v>
      </c>
      <c r="K11" s="59"/>
      <c r="L11" s="8"/>
      <c r="M11" s="8"/>
      <c r="N11" s="8"/>
      <c r="O11" s="8"/>
      <c r="P11" s="8"/>
      <c r="Q11" s="8"/>
      <c r="R11" s="8"/>
      <c r="S11" s="8"/>
      <c r="T11" s="8"/>
      <c r="U11" s="7" t="s">
        <v>3</v>
      </c>
    </row>
    <row r="12" spans="1:26" s="5" customFormat="1" x14ac:dyDescent="0.2">
      <c r="D12" s="9" t="s">
        <v>33</v>
      </c>
      <c r="F12" s="10"/>
      <c r="G12" s="56">
        <f>0/1000</f>
        <v>0</v>
      </c>
      <c r="H12" s="57"/>
      <c r="I12" s="7" t="s">
        <v>3</v>
      </c>
      <c r="J12" s="58">
        <f>0/1000</f>
        <v>0</v>
      </c>
      <c r="K12" s="59"/>
      <c r="L12" s="8"/>
      <c r="M12" s="8"/>
      <c r="N12" s="8"/>
      <c r="O12" s="8"/>
      <c r="P12" s="8"/>
      <c r="Q12" s="8"/>
      <c r="R12" s="8"/>
      <c r="S12" s="8"/>
      <c r="T12" s="8"/>
      <c r="U12" s="7" t="s">
        <v>3</v>
      </c>
    </row>
    <row r="13" spans="1:26" s="5" customFormat="1" x14ac:dyDescent="0.2">
      <c r="D13" s="9" t="s">
        <v>34</v>
      </c>
      <c r="F13" s="10"/>
      <c r="G13" s="56">
        <f>412/1000</f>
        <v>0.41199999999999998</v>
      </c>
      <c r="H13" s="57"/>
      <c r="I13" s="7" t="s">
        <v>3</v>
      </c>
      <c r="J13" s="58">
        <f>3849/1000</f>
        <v>3.8490000000000002</v>
      </c>
      <c r="K13" s="59"/>
      <c r="L13" s="8"/>
      <c r="M13" s="8"/>
      <c r="N13" s="8"/>
      <c r="O13" s="8"/>
      <c r="P13" s="8"/>
      <c r="Q13" s="8"/>
      <c r="R13" s="8"/>
      <c r="S13" s="8"/>
      <c r="T13" s="8"/>
      <c r="U13" s="7" t="s">
        <v>3</v>
      </c>
    </row>
    <row r="14" spans="1:26" s="5" customFormat="1" x14ac:dyDescent="0.2">
      <c r="D14" s="3" t="s">
        <v>4</v>
      </c>
      <c r="G14" s="56">
        <f>(V14+V15)/1000</f>
        <v>0.21865000000000001</v>
      </c>
      <c r="H14" s="57"/>
      <c r="I14" s="7" t="s">
        <v>5</v>
      </c>
      <c r="J14" s="58">
        <f>(W14+W15)/1000</f>
        <v>0.21865000000000001</v>
      </c>
      <c r="K14" s="59"/>
      <c r="L14" s="8"/>
      <c r="M14" s="8"/>
      <c r="N14" s="8"/>
      <c r="O14" s="8"/>
      <c r="P14" s="8"/>
      <c r="Q14" s="8"/>
      <c r="R14" s="8"/>
      <c r="S14" s="8"/>
      <c r="T14" s="8"/>
      <c r="U14" s="7" t="s">
        <v>5</v>
      </c>
      <c r="V14" s="11">
        <v>179.78</v>
      </c>
      <c r="W14" s="12">
        <v>179.78</v>
      </c>
      <c r="X14" s="49">
        <v>2781</v>
      </c>
      <c r="Y14" s="49">
        <v>2959</v>
      </c>
      <c r="Z14" s="49">
        <v>1584</v>
      </c>
    </row>
    <row r="15" spans="1:26" s="5" customFormat="1" x14ac:dyDescent="0.2">
      <c r="D15" s="3" t="s">
        <v>6</v>
      </c>
      <c r="G15" s="56">
        <f>2781/1000</f>
        <v>2.7810000000000001</v>
      </c>
      <c r="H15" s="57"/>
      <c r="I15" s="7" t="s">
        <v>3</v>
      </c>
      <c r="J15" s="58">
        <f>37963/1000</f>
        <v>37.963000000000001</v>
      </c>
      <c r="K15" s="59"/>
      <c r="L15" s="8"/>
      <c r="M15" s="8"/>
      <c r="N15" s="8"/>
      <c r="O15" s="8"/>
      <c r="P15" s="8"/>
      <c r="Q15" s="8"/>
      <c r="R15" s="8"/>
      <c r="S15" s="8"/>
      <c r="T15" s="8"/>
      <c r="U15" s="7" t="s">
        <v>3</v>
      </c>
      <c r="V15" s="11">
        <v>38.869999999999997</v>
      </c>
      <c r="W15" s="12">
        <v>38.869999999999997</v>
      </c>
      <c r="X15" s="50">
        <v>37963</v>
      </c>
      <c r="Y15" s="50">
        <v>32900</v>
      </c>
      <c r="Z15" s="50">
        <v>17204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6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6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820</v>
      </c>
    </row>
    <row r="19" spans="1:26" s="5" customFormat="1" thickBot="1" x14ac:dyDescent="0.25">
      <c r="A19" s="19"/>
    </row>
    <row r="20" spans="1:26" s="21" customFormat="1" ht="27" customHeight="1" thickBot="1" x14ac:dyDescent="0.25">
      <c r="A20" s="65" t="s">
        <v>7</v>
      </c>
      <c r="B20" s="65" t="s">
        <v>8</v>
      </c>
      <c r="C20" s="65" t="s">
        <v>9</v>
      </c>
      <c r="D20" s="61" t="s">
        <v>10</v>
      </c>
      <c r="E20" s="61"/>
      <c r="F20" s="61"/>
      <c r="G20" s="61" t="s">
        <v>11</v>
      </c>
      <c r="H20" s="61"/>
      <c r="I20" s="61"/>
      <c r="J20" s="61" t="s">
        <v>12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6" s="21" customFormat="1" ht="22.5" customHeight="1" thickBot="1" x14ac:dyDescent="0.25">
      <c r="A21" s="65"/>
      <c r="B21" s="65"/>
      <c r="C21" s="65"/>
      <c r="D21" s="60" t="s">
        <v>1</v>
      </c>
      <c r="E21" s="20" t="s">
        <v>13</v>
      </c>
      <c r="F21" s="20" t="s">
        <v>14</v>
      </c>
      <c r="G21" s="60" t="s">
        <v>1</v>
      </c>
      <c r="H21" s="20" t="s">
        <v>13</v>
      </c>
      <c r="I21" s="20" t="s">
        <v>14</v>
      </c>
      <c r="J21" s="60" t="s">
        <v>1</v>
      </c>
      <c r="K21" s="20" t="s">
        <v>13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14</v>
      </c>
    </row>
    <row r="22" spans="1:26" s="21" customFormat="1" ht="22.5" customHeight="1" thickBot="1" x14ac:dyDescent="0.25">
      <c r="A22" s="65"/>
      <c r="B22" s="65"/>
      <c r="C22" s="65"/>
      <c r="D22" s="60"/>
      <c r="E22" s="20" t="s">
        <v>15</v>
      </c>
      <c r="F22" s="20" t="s">
        <v>16</v>
      </c>
      <c r="G22" s="60"/>
      <c r="H22" s="20" t="s">
        <v>15</v>
      </c>
      <c r="I22" s="20" t="s">
        <v>16</v>
      </c>
      <c r="J22" s="60"/>
      <c r="K22" s="20" t="s">
        <v>15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16</v>
      </c>
    </row>
    <row r="23" spans="1:26" s="4" customFormat="1" x14ac:dyDescent="0.2">
      <c r="A23" s="81">
        <v>1</v>
      </c>
      <c r="B23" s="81">
        <v>2</v>
      </c>
      <c r="C23" s="81">
        <v>3</v>
      </c>
      <c r="D23" s="82">
        <v>4</v>
      </c>
      <c r="E23" s="81">
        <v>5</v>
      </c>
      <c r="F23" s="81">
        <v>6</v>
      </c>
      <c r="G23" s="82">
        <v>7</v>
      </c>
      <c r="H23" s="81">
        <v>8</v>
      </c>
      <c r="I23" s="81">
        <v>9</v>
      </c>
      <c r="J23" s="82">
        <v>10</v>
      </c>
      <c r="K23" s="81">
        <v>11</v>
      </c>
      <c r="L23" s="81"/>
      <c r="M23" s="81"/>
      <c r="N23" s="81"/>
      <c r="O23" s="81"/>
      <c r="P23" s="81"/>
      <c r="Q23" s="81"/>
      <c r="R23" s="81"/>
      <c r="S23" s="81"/>
      <c r="T23" s="81"/>
      <c r="U23" s="81">
        <v>12</v>
      </c>
    </row>
    <row r="24" spans="1:26" s="24" customFormat="1" ht="21" customHeight="1" x14ac:dyDescent="0.2">
      <c r="A24" s="83" t="s">
        <v>44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6" s="24" customFormat="1" ht="60" x14ac:dyDescent="0.2">
      <c r="A25" s="85">
        <v>1</v>
      </c>
      <c r="B25" s="86" t="s">
        <v>45</v>
      </c>
      <c r="C25" s="87" t="s">
        <v>46</v>
      </c>
      <c r="D25" s="88">
        <v>2445.2800000000002</v>
      </c>
      <c r="E25" s="89">
        <v>2445.2800000000002</v>
      </c>
      <c r="F25" s="88"/>
      <c r="G25" s="88">
        <v>147</v>
      </c>
      <c r="H25" s="88">
        <v>147</v>
      </c>
      <c r="I25" s="88"/>
      <c r="J25" s="88">
        <v>2098</v>
      </c>
      <c r="K25" s="89">
        <v>2098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</row>
    <row r="26" spans="1:26" s="24" customFormat="1" ht="60" x14ac:dyDescent="0.2">
      <c r="A26" s="85">
        <v>2</v>
      </c>
      <c r="B26" s="86" t="s">
        <v>47</v>
      </c>
      <c r="C26" s="87" t="s">
        <v>48</v>
      </c>
      <c r="D26" s="88">
        <v>2445.2800000000002</v>
      </c>
      <c r="E26" s="89">
        <v>2445.2800000000002</v>
      </c>
      <c r="F26" s="88"/>
      <c r="G26" s="88">
        <v>220</v>
      </c>
      <c r="H26" s="88">
        <v>220</v>
      </c>
      <c r="I26" s="88"/>
      <c r="J26" s="88">
        <v>3147</v>
      </c>
      <c r="K26" s="89">
        <v>3147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spans="1:26" s="24" customFormat="1" ht="72" x14ac:dyDescent="0.2">
      <c r="A27" s="85">
        <v>3</v>
      </c>
      <c r="B27" s="86" t="s">
        <v>49</v>
      </c>
      <c r="C27" s="87" t="s">
        <v>50</v>
      </c>
      <c r="D27" s="88">
        <v>4866.54</v>
      </c>
      <c r="E27" s="89"/>
      <c r="F27" s="88" t="s">
        <v>51</v>
      </c>
      <c r="G27" s="88">
        <v>111</v>
      </c>
      <c r="H27" s="88"/>
      <c r="I27" s="88" t="s">
        <v>52</v>
      </c>
      <c r="J27" s="88">
        <v>691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 t="s">
        <v>53</v>
      </c>
    </row>
    <row r="28" spans="1:26" s="4" customFormat="1" ht="72" x14ac:dyDescent="0.2">
      <c r="A28" s="85">
        <v>4</v>
      </c>
      <c r="B28" s="86" t="s">
        <v>54</v>
      </c>
      <c r="C28" s="87" t="s">
        <v>55</v>
      </c>
      <c r="D28" s="88">
        <v>4866.54</v>
      </c>
      <c r="E28" s="89"/>
      <c r="F28" s="88" t="s">
        <v>51</v>
      </c>
      <c r="G28" s="88">
        <v>24</v>
      </c>
      <c r="H28" s="88"/>
      <c r="I28" s="88" t="s">
        <v>56</v>
      </c>
      <c r="J28" s="88">
        <v>152</v>
      </c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 t="s">
        <v>57</v>
      </c>
      <c r="V28" s="24"/>
      <c r="W28" s="24"/>
      <c r="X28" s="24"/>
      <c r="Y28" s="24"/>
      <c r="Z28" s="24"/>
    </row>
    <row r="29" spans="1:26" s="4" customFormat="1" ht="48" x14ac:dyDescent="0.2">
      <c r="A29" s="85">
        <v>5</v>
      </c>
      <c r="B29" s="86" t="s">
        <v>58</v>
      </c>
      <c r="C29" s="87" t="s">
        <v>59</v>
      </c>
      <c r="D29" s="88">
        <v>1431.41</v>
      </c>
      <c r="E29" s="89" t="s">
        <v>60</v>
      </c>
      <c r="F29" s="88" t="s">
        <v>61</v>
      </c>
      <c r="G29" s="88">
        <v>129</v>
      </c>
      <c r="H29" s="88" t="s">
        <v>62</v>
      </c>
      <c r="I29" s="88">
        <v>4</v>
      </c>
      <c r="J29" s="88">
        <v>516</v>
      </c>
      <c r="K29" s="89" t="s">
        <v>63</v>
      </c>
      <c r="L29" s="89"/>
      <c r="M29" s="89"/>
      <c r="N29" s="89"/>
      <c r="O29" s="89"/>
      <c r="P29" s="89"/>
      <c r="Q29" s="89"/>
      <c r="R29" s="89"/>
      <c r="S29" s="89"/>
      <c r="T29" s="89"/>
      <c r="U29" s="89" t="s">
        <v>64</v>
      </c>
      <c r="V29" s="24"/>
      <c r="W29" s="24"/>
      <c r="X29" s="24"/>
      <c r="Y29" s="24"/>
      <c r="Z29" s="24"/>
    </row>
    <row r="30" spans="1:26" s="4" customFormat="1" ht="84" x14ac:dyDescent="0.2">
      <c r="A30" s="85">
        <v>6</v>
      </c>
      <c r="B30" s="86" t="s">
        <v>65</v>
      </c>
      <c r="C30" s="87" t="s">
        <v>66</v>
      </c>
      <c r="D30" s="88">
        <v>921.46</v>
      </c>
      <c r="E30" s="89">
        <v>921.46</v>
      </c>
      <c r="F30" s="88"/>
      <c r="G30" s="88">
        <v>46</v>
      </c>
      <c r="H30" s="88">
        <v>46</v>
      </c>
      <c r="I30" s="88"/>
      <c r="J30" s="88">
        <v>659</v>
      </c>
      <c r="K30" s="89">
        <v>659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24"/>
      <c r="W30" s="24"/>
      <c r="X30" s="24"/>
      <c r="Y30" s="24"/>
      <c r="Z30" s="24"/>
    </row>
    <row r="31" spans="1:26" s="4" customFormat="1" ht="48" x14ac:dyDescent="0.2">
      <c r="A31" s="85">
        <v>7</v>
      </c>
      <c r="B31" s="86" t="s">
        <v>67</v>
      </c>
      <c r="C31" s="87" t="s">
        <v>68</v>
      </c>
      <c r="D31" s="88">
        <v>117</v>
      </c>
      <c r="E31" s="89" t="s">
        <v>69</v>
      </c>
      <c r="F31" s="88"/>
      <c r="G31" s="88">
        <v>644</v>
      </c>
      <c r="H31" s="88" t="s">
        <v>70</v>
      </c>
      <c r="I31" s="88"/>
      <c r="J31" s="88">
        <v>2019</v>
      </c>
      <c r="K31" s="89" t="s">
        <v>71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24"/>
      <c r="W31" s="24"/>
      <c r="X31" s="24"/>
      <c r="Y31" s="24"/>
      <c r="Z31" s="24"/>
    </row>
    <row r="32" spans="1:26" s="26" customFormat="1" ht="72" x14ac:dyDescent="0.2">
      <c r="A32" s="85">
        <v>8</v>
      </c>
      <c r="B32" s="86" t="s">
        <v>72</v>
      </c>
      <c r="C32" s="87" t="s">
        <v>73</v>
      </c>
      <c r="D32" s="88">
        <v>367.67</v>
      </c>
      <c r="E32" s="89"/>
      <c r="F32" s="88" t="s">
        <v>74</v>
      </c>
      <c r="G32" s="88">
        <v>14</v>
      </c>
      <c r="H32" s="88"/>
      <c r="I32" s="88" t="s">
        <v>75</v>
      </c>
      <c r="J32" s="88">
        <v>114</v>
      </c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 t="s">
        <v>76</v>
      </c>
      <c r="V32" s="24"/>
      <c r="W32" s="24"/>
      <c r="X32" s="24"/>
      <c r="Y32" s="24"/>
      <c r="Z32" s="24"/>
    </row>
    <row r="33" spans="1:26" ht="48" x14ac:dyDescent="0.2">
      <c r="A33" s="85">
        <v>9</v>
      </c>
      <c r="B33" s="86" t="s">
        <v>77</v>
      </c>
      <c r="C33" s="87" t="s">
        <v>78</v>
      </c>
      <c r="D33" s="88">
        <v>334.97</v>
      </c>
      <c r="E33" s="89">
        <v>135.07</v>
      </c>
      <c r="F33" s="88" t="s">
        <v>79</v>
      </c>
      <c r="G33" s="88">
        <v>140</v>
      </c>
      <c r="H33" s="88">
        <v>57</v>
      </c>
      <c r="I33" s="88" t="s">
        <v>80</v>
      </c>
      <c r="J33" s="88">
        <v>1405</v>
      </c>
      <c r="K33" s="89">
        <v>810</v>
      </c>
      <c r="L33" s="89"/>
      <c r="M33" s="89"/>
      <c r="N33" s="89"/>
      <c r="O33" s="89"/>
      <c r="P33" s="89"/>
      <c r="Q33" s="89"/>
      <c r="R33" s="89"/>
      <c r="S33" s="89"/>
      <c r="T33" s="89"/>
      <c r="U33" s="89" t="s">
        <v>81</v>
      </c>
      <c r="V33" s="24"/>
      <c r="W33" s="24"/>
      <c r="X33" s="24"/>
      <c r="Y33" s="24"/>
      <c r="Z33" s="24"/>
    </row>
    <row r="34" spans="1:26" ht="60" x14ac:dyDescent="0.2">
      <c r="A34" s="85">
        <v>10</v>
      </c>
      <c r="B34" s="86" t="s">
        <v>82</v>
      </c>
      <c r="C34" s="87" t="s">
        <v>83</v>
      </c>
      <c r="D34" s="88">
        <v>4.9800000000000004</v>
      </c>
      <c r="E34" s="89"/>
      <c r="F34" s="88">
        <v>4.9800000000000004</v>
      </c>
      <c r="G34" s="88">
        <v>51</v>
      </c>
      <c r="H34" s="88"/>
      <c r="I34" s="88">
        <v>51</v>
      </c>
      <c r="J34" s="88">
        <v>389</v>
      </c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>
        <v>389</v>
      </c>
      <c r="V34" s="24"/>
      <c r="W34" s="24"/>
      <c r="X34" s="24"/>
      <c r="Y34" s="24"/>
      <c r="Z34" s="24"/>
    </row>
    <row r="35" spans="1:26" ht="36" x14ac:dyDescent="0.2">
      <c r="A35" s="85">
        <v>11</v>
      </c>
      <c r="B35" s="86" t="s">
        <v>84</v>
      </c>
      <c r="C35" s="87" t="s">
        <v>85</v>
      </c>
      <c r="D35" s="88">
        <v>398.5</v>
      </c>
      <c r="E35" s="89" t="s">
        <v>86</v>
      </c>
      <c r="F35" s="88" t="s">
        <v>87</v>
      </c>
      <c r="G35" s="88">
        <v>2</v>
      </c>
      <c r="H35" s="88"/>
      <c r="I35" s="88">
        <v>2</v>
      </c>
      <c r="J35" s="88">
        <v>21</v>
      </c>
      <c r="K35" s="89">
        <v>3</v>
      </c>
      <c r="L35" s="89"/>
      <c r="M35" s="89"/>
      <c r="N35" s="89"/>
      <c r="O35" s="89"/>
      <c r="P35" s="89"/>
      <c r="Q35" s="89"/>
      <c r="R35" s="89"/>
      <c r="S35" s="89"/>
      <c r="T35" s="89"/>
      <c r="U35" s="89" t="s">
        <v>88</v>
      </c>
      <c r="V35" s="24"/>
      <c r="W35" s="24"/>
      <c r="X35" s="24"/>
      <c r="Y35" s="24"/>
      <c r="Z35" s="24"/>
    </row>
    <row r="36" spans="1:26" ht="72" x14ac:dyDescent="0.2">
      <c r="A36" s="85">
        <v>12</v>
      </c>
      <c r="B36" s="86" t="s">
        <v>89</v>
      </c>
      <c r="C36" s="87" t="s">
        <v>83</v>
      </c>
      <c r="D36" s="88">
        <v>8.33</v>
      </c>
      <c r="E36" s="89"/>
      <c r="F36" s="88">
        <v>8.33</v>
      </c>
      <c r="G36" s="88">
        <v>86</v>
      </c>
      <c r="H36" s="88"/>
      <c r="I36" s="88">
        <v>86</v>
      </c>
      <c r="J36" s="88">
        <v>404</v>
      </c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>
        <v>404</v>
      </c>
      <c r="V36" s="24"/>
      <c r="W36" s="24"/>
      <c r="X36" s="24"/>
      <c r="Y36" s="24"/>
      <c r="Z36" s="24"/>
    </row>
    <row r="37" spans="1:26" ht="60" x14ac:dyDescent="0.2">
      <c r="A37" s="85">
        <v>13</v>
      </c>
      <c r="B37" s="86" t="s">
        <v>90</v>
      </c>
      <c r="C37" s="87" t="s">
        <v>91</v>
      </c>
      <c r="D37" s="88">
        <v>405.3</v>
      </c>
      <c r="E37" s="89" t="s">
        <v>92</v>
      </c>
      <c r="F37" s="88" t="s">
        <v>93</v>
      </c>
      <c r="G37" s="88">
        <v>88</v>
      </c>
      <c r="H37" s="88" t="s">
        <v>94</v>
      </c>
      <c r="I37" s="88" t="s">
        <v>95</v>
      </c>
      <c r="J37" s="88">
        <v>959</v>
      </c>
      <c r="K37" s="89" t="s">
        <v>96</v>
      </c>
      <c r="L37" s="89"/>
      <c r="M37" s="89"/>
      <c r="N37" s="89"/>
      <c r="O37" s="89"/>
      <c r="P37" s="89"/>
      <c r="Q37" s="89"/>
      <c r="R37" s="89"/>
      <c r="S37" s="89"/>
      <c r="T37" s="89"/>
      <c r="U37" s="89" t="s">
        <v>97</v>
      </c>
      <c r="V37" s="24"/>
      <c r="W37" s="24"/>
      <c r="X37" s="24"/>
      <c r="Y37" s="24"/>
      <c r="Z37" s="24"/>
    </row>
    <row r="38" spans="1:26" ht="36" x14ac:dyDescent="0.2">
      <c r="A38" s="85">
        <v>14</v>
      </c>
      <c r="B38" s="86" t="s">
        <v>98</v>
      </c>
      <c r="C38" s="87" t="s">
        <v>99</v>
      </c>
      <c r="D38" s="88">
        <v>66</v>
      </c>
      <c r="E38" s="89" t="s">
        <v>100</v>
      </c>
      <c r="F38" s="88"/>
      <c r="G38" s="88">
        <v>63</v>
      </c>
      <c r="H38" s="88" t="s">
        <v>101</v>
      </c>
      <c r="I38" s="88"/>
      <c r="J38" s="88">
        <v>376</v>
      </c>
      <c r="K38" s="89" t="s">
        <v>102</v>
      </c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24"/>
      <c r="W38" s="24"/>
      <c r="X38" s="24"/>
      <c r="Y38" s="24"/>
      <c r="Z38" s="24"/>
    </row>
    <row r="39" spans="1:26" ht="36" x14ac:dyDescent="0.2">
      <c r="A39" s="85">
        <v>15</v>
      </c>
      <c r="B39" s="86" t="s">
        <v>103</v>
      </c>
      <c r="C39" s="87" t="s">
        <v>104</v>
      </c>
      <c r="D39" s="88">
        <v>1232.94</v>
      </c>
      <c r="E39" s="89" t="s">
        <v>105</v>
      </c>
      <c r="F39" s="88"/>
      <c r="G39" s="88">
        <v>12</v>
      </c>
      <c r="H39" s="88" t="s">
        <v>106</v>
      </c>
      <c r="I39" s="88"/>
      <c r="J39" s="88">
        <v>143</v>
      </c>
      <c r="K39" s="89" t="s">
        <v>107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24"/>
      <c r="W39" s="24"/>
      <c r="X39" s="24"/>
      <c r="Y39" s="24"/>
      <c r="Z39" s="24"/>
    </row>
    <row r="40" spans="1:26" ht="36" x14ac:dyDescent="0.2">
      <c r="A40" s="85">
        <v>16</v>
      </c>
      <c r="B40" s="86" t="s">
        <v>108</v>
      </c>
      <c r="C40" s="87">
        <v>1</v>
      </c>
      <c r="D40" s="88">
        <v>99.9</v>
      </c>
      <c r="E40" s="89" t="s">
        <v>109</v>
      </c>
      <c r="F40" s="88"/>
      <c r="G40" s="88">
        <v>100</v>
      </c>
      <c r="H40" s="88" t="s">
        <v>110</v>
      </c>
      <c r="I40" s="88"/>
      <c r="J40" s="88">
        <v>319</v>
      </c>
      <c r="K40" s="89" t="s">
        <v>111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24"/>
      <c r="W40" s="24"/>
      <c r="X40" s="24"/>
      <c r="Y40" s="24"/>
      <c r="Z40" s="24"/>
    </row>
    <row r="41" spans="1:26" ht="17.850000000000001" customHeight="1" x14ac:dyDescent="0.2">
      <c r="A41" s="90" t="s">
        <v>112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24"/>
      <c r="W41" s="24"/>
      <c r="X41" s="24"/>
      <c r="Y41" s="24"/>
      <c r="Z41" s="24"/>
    </row>
    <row r="42" spans="1:26" ht="60" x14ac:dyDescent="0.2">
      <c r="A42" s="85">
        <v>17</v>
      </c>
      <c r="B42" s="86" t="s">
        <v>113</v>
      </c>
      <c r="C42" s="87" t="s">
        <v>114</v>
      </c>
      <c r="D42" s="88">
        <v>2445.2800000000002</v>
      </c>
      <c r="E42" s="89">
        <v>2445.2800000000002</v>
      </c>
      <c r="F42" s="88"/>
      <c r="G42" s="88">
        <v>166</v>
      </c>
      <c r="H42" s="88">
        <v>166</v>
      </c>
      <c r="I42" s="88"/>
      <c r="J42" s="88">
        <v>2378</v>
      </c>
      <c r="K42" s="89">
        <v>2378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24"/>
      <c r="W42" s="24"/>
      <c r="X42" s="24"/>
      <c r="Y42" s="24"/>
      <c r="Z42" s="24"/>
    </row>
    <row r="43" spans="1:26" ht="120" x14ac:dyDescent="0.2">
      <c r="A43" s="85">
        <v>18</v>
      </c>
      <c r="B43" s="86" t="s">
        <v>115</v>
      </c>
      <c r="C43" s="87" t="s">
        <v>116</v>
      </c>
      <c r="D43" s="88">
        <v>35884.480000000003</v>
      </c>
      <c r="E43" s="89">
        <v>18587.8</v>
      </c>
      <c r="F43" s="88" t="s">
        <v>117</v>
      </c>
      <c r="G43" s="88">
        <v>115</v>
      </c>
      <c r="H43" s="88">
        <v>60</v>
      </c>
      <c r="I43" s="88" t="s">
        <v>118</v>
      </c>
      <c r="J43" s="88">
        <v>1156</v>
      </c>
      <c r="K43" s="89">
        <v>850</v>
      </c>
      <c r="L43" s="89"/>
      <c r="M43" s="89"/>
      <c r="N43" s="89"/>
      <c r="O43" s="89"/>
      <c r="P43" s="89"/>
      <c r="Q43" s="89"/>
      <c r="R43" s="89"/>
      <c r="S43" s="89"/>
      <c r="T43" s="89"/>
      <c r="U43" s="89" t="s">
        <v>119</v>
      </c>
      <c r="V43" s="24"/>
      <c r="W43" s="24"/>
      <c r="X43" s="24"/>
      <c r="Y43" s="24"/>
      <c r="Z43" s="24"/>
    </row>
    <row r="44" spans="1:26" ht="84" x14ac:dyDescent="0.2">
      <c r="A44" s="85">
        <v>19</v>
      </c>
      <c r="B44" s="86" t="s">
        <v>120</v>
      </c>
      <c r="C44" s="87" t="s">
        <v>121</v>
      </c>
      <c r="D44" s="88">
        <v>1320</v>
      </c>
      <c r="E44" s="89" t="s">
        <v>122</v>
      </c>
      <c r="F44" s="88"/>
      <c r="G44" s="88">
        <v>4224</v>
      </c>
      <c r="H44" s="88" t="s">
        <v>123</v>
      </c>
      <c r="I44" s="88"/>
      <c r="J44" s="88">
        <v>32998</v>
      </c>
      <c r="K44" s="89" t="s">
        <v>124</v>
      </c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24"/>
      <c r="W44" s="24"/>
      <c r="X44" s="24"/>
      <c r="Y44" s="24"/>
      <c r="Z44" s="24"/>
    </row>
    <row r="45" spans="1:26" ht="60" x14ac:dyDescent="0.2">
      <c r="A45" s="85">
        <v>20</v>
      </c>
      <c r="B45" s="86" t="s">
        <v>125</v>
      </c>
      <c r="C45" s="87" t="s">
        <v>126</v>
      </c>
      <c r="D45" s="88">
        <v>162.26</v>
      </c>
      <c r="E45" s="89">
        <v>105.37</v>
      </c>
      <c r="F45" s="88" t="s">
        <v>127</v>
      </c>
      <c r="G45" s="88">
        <v>26</v>
      </c>
      <c r="H45" s="88">
        <v>17</v>
      </c>
      <c r="I45" s="88" t="s">
        <v>128</v>
      </c>
      <c r="J45" s="88">
        <v>285</v>
      </c>
      <c r="K45" s="89">
        <v>241</v>
      </c>
      <c r="L45" s="89"/>
      <c r="M45" s="89"/>
      <c r="N45" s="89"/>
      <c r="O45" s="89"/>
      <c r="P45" s="89"/>
      <c r="Q45" s="89"/>
      <c r="R45" s="89"/>
      <c r="S45" s="89"/>
      <c r="T45" s="89"/>
      <c r="U45" s="89" t="s">
        <v>129</v>
      </c>
      <c r="V45" s="24"/>
      <c r="W45" s="24"/>
      <c r="X45" s="24"/>
      <c r="Y45" s="24"/>
      <c r="Z45" s="24"/>
    </row>
    <row r="46" spans="1:26" ht="60" x14ac:dyDescent="0.2">
      <c r="A46" s="85">
        <v>21</v>
      </c>
      <c r="B46" s="86" t="s">
        <v>130</v>
      </c>
      <c r="C46" s="87" t="s">
        <v>131</v>
      </c>
      <c r="D46" s="88">
        <v>69</v>
      </c>
      <c r="E46" s="89" t="s">
        <v>132</v>
      </c>
      <c r="F46" s="88"/>
      <c r="G46" s="88">
        <v>112</v>
      </c>
      <c r="H46" s="88" t="s">
        <v>133</v>
      </c>
      <c r="I46" s="88"/>
      <c r="J46" s="88">
        <v>529</v>
      </c>
      <c r="K46" s="89" t="s">
        <v>134</v>
      </c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24"/>
      <c r="W46" s="24"/>
      <c r="X46" s="24"/>
      <c r="Y46" s="24"/>
      <c r="Z46" s="24"/>
    </row>
    <row r="47" spans="1:26" ht="36" x14ac:dyDescent="0.2">
      <c r="A47" s="85">
        <v>22</v>
      </c>
      <c r="B47" s="86" t="s">
        <v>135</v>
      </c>
      <c r="C47" s="87" t="s">
        <v>136</v>
      </c>
      <c r="D47" s="88">
        <v>2067.9499999999998</v>
      </c>
      <c r="E47" s="89"/>
      <c r="F47" s="88">
        <v>2067.9499999999998</v>
      </c>
      <c r="G47" s="88">
        <v>314</v>
      </c>
      <c r="H47" s="88"/>
      <c r="I47" s="88">
        <v>314</v>
      </c>
      <c r="J47" s="88">
        <v>1704</v>
      </c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>
        <v>1704</v>
      </c>
      <c r="V47" s="24"/>
      <c r="W47" s="24"/>
      <c r="X47" s="24"/>
      <c r="Y47" s="24"/>
      <c r="Z47" s="24"/>
    </row>
    <row r="48" spans="1:26" ht="60" x14ac:dyDescent="0.2">
      <c r="A48" s="85">
        <v>23</v>
      </c>
      <c r="B48" s="86" t="s">
        <v>137</v>
      </c>
      <c r="C48" s="87" t="s">
        <v>138</v>
      </c>
      <c r="D48" s="88">
        <v>467.82</v>
      </c>
      <c r="E48" s="89" t="s">
        <v>139</v>
      </c>
      <c r="F48" s="88" t="s">
        <v>93</v>
      </c>
      <c r="G48" s="88">
        <v>49</v>
      </c>
      <c r="H48" s="88" t="s">
        <v>140</v>
      </c>
      <c r="I48" s="88">
        <v>9</v>
      </c>
      <c r="J48" s="88">
        <v>552</v>
      </c>
      <c r="K48" s="89" t="s">
        <v>141</v>
      </c>
      <c r="L48" s="89"/>
      <c r="M48" s="89"/>
      <c r="N48" s="89"/>
      <c r="O48" s="89"/>
      <c r="P48" s="89"/>
      <c r="Q48" s="89"/>
      <c r="R48" s="89"/>
      <c r="S48" s="89"/>
      <c r="T48" s="89"/>
      <c r="U48" s="89" t="s">
        <v>142</v>
      </c>
      <c r="V48" s="24"/>
      <c r="W48" s="24"/>
      <c r="X48" s="24"/>
      <c r="Y48" s="24"/>
      <c r="Z48" s="24"/>
    </row>
    <row r="49" spans="1:26" ht="36" x14ac:dyDescent="0.2">
      <c r="A49" s="85">
        <v>24</v>
      </c>
      <c r="B49" s="86" t="s">
        <v>98</v>
      </c>
      <c r="C49" s="87" t="s">
        <v>143</v>
      </c>
      <c r="D49" s="88">
        <v>66</v>
      </c>
      <c r="E49" s="89" t="s">
        <v>100</v>
      </c>
      <c r="F49" s="88"/>
      <c r="G49" s="88">
        <v>30</v>
      </c>
      <c r="H49" s="88" t="s">
        <v>144</v>
      </c>
      <c r="I49" s="88"/>
      <c r="J49" s="88">
        <v>180</v>
      </c>
      <c r="K49" s="89" t="s">
        <v>145</v>
      </c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24"/>
      <c r="W49" s="24"/>
      <c r="X49" s="24"/>
      <c r="Y49" s="24"/>
      <c r="Z49" s="24"/>
    </row>
    <row r="50" spans="1:26" ht="72" x14ac:dyDescent="0.2">
      <c r="A50" s="85">
        <v>25</v>
      </c>
      <c r="B50" s="86" t="s">
        <v>72</v>
      </c>
      <c r="C50" s="87" t="s">
        <v>146</v>
      </c>
      <c r="D50" s="88">
        <v>367.67</v>
      </c>
      <c r="E50" s="89"/>
      <c r="F50" s="88" t="s">
        <v>74</v>
      </c>
      <c r="G50" s="88">
        <v>3</v>
      </c>
      <c r="H50" s="88"/>
      <c r="I50" s="88">
        <v>3</v>
      </c>
      <c r="J50" s="88">
        <v>21</v>
      </c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 t="s">
        <v>147</v>
      </c>
      <c r="V50" s="24"/>
      <c r="W50" s="24"/>
      <c r="X50" s="24"/>
      <c r="Y50" s="24"/>
      <c r="Z50" s="24"/>
    </row>
    <row r="51" spans="1:26" ht="17.850000000000001" customHeight="1" x14ac:dyDescent="0.2">
      <c r="A51" s="90" t="s">
        <v>148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24"/>
      <c r="W51" s="24"/>
      <c r="X51" s="24"/>
      <c r="Y51" s="24"/>
      <c r="Z51" s="24"/>
    </row>
    <row r="52" spans="1:26" ht="84" x14ac:dyDescent="0.2">
      <c r="A52" s="85">
        <v>26</v>
      </c>
      <c r="B52" s="86" t="s">
        <v>149</v>
      </c>
      <c r="C52" s="87" t="s">
        <v>46</v>
      </c>
      <c r="D52" s="88">
        <v>134.15</v>
      </c>
      <c r="E52" s="89">
        <v>134.15</v>
      </c>
      <c r="F52" s="88"/>
      <c r="G52" s="88">
        <v>8</v>
      </c>
      <c r="H52" s="88">
        <v>8</v>
      </c>
      <c r="I52" s="88"/>
      <c r="J52" s="88">
        <v>115</v>
      </c>
      <c r="K52" s="89">
        <v>115</v>
      </c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24"/>
      <c r="W52" s="24"/>
      <c r="X52" s="24"/>
      <c r="Y52" s="24"/>
      <c r="Z52" s="24"/>
    </row>
    <row r="53" spans="1:26" ht="72" x14ac:dyDescent="0.2">
      <c r="A53" s="85">
        <v>27</v>
      </c>
      <c r="B53" s="86" t="s">
        <v>150</v>
      </c>
      <c r="C53" s="87" t="s">
        <v>46</v>
      </c>
      <c r="D53" s="88">
        <v>80.489999999999995</v>
      </c>
      <c r="E53" s="89">
        <v>80.489999999999995</v>
      </c>
      <c r="F53" s="88"/>
      <c r="G53" s="88">
        <v>5</v>
      </c>
      <c r="H53" s="88">
        <v>5</v>
      </c>
      <c r="I53" s="88"/>
      <c r="J53" s="88">
        <v>69</v>
      </c>
      <c r="K53" s="89">
        <v>69</v>
      </c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24"/>
      <c r="W53" s="24"/>
      <c r="X53" s="24"/>
      <c r="Y53" s="24"/>
      <c r="Z53" s="24"/>
    </row>
    <row r="54" spans="1:26" ht="17.850000000000001" customHeight="1" x14ac:dyDescent="0.2">
      <c r="A54" s="90" t="s">
        <v>151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24"/>
      <c r="W54" s="24"/>
      <c r="X54" s="24"/>
      <c r="Y54" s="24"/>
      <c r="Z54" s="24"/>
    </row>
    <row r="55" spans="1:26" ht="120" x14ac:dyDescent="0.2">
      <c r="A55" s="85">
        <v>28</v>
      </c>
      <c r="B55" s="86" t="s">
        <v>115</v>
      </c>
      <c r="C55" s="87" t="s">
        <v>116</v>
      </c>
      <c r="D55" s="88">
        <v>21530.69</v>
      </c>
      <c r="E55" s="89">
        <v>11152.68</v>
      </c>
      <c r="F55" s="88" t="s">
        <v>152</v>
      </c>
      <c r="G55" s="88">
        <v>69</v>
      </c>
      <c r="H55" s="88">
        <v>36</v>
      </c>
      <c r="I55" s="88" t="s">
        <v>153</v>
      </c>
      <c r="J55" s="88">
        <v>694</v>
      </c>
      <c r="K55" s="89">
        <v>510</v>
      </c>
      <c r="L55" s="89"/>
      <c r="M55" s="89"/>
      <c r="N55" s="89"/>
      <c r="O55" s="89"/>
      <c r="P55" s="89"/>
      <c r="Q55" s="89"/>
      <c r="R55" s="89"/>
      <c r="S55" s="89"/>
      <c r="T55" s="89"/>
      <c r="U55" s="89" t="s">
        <v>154</v>
      </c>
      <c r="V55" s="24"/>
      <c r="W55" s="24"/>
      <c r="X55" s="24"/>
      <c r="Y55" s="24"/>
      <c r="Z55" s="24"/>
    </row>
    <row r="56" spans="1:26" ht="84" x14ac:dyDescent="0.2">
      <c r="A56" s="92">
        <v>29</v>
      </c>
      <c r="B56" s="93" t="s">
        <v>120</v>
      </c>
      <c r="C56" s="94" t="s">
        <v>155</v>
      </c>
      <c r="D56" s="95">
        <v>1320</v>
      </c>
      <c r="E56" s="96" t="s">
        <v>122</v>
      </c>
      <c r="F56" s="95"/>
      <c r="G56" s="95">
        <v>-3802</v>
      </c>
      <c r="H56" s="95" t="s">
        <v>156</v>
      </c>
      <c r="I56" s="95"/>
      <c r="J56" s="95">
        <v>-29698</v>
      </c>
      <c r="K56" s="96" t="s">
        <v>157</v>
      </c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24"/>
      <c r="W56" s="24"/>
      <c r="X56" s="24"/>
      <c r="Y56" s="24"/>
      <c r="Z56" s="24"/>
    </row>
    <row r="57" spans="1:26" ht="21" customHeight="1" x14ac:dyDescent="0.2">
      <c r="A57" s="83" t="s">
        <v>158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24"/>
      <c r="W57" s="24"/>
      <c r="X57" s="24"/>
      <c r="Y57" s="24"/>
      <c r="Z57" s="24"/>
    </row>
    <row r="58" spans="1:26" ht="17.850000000000001" customHeight="1" x14ac:dyDescent="0.2">
      <c r="A58" s="90" t="s">
        <v>159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24"/>
      <c r="W58" s="24"/>
      <c r="X58" s="24"/>
      <c r="Y58" s="24"/>
      <c r="Z58" s="24"/>
    </row>
    <row r="59" spans="1:26" ht="60" x14ac:dyDescent="0.2">
      <c r="A59" s="85">
        <v>30</v>
      </c>
      <c r="B59" s="86" t="s">
        <v>160</v>
      </c>
      <c r="C59" s="87">
        <v>1</v>
      </c>
      <c r="D59" s="88">
        <v>212.58</v>
      </c>
      <c r="E59" s="89" t="s">
        <v>161</v>
      </c>
      <c r="F59" s="88">
        <v>15.14</v>
      </c>
      <c r="G59" s="88">
        <v>213</v>
      </c>
      <c r="H59" s="88" t="s">
        <v>162</v>
      </c>
      <c r="I59" s="88">
        <v>15</v>
      </c>
      <c r="J59" s="88">
        <v>648</v>
      </c>
      <c r="K59" s="89" t="s">
        <v>163</v>
      </c>
      <c r="L59" s="89"/>
      <c r="M59" s="89"/>
      <c r="N59" s="89"/>
      <c r="O59" s="89"/>
      <c r="P59" s="89"/>
      <c r="Q59" s="89"/>
      <c r="R59" s="89"/>
      <c r="S59" s="89"/>
      <c r="T59" s="89"/>
      <c r="U59" s="89">
        <v>47</v>
      </c>
      <c r="V59" s="24"/>
      <c r="W59" s="24"/>
      <c r="X59" s="24"/>
      <c r="Y59" s="24"/>
      <c r="Z59" s="24"/>
    </row>
    <row r="60" spans="1:26" ht="36" x14ac:dyDescent="0.2">
      <c r="A60" s="85">
        <v>31</v>
      </c>
      <c r="B60" s="86" t="s">
        <v>164</v>
      </c>
      <c r="C60" s="87">
        <v>1</v>
      </c>
      <c r="D60" s="88">
        <v>701.87</v>
      </c>
      <c r="E60" s="89" t="s">
        <v>165</v>
      </c>
      <c r="F60" s="88"/>
      <c r="G60" s="88">
        <v>702</v>
      </c>
      <c r="H60" s="88" t="s">
        <v>166</v>
      </c>
      <c r="I60" s="88"/>
      <c r="J60" s="88">
        <v>4597</v>
      </c>
      <c r="K60" s="89" t="s">
        <v>167</v>
      </c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24"/>
      <c r="W60" s="24"/>
      <c r="X60" s="24"/>
      <c r="Y60" s="24"/>
      <c r="Z60" s="24"/>
    </row>
    <row r="61" spans="1:26" ht="72" x14ac:dyDescent="0.2">
      <c r="A61" s="85">
        <v>32</v>
      </c>
      <c r="B61" s="86" t="s">
        <v>168</v>
      </c>
      <c r="C61" s="87">
        <v>1</v>
      </c>
      <c r="D61" s="88">
        <v>212.58</v>
      </c>
      <c r="E61" s="89" t="s">
        <v>161</v>
      </c>
      <c r="F61" s="88">
        <v>15.14</v>
      </c>
      <c r="G61" s="88">
        <v>213</v>
      </c>
      <c r="H61" s="88" t="s">
        <v>162</v>
      </c>
      <c r="I61" s="88">
        <v>15</v>
      </c>
      <c r="J61" s="88">
        <v>648</v>
      </c>
      <c r="K61" s="89" t="s">
        <v>163</v>
      </c>
      <c r="L61" s="89"/>
      <c r="M61" s="89"/>
      <c r="N61" s="89"/>
      <c r="O61" s="89"/>
      <c r="P61" s="89"/>
      <c r="Q61" s="89"/>
      <c r="R61" s="89"/>
      <c r="S61" s="89"/>
      <c r="T61" s="89"/>
      <c r="U61" s="89">
        <v>47</v>
      </c>
      <c r="V61" s="24"/>
      <c r="W61" s="24"/>
      <c r="X61" s="24"/>
      <c r="Y61" s="24"/>
      <c r="Z61" s="24"/>
    </row>
    <row r="62" spans="1:26" ht="36" x14ac:dyDescent="0.2">
      <c r="A62" s="85">
        <v>33</v>
      </c>
      <c r="B62" s="86" t="s">
        <v>169</v>
      </c>
      <c r="C62" s="87">
        <v>1</v>
      </c>
      <c r="D62" s="88">
        <v>385</v>
      </c>
      <c r="E62" s="89" t="s">
        <v>170</v>
      </c>
      <c r="F62" s="88"/>
      <c r="G62" s="88">
        <v>385</v>
      </c>
      <c r="H62" s="88" t="s">
        <v>170</v>
      </c>
      <c r="I62" s="88"/>
      <c r="J62" s="88">
        <v>289</v>
      </c>
      <c r="K62" s="89" t="s">
        <v>171</v>
      </c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24"/>
      <c r="W62" s="24"/>
      <c r="X62" s="24"/>
      <c r="Y62" s="24"/>
      <c r="Z62" s="24"/>
    </row>
    <row r="63" spans="1:26" ht="17.850000000000001" customHeight="1" x14ac:dyDescent="0.2">
      <c r="A63" s="90" t="s">
        <v>172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24"/>
      <c r="W63" s="24"/>
      <c r="X63" s="24"/>
      <c r="Y63" s="24"/>
      <c r="Z63" s="24"/>
    </row>
    <row r="64" spans="1:26" ht="60" x14ac:dyDescent="0.2">
      <c r="A64" s="85">
        <v>34</v>
      </c>
      <c r="B64" s="86" t="s">
        <v>173</v>
      </c>
      <c r="C64" s="87" t="s">
        <v>46</v>
      </c>
      <c r="D64" s="88">
        <v>11.42</v>
      </c>
      <c r="E64" s="89">
        <v>11.42</v>
      </c>
      <c r="F64" s="88"/>
      <c r="G64" s="88">
        <v>1</v>
      </c>
      <c r="H64" s="88">
        <v>1</v>
      </c>
      <c r="I64" s="88"/>
      <c r="J64" s="88">
        <v>10</v>
      </c>
      <c r="K64" s="89">
        <v>10</v>
      </c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24"/>
      <c r="W64" s="24"/>
      <c r="X64" s="24"/>
      <c r="Y64" s="24"/>
      <c r="Z64" s="24"/>
    </row>
    <row r="65" spans="1:26" ht="72" x14ac:dyDescent="0.2">
      <c r="A65" s="85">
        <v>35</v>
      </c>
      <c r="B65" s="86" t="s">
        <v>174</v>
      </c>
      <c r="C65" s="87" t="s">
        <v>175</v>
      </c>
      <c r="D65" s="88">
        <v>30.52</v>
      </c>
      <c r="E65" s="89" t="s">
        <v>176</v>
      </c>
      <c r="F65" s="88"/>
      <c r="G65" s="88">
        <v>187</v>
      </c>
      <c r="H65" s="88" t="s">
        <v>177</v>
      </c>
      <c r="I65" s="88"/>
      <c r="J65" s="88">
        <v>862</v>
      </c>
      <c r="K65" s="89" t="s">
        <v>178</v>
      </c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24"/>
      <c r="W65" s="24"/>
      <c r="X65" s="24"/>
      <c r="Y65" s="24"/>
      <c r="Z65" s="24"/>
    </row>
    <row r="66" spans="1:26" ht="72" x14ac:dyDescent="0.2">
      <c r="A66" s="85">
        <v>36</v>
      </c>
      <c r="B66" s="86" t="s">
        <v>179</v>
      </c>
      <c r="C66" s="87" t="s">
        <v>180</v>
      </c>
      <c r="D66" s="88">
        <v>504.31</v>
      </c>
      <c r="E66" s="89" t="s">
        <v>181</v>
      </c>
      <c r="F66" s="88" t="s">
        <v>182</v>
      </c>
      <c r="G66" s="88">
        <v>3</v>
      </c>
      <c r="H66" s="88">
        <v>1</v>
      </c>
      <c r="I66" s="88">
        <v>2</v>
      </c>
      <c r="J66" s="88">
        <v>23</v>
      </c>
      <c r="K66" s="89">
        <v>8</v>
      </c>
      <c r="L66" s="89"/>
      <c r="M66" s="89"/>
      <c r="N66" s="89"/>
      <c r="O66" s="89"/>
      <c r="P66" s="89"/>
      <c r="Q66" s="89"/>
      <c r="R66" s="89"/>
      <c r="S66" s="89"/>
      <c r="T66" s="89"/>
      <c r="U66" s="89" t="s">
        <v>183</v>
      </c>
      <c r="V66" s="24"/>
      <c r="W66" s="24"/>
      <c r="X66" s="24"/>
      <c r="Y66" s="24"/>
      <c r="Z66" s="24"/>
    </row>
    <row r="67" spans="1:26" ht="36" x14ac:dyDescent="0.2">
      <c r="A67" s="85">
        <v>37</v>
      </c>
      <c r="B67" s="86" t="s">
        <v>184</v>
      </c>
      <c r="C67" s="87">
        <v>6.5</v>
      </c>
      <c r="D67" s="88">
        <v>0.3</v>
      </c>
      <c r="E67" s="89" t="s">
        <v>185</v>
      </c>
      <c r="F67" s="88"/>
      <c r="G67" s="88">
        <v>2</v>
      </c>
      <c r="H67" s="88" t="s">
        <v>186</v>
      </c>
      <c r="I67" s="88"/>
      <c r="J67" s="88">
        <v>9</v>
      </c>
      <c r="K67" s="89" t="s">
        <v>187</v>
      </c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24"/>
      <c r="W67" s="24"/>
      <c r="X67" s="24"/>
      <c r="Y67" s="24"/>
      <c r="Z67" s="24"/>
    </row>
    <row r="68" spans="1:26" ht="48" x14ac:dyDescent="0.2">
      <c r="A68" s="85">
        <v>38</v>
      </c>
      <c r="B68" s="86" t="s">
        <v>188</v>
      </c>
      <c r="C68" s="87">
        <v>1</v>
      </c>
      <c r="D68" s="88">
        <v>0.72</v>
      </c>
      <c r="E68" s="89">
        <v>0.49</v>
      </c>
      <c r="F68" s="88">
        <v>0.23</v>
      </c>
      <c r="G68" s="88">
        <v>1</v>
      </c>
      <c r="H68" s="88"/>
      <c r="I68" s="88">
        <v>1</v>
      </c>
      <c r="J68" s="88">
        <v>8</v>
      </c>
      <c r="K68" s="89">
        <v>7</v>
      </c>
      <c r="L68" s="89"/>
      <c r="M68" s="89"/>
      <c r="N68" s="89"/>
      <c r="O68" s="89"/>
      <c r="P68" s="89"/>
      <c r="Q68" s="89"/>
      <c r="R68" s="89"/>
      <c r="S68" s="89"/>
      <c r="T68" s="89"/>
      <c r="U68" s="89">
        <v>1</v>
      </c>
      <c r="V68" s="24"/>
      <c r="W68" s="24"/>
      <c r="X68" s="24"/>
      <c r="Y68" s="24"/>
      <c r="Z68" s="24"/>
    </row>
    <row r="69" spans="1:26" ht="48" x14ac:dyDescent="0.2">
      <c r="A69" s="85">
        <v>39</v>
      </c>
      <c r="B69" s="86" t="s">
        <v>189</v>
      </c>
      <c r="C69" s="87">
        <v>2</v>
      </c>
      <c r="D69" s="88">
        <v>6.76</v>
      </c>
      <c r="E69" s="89">
        <v>2.4300000000000002</v>
      </c>
      <c r="F69" s="88">
        <v>4.33</v>
      </c>
      <c r="G69" s="88">
        <v>14</v>
      </c>
      <c r="H69" s="88">
        <v>5</v>
      </c>
      <c r="I69" s="88">
        <v>9</v>
      </c>
      <c r="J69" s="88">
        <v>105</v>
      </c>
      <c r="K69" s="89">
        <v>70</v>
      </c>
      <c r="L69" s="89"/>
      <c r="M69" s="89"/>
      <c r="N69" s="89"/>
      <c r="O69" s="89"/>
      <c r="P69" s="89"/>
      <c r="Q69" s="89"/>
      <c r="R69" s="89"/>
      <c r="S69" s="89"/>
      <c r="T69" s="89"/>
      <c r="U69" s="89">
        <v>35</v>
      </c>
      <c r="V69" s="24"/>
      <c r="W69" s="24"/>
      <c r="X69" s="24"/>
      <c r="Y69" s="24"/>
      <c r="Z69" s="24"/>
    </row>
    <row r="70" spans="1:26" ht="17.850000000000001" customHeight="1" x14ac:dyDescent="0.2">
      <c r="A70" s="90" t="s">
        <v>190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24"/>
      <c r="W70" s="24"/>
      <c r="X70" s="24"/>
      <c r="Y70" s="24"/>
      <c r="Z70" s="24"/>
    </row>
    <row r="71" spans="1:26" ht="60" x14ac:dyDescent="0.2">
      <c r="A71" s="85">
        <v>40</v>
      </c>
      <c r="B71" s="86" t="s">
        <v>191</v>
      </c>
      <c r="C71" s="87" t="s">
        <v>192</v>
      </c>
      <c r="D71" s="88">
        <v>9108.2800000000007</v>
      </c>
      <c r="E71" s="89" t="s">
        <v>193</v>
      </c>
      <c r="F71" s="88" t="s">
        <v>194</v>
      </c>
      <c r="G71" s="88">
        <v>8</v>
      </c>
      <c r="H71" s="88" t="s">
        <v>195</v>
      </c>
      <c r="I71" s="88" t="s">
        <v>196</v>
      </c>
      <c r="J71" s="88">
        <v>86</v>
      </c>
      <c r="K71" s="89" t="s">
        <v>197</v>
      </c>
      <c r="L71" s="89"/>
      <c r="M71" s="89"/>
      <c r="N71" s="89"/>
      <c r="O71" s="89"/>
      <c r="P71" s="89"/>
      <c r="Q71" s="89"/>
      <c r="R71" s="89"/>
      <c r="S71" s="89"/>
      <c r="T71" s="89"/>
      <c r="U71" s="89" t="s">
        <v>198</v>
      </c>
      <c r="V71" s="24"/>
      <c r="W71" s="24"/>
      <c r="X71" s="24"/>
      <c r="Y71" s="24"/>
      <c r="Z71" s="24"/>
    </row>
    <row r="72" spans="1:26" ht="84" x14ac:dyDescent="0.2">
      <c r="A72" s="85">
        <v>41</v>
      </c>
      <c r="B72" s="86" t="s">
        <v>199</v>
      </c>
      <c r="C72" s="87">
        <v>0.9</v>
      </c>
      <c r="D72" s="88">
        <v>48.2</v>
      </c>
      <c r="E72" s="89" t="s">
        <v>200</v>
      </c>
      <c r="F72" s="88"/>
      <c r="G72" s="88">
        <v>43</v>
      </c>
      <c r="H72" s="88" t="s">
        <v>201</v>
      </c>
      <c r="I72" s="88"/>
      <c r="J72" s="88">
        <v>276</v>
      </c>
      <c r="K72" s="89" t="s">
        <v>202</v>
      </c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24"/>
      <c r="W72" s="24"/>
      <c r="X72" s="24"/>
      <c r="Y72" s="24"/>
      <c r="Z72" s="24"/>
    </row>
    <row r="73" spans="1:26" ht="48" x14ac:dyDescent="0.2">
      <c r="A73" s="85">
        <v>42</v>
      </c>
      <c r="B73" s="86" t="s">
        <v>203</v>
      </c>
      <c r="C73" s="87" t="s">
        <v>204</v>
      </c>
      <c r="D73" s="88">
        <v>2182.5500000000002</v>
      </c>
      <c r="E73" s="89" t="s">
        <v>205</v>
      </c>
      <c r="F73" s="88">
        <v>45.19</v>
      </c>
      <c r="G73" s="88">
        <v>20</v>
      </c>
      <c r="H73" s="88" t="s">
        <v>206</v>
      </c>
      <c r="I73" s="88"/>
      <c r="J73" s="88">
        <v>193</v>
      </c>
      <c r="K73" s="89" t="s">
        <v>207</v>
      </c>
      <c r="L73" s="89"/>
      <c r="M73" s="89"/>
      <c r="N73" s="89"/>
      <c r="O73" s="89"/>
      <c r="P73" s="89"/>
      <c r="Q73" s="89"/>
      <c r="R73" s="89"/>
      <c r="S73" s="89"/>
      <c r="T73" s="89"/>
      <c r="U73" s="89">
        <v>2</v>
      </c>
      <c r="V73" s="24"/>
      <c r="W73" s="24"/>
      <c r="X73" s="24"/>
      <c r="Y73" s="24"/>
      <c r="Z73" s="24"/>
    </row>
    <row r="74" spans="1:26" ht="72" x14ac:dyDescent="0.2">
      <c r="A74" s="85">
        <v>43</v>
      </c>
      <c r="B74" s="86" t="s">
        <v>208</v>
      </c>
      <c r="C74" s="87" t="s">
        <v>209</v>
      </c>
      <c r="D74" s="88">
        <v>292.24</v>
      </c>
      <c r="E74" s="89" t="s">
        <v>210</v>
      </c>
      <c r="F74" s="88" t="s">
        <v>211</v>
      </c>
      <c r="G74" s="88">
        <v>74</v>
      </c>
      <c r="H74" s="88" t="s">
        <v>212</v>
      </c>
      <c r="I74" s="88" t="s">
        <v>213</v>
      </c>
      <c r="J74" s="88">
        <v>365</v>
      </c>
      <c r="K74" s="89" t="s">
        <v>214</v>
      </c>
      <c r="L74" s="89"/>
      <c r="M74" s="89"/>
      <c r="N74" s="89"/>
      <c r="O74" s="89"/>
      <c r="P74" s="89"/>
      <c r="Q74" s="89"/>
      <c r="R74" s="89"/>
      <c r="S74" s="89"/>
      <c r="T74" s="89"/>
      <c r="U74" s="89" t="s">
        <v>215</v>
      </c>
      <c r="V74" s="24"/>
      <c r="W74" s="24"/>
      <c r="X74" s="24"/>
      <c r="Y74" s="24"/>
      <c r="Z74" s="24"/>
    </row>
    <row r="75" spans="1:26" ht="48" x14ac:dyDescent="0.2">
      <c r="A75" s="92">
        <v>44</v>
      </c>
      <c r="B75" s="93" t="s">
        <v>216</v>
      </c>
      <c r="C75" s="94">
        <v>1</v>
      </c>
      <c r="D75" s="95">
        <v>67.45</v>
      </c>
      <c r="E75" s="96" t="s">
        <v>217</v>
      </c>
      <c r="F75" s="95">
        <v>15.52</v>
      </c>
      <c r="G75" s="95">
        <v>67</v>
      </c>
      <c r="H75" s="95" t="s">
        <v>218</v>
      </c>
      <c r="I75" s="95">
        <v>16</v>
      </c>
      <c r="J75" s="95">
        <v>392</v>
      </c>
      <c r="K75" s="96" t="s">
        <v>219</v>
      </c>
      <c r="L75" s="96"/>
      <c r="M75" s="96"/>
      <c r="N75" s="96"/>
      <c r="O75" s="96"/>
      <c r="P75" s="96"/>
      <c r="Q75" s="96"/>
      <c r="R75" s="96"/>
      <c r="S75" s="96"/>
      <c r="T75" s="96"/>
      <c r="U75" s="96">
        <v>56</v>
      </c>
      <c r="V75" s="24"/>
      <c r="W75" s="24"/>
      <c r="X75" s="24"/>
      <c r="Y75" s="24"/>
      <c r="Z75" s="24"/>
    </row>
    <row r="76" spans="1:26" ht="21" customHeight="1" x14ac:dyDescent="0.2">
      <c r="A76" s="83" t="s">
        <v>220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24"/>
      <c r="W76" s="24"/>
      <c r="X76" s="24"/>
      <c r="Y76" s="24"/>
      <c r="Z76" s="24"/>
    </row>
    <row r="77" spans="1:26" ht="48" x14ac:dyDescent="0.2">
      <c r="A77" s="85">
        <v>45</v>
      </c>
      <c r="B77" s="86" t="s">
        <v>221</v>
      </c>
      <c r="C77" s="87">
        <v>1</v>
      </c>
      <c r="D77" s="88">
        <v>1595.71</v>
      </c>
      <c r="E77" s="89">
        <v>337.21</v>
      </c>
      <c r="F77" s="88" t="s">
        <v>222</v>
      </c>
      <c r="G77" s="88">
        <v>1596</v>
      </c>
      <c r="H77" s="88">
        <v>337</v>
      </c>
      <c r="I77" s="88" t="s">
        <v>223</v>
      </c>
      <c r="J77" s="88">
        <v>12264</v>
      </c>
      <c r="K77" s="89">
        <v>4821</v>
      </c>
      <c r="L77" s="89"/>
      <c r="M77" s="89"/>
      <c r="N77" s="89"/>
      <c r="O77" s="89"/>
      <c r="P77" s="89"/>
      <c r="Q77" s="89"/>
      <c r="R77" s="89"/>
      <c r="S77" s="89"/>
      <c r="T77" s="89"/>
      <c r="U77" s="89" t="s">
        <v>224</v>
      </c>
      <c r="V77" s="24"/>
      <c r="W77" s="24"/>
      <c r="X77" s="24"/>
      <c r="Y77" s="24"/>
      <c r="Z77" s="24"/>
    </row>
    <row r="78" spans="1:26" ht="72" x14ac:dyDescent="0.2">
      <c r="A78" s="85">
        <v>46</v>
      </c>
      <c r="B78" s="86" t="s">
        <v>225</v>
      </c>
      <c r="C78" s="87">
        <v>1</v>
      </c>
      <c r="D78" s="88">
        <v>427.45</v>
      </c>
      <c r="E78" s="89">
        <v>176.31</v>
      </c>
      <c r="F78" s="88">
        <v>251.14</v>
      </c>
      <c r="G78" s="88">
        <v>427</v>
      </c>
      <c r="H78" s="88">
        <v>176</v>
      </c>
      <c r="I78" s="88">
        <v>251</v>
      </c>
      <c r="J78" s="88">
        <v>4116</v>
      </c>
      <c r="K78" s="89">
        <v>2520</v>
      </c>
      <c r="L78" s="89"/>
      <c r="M78" s="89"/>
      <c r="N78" s="89"/>
      <c r="O78" s="89"/>
      <c r="P78" s="89"/>
      <c r="Q78" s="89"/>
      <c r="R78" s="89"/>
      <c r="S78" s="89"/>
      <c r="T78" s="89"/>
      <c r="U78" s="89">
        <v>1596</v>
      </c>
      <c r="V78" s="24"/>
      <c r="W78" s="24"/>
      <c r="X78" s="24"/>
      <c r="Y78" s="24"/>
      <c r="Z78" s="24"/>
    </row>
    <row r="79" spans="1:26" ht="84" x14ac:dyDescent="0.2">
      <c r="A79" s="85">
        <v>47</v>
      </c>
      <c r="B79" s="86" t="s">
        <v>226</v>
      </c>
      <c r="C79" s="87" t="s">
        <v>227</v>
      </c>
      <c r="D79" s="88">
        <v>9486.57</v>
      </c>
      <c r="E79" s="89" t="s">
        <v>228</v>
      </c>
      <c r="F79" s="88" t="s">
        <v>229</v>
      </c>
      <c r="G79" s="88">
        <v>4952</v>
      </c>
      <c r="H79" s="88" t="s">
        <v>230</v>
      </c>
      <c r="I79" s="88" t="s">
        <v>231</v>
      </c>
      <c r="J79" s="88">
        <v>12909</v>
      </c>
      <c r="K79" s="89" t="s">
        <v>232</v>
      </c>
      <c r="L79" s="89"/>
      <c r="M79" s="89"/>
      <c r="N79" s="89"/>
      <c r="O79" s="89"/>
      <c r="P79" s="89"/>
      <c r="Q79" s="89"/>
      <c r="R79" s="89"/>
      <c r="S79" s="89"/>
      <c r="T79" s="89"/>
      <c r="U79" s="89" t="s">
        <v>233</v>
      </c>
      <c r="V79" s="24"/>
      <c r="W79" s="24"/>
      <c r="X79" s="24"/>
      <c r="Y79" s="24"/>
      <c r="Z79" s="24"/>
    </row>
    <row r="80" spans="1:26" ht="192" x14ac:dyDescent="0.2">
      <c r="A80" s="85">
        <v>48</v>
      </c>
      <c r="B80" s="86" t="s">
        <v>234</v>
      </c>
      <c r="C80" s="87" t="s">
        <v>227</v>
      </c>
      <c r="D80" s="88">
        <v>13173.91</v>
      </c>
      <c r="E80" s="89" t="s">
        <v>235</v>
      </c>
      <c r="F80" s="88" t="s">
        <v>236</v>
      </c>
      <c r="G80" s="88">
        <v>6877</v>
      </c>
      <c r="H80" s="88" t="s">
        <v>237</v>
      </c>
      <c r="I80" s="88" t="s">
        <v>238</v>
      </c>
      <c r="J80" s="88">
        <v>19258</v>
      </c>
      <c r="K80" s="89" t="s">
        <v>239</v>
      </c>
      <c r="L80" s="89"/>
      <c r="M80" s="89"/>
      <c r="N80" s="89"/>
      <c r="O80" s="89"/>
      <c r="P80" s="89"/>
      <c r="Q80" s="89"/>
      <c r="R80" s="89"/>
      <c r="S80" s="89"/>
      <c r="T80" s="89"/>
      <c r="U80" s="89" t="s">
        <v>240</v>
      </c>
      <c r="V80" s="24"/>
      <c r="W80" s="24"/>
      <c r="X80" s="24"/>
      <c r="Y80" s="24"/>
      <c r="Z80" s="24"/>
    </row>
    <row r="81" spans="1:26" ht="48" x14ac:dyDescent="0.2">
      <c r="A81" s="85">
        <v>49</v>
      </c>
      <c r="B81" s="86" t="s">
        <v>241</v>
      </c>
      <c r="C81" s="87">
        <v>0.03</v>
      </c>
      <c r="D81" s="88">
        <v>39779.379999999997</v>
      </c>
      <c r="E81" s="89" t="s">
        <v>242</v>
      </c>
      <c r="F81" s="88"/>
      <c r="G81" s="88">
        <v>1193</v>
      </c>
      <c r="H81" s="88" t="s">
        <v>243</v>
      </c>
      <c r="I81" s="88"/>
      <c r="J81" s="88">
        <v>6027</v>
      </c>
      <c r="K81" s="89" t="s">
        <v>244</v>
      </c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24"/>
      <c r="W81" s="24"/>
      <c r="X81" s="24"/>
      <c r="Y81" s="24"/>
      <c r="Z81" s="24"/>
    </row>
    <row r="82" spans="1:26" ht="36" x14ac:dyDescent="0.2">
      <c r="A82" s="85">
        <v>50</v>
      </c>
      <c r="B82" s="86" t="s">
        <v>245</v>
      </c>
      <c r="C82" s="87">
        <v>0.4</v>
      </c>
      <c r="D82" s="88">
        <v>1180</v>
      </c>
      <c r="E82" s="89" t="s">
        <v>246</v>
      </c>
      <c r="F82" s="88"/>
      <c r="G82" s="88">
        <v>472</v>
      </c>
      <c r="H82" s="88" t="s">
        <v>247</v>
      </c>
      <c r="I82" s="88"/>
      <c r="J82" s="88">
        <v>5230</v>
      </c>
      <c r="K82" s="89" t="s">
        <v>248</v>
      </c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24"/>
      <c r="W82" s="24"/>
      <c r="X82" s="24"/>
      <c r="Y82" s="24"/>
      <c r="Z82" s="24"/>
    </row>
    <row r="83" spans="1:26" ht="72" x14ac:dyDescent="0.2">
      <c r="A83" s="92">
        <v>51</v>
      </c>
      <c r="B83" s="93" t="s">
        <v>174</v>
      </c>
      <c r="C83" s="94">
        <v>52.2</v>
      </c>
      <c r="D83" s="95">
        <v>30.52</v>
      </c>
      <c r="E83" s="96" t="s">
        <v>176</v>
      </c>
      <c r="F83" s="95"/>
      <c r="G83" s="95">
        <v>1593</v>
      </c>
      <c r="H83" s="95" t="s">
        <v>249</v>
      </c>
      <c r="I83" s="95"/>
      <c r="J83" s="95">
        <v>7350</v>
      </c>
      <c r="K83" s="96" t="s">
        <v>250</v>
      </c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24"/>
      <c r="W83" s="24"/>
      <c r="X83" s="24"/>
      <c r="Y83" s="24"/>
      <c r="Z83" s="24"/>
    </row>
    <row r="84" spans="1:26" ht="21" customHeight="1" x14ac:dyDescent="0.2">
      <c r="A84" s="83" t="s">
        <v>251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24"/>
      <c r="W84" s="24"/>
      <c r="X84" s="24"/>
      <c r="Y84" s="24"/>
      <c r="Z84" s="24"/>
    </row>
    <row r="85" spans="1:26" ht="17.850000000000001" customHeight="1" x14ac:dyDescent="0.2">
      <c r="A85" s="90" t="s">
        <v>252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24"/>
      <c r="W85" s="24"/>
      <c r="X85" s="24"/>
      <c r="Y85" s="24"/>
      <c r="Z85" s="24"/>
    </row>
    <row r="86" spans="1:26" ht="72" x14ac:dyDescent="0.2">
      <c r="A86" s="85">
        <v>52</v>
      </c>
      <c r="B86" s="86" t="s">
        <v>253</v>
      </c>
      <c r="C86" s="87" t="s">
        <v>254</v>
      </c>
      <c r="D86" s="88">
        <v>1151.8</v>
      </c>
      <c r="E86" s="89" t="s">
        <v>255</v>
      </c>
      <c r="F86" s="88" t="s">
        <v>256</v>
      </c>
      <c r="G86" s="88">
        <v>5</v>
      </c>
      <c r="H86" s="88">
        <v>1</v>
      </c>
      <c r="I86" s="88">
        <v>4</v>
      </c>
      <c r="J86" s="88">
        <v>35</v>
      </c>
      <c r="K86" s="89" t="s">
        <v>257</v>
      </c>
      <c r="L86" s="89"/>
      <c r="M86" s="89"/>
      <c r="N86" s="89"/>
      <c r="O86" s="89"/>
      <c r="P86" s="89"/>
      <c r="Q86" s="89"/>
      <c r="R86" s="89"/>
      <c r="S86" s="89"/>
      <c r="T86" s="89"/>
      <c r="U86" s="89" t="s">
        <v>258</v>
      </c>
      <c r="V86" s="24"/>
      <c r="W86" s="24"/>
      <c r="X86" s="24"/>
      <c r="Y86" s="24"/>
      <c r="Z86" s="24"/>
    </row>
    <row r="87" spans="1:26" ht="84" x14ac:dyDescent="0.2">
      <c r="A87" s="85">
        <v>53</v>
      </c>
      <c r="B87" s="86" t="s">
        <v>259</v>
      </c>
      <c r="C87" s="87" t="s">
        <v>260</v>
      </c>
      <c r="D87" s="88">
        <v>30.2</v>
      </c>
      <c r="E87" s="89" t="s">
        <v>261</v>
      </c>
      <c r="F87" s="88"/>
      <c r="G87" s="88">
        <v>12</v>
      </c>
      <c r="H87" s="88" t="s">
        <v>262</v>
      </c>
      <c r="I87" s="88"/>
      <c r="J87" s="88">
        <v>77</v>
      </c>
      <c r="K87" s="89" t="s">
        <v>263</v>
      </c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24"/>
      <c r="W87" s="24"/>
      <c r="X87" s="24"/>
      <c r="Y87" s="24"/>
      <c r="Z87" s="24"/>
    </row>
    <row r="88" spans="1:26" ht="72" x14ac:dyDescent="0.2">
      <c r="A88" s="85">
        <v>54</v>
      </c>
      <c r="B88" s="86" t="s">
        <v>208</v>
      </c>
      <c r="C88" s="87" t="s">
        <v>264</v>
      </c>
      <c r="D88" s="88">
        <v>292.24</v>
      </c>
      <c r="E88" s="89" t="s">
        <v>210</v>
      </c>
      <c r="F88" s="88" t="s">
        <v>211</v>
      </c>
      <c r="G88" s="88">
        <v>53</v>
      </c>
      <c r="H88" s="88" t="s">
        <v>265</v>
      </c>
      <c r="I88" s="88" t="s">
        <v>266</v>
      </c>
      <c r="J88" s="88">
        <v>261</v>
      </c>
      <c r="K88" s="89" t="s">
        <v>267</v>
      </c>
      <c r="L88" s="89"/>
      <c r="M88" s="89"/>
      <c r="N88" s="89"/>
      <c r="O88" s="89"/>
      <c r="P88" s="89"/>
      <c r="Q88" s="89"/>
      <c r="R88" s="89"/>
      <c r="S88" s="89"/>
      <c r="T88" s="89"/>
      <c r="U88" s="89" t="s">
        <v>268</v>
      </c>
      <c r="V88" s="24"/>
      <c r="W88" s="24"/>
      <c r="X88" s="24"/>
      <c r="Y88" s="24"/>
      <c r="Z88" s="24"/>
    </row>
    <row r="89" spans="1:26" ht="72" x14ac:dyDescent="0.2">
      <c r="A89" s="85">
        <v>55</v>
      </c>
      <c r="B89" s="86" t="s">
        <v>269</v>
      </c>
      <c r="C89" s="87" t="s">
        <v>270</v>
      </c>
      <c r="D89" s="88">
        <v>17726.43</v>
      </c>
      <c r="E89" s="89" t="s">
        <v>271</v>
      </c>
      <c r="F89" s="88" t="s">
        <v>272</v>
      </c>
      <c r="G89" s="88">
        <v>25</v>
      </c>
      <c r="H89" s="88" t="s">
        <v>273</v>
      </c>
      <c r="I89" s="88" t="s">
        <v>274</v>
      </c>
      <c r="J89" s="88">
        <v>216</v>
      </c>
      <c r="K89" s="89" t="s">
        <v>275</v>
      </c>
      <c r="L89" s="89"/>
      <c r="M89" s="89"/>
      <c r="N89" s="89"/>
      <c r="O89" s="89"/>
      <c r="P89" s="89"/>
      <c r="Q89" s="89"/>
      <c r="R89" s="89"/>
      <c r="S89" s="89"/>
      <c r="T89" s="89"/>
      <c r="U89" s="89" t="s">
        <v>276</v>
      </c>
      <c r="V89" s="24"/>
      <c r="W89" s="24"/>
      <c r="X89" s="24"/>
      <c r="Y89" s="24"/>
      <c r="Z89" s="24"/>
    </row>
    <row r="90" spans="1:26" ht="84" x14ac:dyDescent="0.2">
      <c r="A90" s="85">
        <v>56</v>
      </c>
      <c r="B90" s="86" t="s">
        <v>277</v>
      </c>
      <c r="C90" s="87">
        <v>2</v>
      </c>
      <c r="D90" s="88">
        <v>22.8</v>
      </c>
      <c r="E90" s="89" t="s">
        <v>278</v>
      </c>
      <c r="F90" s="88"/>
      <c r="G90" s="88">
        <v>46</v>
      </c>
      <c r="H90" s="88" t="s">
        <v>279</v>
      </c>
      <c r="I90" s="88"/>
      <c r="J90" s="88">
        <v>167</v>
      </c>
      <c r="K90" s="89" t="s">
        <v>280</v>
      </c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24"/>
      <c r="W90" s="24"/>
      <c r="X90" s="24"/>
      <c r="Y90" s="24"/>
      <c r="Z90" s="24"/>
    </row>
    <row r="91" spans="1:26" ht="84" x14ac:dyDescent="0.2">
      <c r="A91" s="85">
        <v>57</v>
      </c>
      <c r="B91" s="86" t="s">
        <v>281</v>
      </c>
      <c r="C91" s="87">
        <v>1</v>
      </c>
      <c r="D91" s="88">
        <v>23.79</v>
      </c>
      <c r="E91" s="89" t="s">
        <v>282</v>
      </c>
      <c r="F91" s="88"/>
      <c r="G91" s="88">
        <v>24</v>
      </c>
      <c r="H91" s="88" t="s">
        <v>283</v>
      </c>
      <c r="I91" s="88"/>
      <c r="J91" s="88">
        <v>28</v>
      </c>
      <c r="K91" s="89" t="s">
        <v>284</v>
      </c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24"/>
      <c r="W91" s="24"/>
      <c r="X91" s="24"/>
      <c r="Y91" s="24"/>
      <c r="Z91" s="24"/>
    </row>
    <row r="92" spans="1:26" ht="17.850000000000001" customHeight="1" x14ac:dyDescent="0.2">
      <c r="A92" s="90" t="s">
        <v>285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24"/>
      <c r="W92" s="24"/>
      <c r="X92" s="24"/>
      <c r="Y92" s="24"/>
      <c r="Z92" s="24"/>
    </row>
    <row r="93" spans="1:26" ht="72" x14ac:dyDescent="0.2">
      <c r="A93" s="85">
        <v>58</v>
      </c>
      <c r="B93" s="86" t="s">
        <v>286</v>
      </c>
      <c r="C93" s="87" t="s">
        <v>287</v>
      </c>
      <c r="D93" s="88">
        <v>2012.34</v>
      </c>
      <c r="E93" s="89" t="s">
        <v>288</v>
      </c>
      <c r="F93" s="88" t="s">
        <v>289</v>
      </c>
      <c r="G93" s="88">
        <v>10</v>
      </c>
      <c r="H93" s="88" t="s">
        <v>290</v>
      </c>
      <c r="I93" s="88" t="s">
        <v>291</v>
      </c>
      <c r="J93" s="88">
        <v>67</v>
      </c>
      <c r="K93" s="89" t="s">
        <v>292</v>
      </c>
      <c r="L93" s="89"/>
      <c r="M93" s="89"/>
      <c r="N93" s="89"/>
      <c r="O93" s="89"/>
      <c r="P93" s="89"/>
      <c r="Q93" s="89"/>
      <c r="R93" s="89"/>
      <c r="S93" s="89"/>
      <c r="T93" s="89"/>
      <c r="U93" s="89" t="s">
        <v>293</v>
      </c>
      <c r="V93" s="24"/>
      <c r="W93" s="24"/>
      <c r="X93" s="24"/>
      <c r="Y93" s="24"/>
      <c r="Z93" s="24"/>
    </row>
    <row r="94" spans="1:26" ht="84" x14ac:dyDescent="0.2">
      <c r="A94" s="85">
        <v>59</v>
      </c>
      <c r="B94" s="86" t="s">
        <v>259</v>
      </c>
      <c r="C94" s="87" t="s">
        <v>294</v>
      </c>
      <c r="D94" s="88">
        <v>30.2</v>
      </c>
      <c r="E94" s="89" t="s">
        <v>261</v>
      </c>
      <c r="F94" s="88"/>
      <c r="G94" s="88">
        <v>15</v>
      </c>
      <c r="H94" s="88" t="s">
        <v>295</v>
      </c>
      <c r="I94" s="88"/>
      <c r="J94" s="88">
        <v>97</v>
      </c>
      <c r="K94" s="89" t="s">
        <v>296</v>
      </c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24"/>
      <c r="W94" s="24"/>
      <c r="X94" s="24"/>
      <c r="Y94" s="24"/>
      <c r="Z94" s="24"/>
    </row>
    <row r="95" spans="1:26" ht="48" x14ac:dyDescent="0.2">
      <c r="A95" s="85">
        <v>60</v>
      </c>
      <c r="B95" s="86" t="s">
        <v>297</v>
      </c>
      <c r="C95" s="87" t="s">
        <v>298</v>
      </c>
      <c r="D95" s="88">
        <v>339.13</v>
      </c>
      <c r="E95" s="89" t="s">
        <v>299</v>
      </c>
      <c r="F95" s="88" t="s">
        <v>300</v>
      </c>
      <c r="G95" s="88">
        <v>1</v>
      </c>
      <c r="H95" s="88" t="s">
        <v>301</v>
      </c>
      <c r="I95" s="88"/>
      <c r="J95" s="88">
        <v>4</v>
      </c>
      <c r="K95" s="89" t="s">
        <v>302</v>
      </c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24"/>
      <c r="W95" s="24"/>
      <c r="X95" s="24"/>
      <c r="Y95" s="24"/>
      <c r="Z95" s="24"/>
    </row>
    <row r="96" spans="1:26" ht="48" x14ac:dyDescent="0.2">
      <c r="A96" s="85">
        <v>61</v>
      </c>
      <c r="B96" s="86" t="s">
        <v>303</v>
      </c>
      <c r="C96" s="87" t="s">
        <v>298</v>
      </c>
      <c r="D96" s="88">
        <v>443.6</v>
      </c>
      <c r="E96" s="89" t="s">
        <v>304</v>
      </c>
      <c r="F96" s="88" t="s">
        <v>305</v>
      </c>
      <c r="G96" s="88">
        <v>1</v>
      </c>
      <c r="H96" s="88" t="s">
        <v>301</v>
      </c>
      <c r="I96" s="88"/>
      <c r="J96" s="88">
        <v>4</v>
      </c>
      <c r="K96" s="89" t="s">
        <v>306</v>
      </c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24"/>
      <c r="W96" s="24"/>
      <c r="X96" s="24"/>
      <c r="Y96" s="24"/>
      <c r="Z96" s="24"/>
    </row>
    <row r="97" spans="1:26" ht="48" x14ac:dyDescent="0.2">
      <c r="A97" s="85">
        <v>62</v>
      </c>
      <c r="B97" s="86" t="s">
        <v>307</v>
      </c>
      <c r="C97" s="87" t="s">
        <v>104</v>
      </c>
      <c r="D97" s="88">
        <v>3659.44</v>
      </c>
      <c r="E97" s="89" t="s">
        <v>308</v>
      </c>
      <c r="F97" s="88">
        <v>430.27</v>
      </c>
      <c r="G97" s="88">
        <v>37</v>
      </c>
      <c r="H97" s="88" t="s">
        <v>309</v>
      </c>
      <c r="I97" s="88">
        <v>4</v>
      </c>
      <c r="J97" s="88">
        <v>393</v>
      </c>
      <c r="K97" s="89" t="s">
        <v>310</v>
      </c>
      <c r="L97" s="89"/>
      <c r="M97" s="89"/>
      <c r="N97" s="89"/>
      <c r="O97" s="89"/>
      <c r="P97" s="89"/>
      <c r="Q97" s="89"/>
      <c r="R97" s="89"/>
      <c r="S97" s="89"/>
      <c r="T97" s="89"/>
      <c r="U97" s="89">
        <v>25</v>
      </c>
      <c r="V97" s="24"/>
      <c r="W97" s="24"/>
      <c r="X97" s="24"/>
      <c r="Y97" s="24"/>
      <c r="Z97" s="24"/>
    </row>
    <row r="98" spans="1:26" ht="96" x14ac:dyDescent="0.2">
      <c r="A98" s="85">
        <v>63</v>
      </c>
      <c r="B98" s="86" t="s">
        <v>311</v>
      </c>
      <c r="C98" s="87">
        <v>1</v>
      </c>
      <c r="D98" s="88">
        <v>211.83</v>
      </c>
      <c r="E98" s="89" t="s">
        <v>312</v>
      </c>
      <c r="F98" s="88">
        <v>101.25</v>
      </c>
      <c r="G98" s="88">
        <v>212</v>
      </c>
      <c r="H98" s="88" t="s">
        <v>313</v>
      </c>
      <c r="I98" s="88">
        <v>101</v>
      </c>
      <c r="J98" s="88">
        <v>1630</v>
      </c>
      <c r="K98" s="89" t="s">
        <v>314</v>
      </c>
      <c r="L98" s="89"/>
      <c r="M98" s="89"/>
      <c r="N98" s="89"/>
      <c r="O98" s="89"/>
      <c r="P98" s="89"/>
      <c r="Q98" s="89"/>
      <c r="R98" s="89"/>
      <c r="S98" s="89"/>
      <c r="T98" s="89"/>
      <c r="U98" s="89">
        <v>363</v>
      </c>
      <c r="V98" s="24"/>
      <c r="W98" s="24"/>
      <c r="X98" s="24"/>
      <c r="Y98" s="24"/>
      <c r="Z98" s="24"/>
    </row>
    <row r="99" spans="1:26" ht="48" x14ac:dyDescent="0.2">
      <c r="A99" s="92">
        <v>64</v>
      </c>
      <c r="B99" s="93" t="s">
        <v>315</v>
      </c>
      <c r="C99" s="94">
        <v>1</v>
      </c>
      <c r="D99" s="95">
        <v>334.37</v>
      </c>
      <c r="E99" s="96" t="s">
        <v>316</v>
      </c>
      <c r="F99" s="95"/>
      <c r="G99" s="95">
        <v>334</v>
      </c>
      <c r="H99" s="95" t="s">
        <v>317</v>
      </c>
      <c r="I99" s="95"/>
      <c r="J99" s="95">
        <v>2190</v>
      </c>
      <c r="K99" s="96" t="s">
        <v>318</v>
      </c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24"/>
      <c r="W99" s="24"/>
      <c r="X99" s="24"/>
      <c r="Y99" s="24"/>
      <c r="Z99" s="24"/>
    </row>
    <row r="100" spans="1:26" ht="21" customHeight="1" x14ac:dyDescent="0.2">
      <c r="A100" s="83" t="s">
        <v>319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24"/>
      <c r="W100" s="24"/>
      <c r="X100" s="24"/>
      <c r="Y100" s="24"/>
      <c r="Z100" s="24"/>
    </row>
    <row r="101" spans="1:26" ht="72" x14ac:dyDescent="0.2">
      <c r="A101" s="85">
        <v>65</v>
      </c>
      <c r="B101" s="86" t="s">
        <v>320</v>
      </c>
      <c r="C101" s="87">
        <v>5</v>
      </c>
      <c r="D101" s="88">
        <v>43.17</v>
      </c>
      <c r="E101" s="89" t="s">
        <v>321</v>
      </c>
      <c r="F101" s="88">
        <v>19.350000000000001</v>
      </c>
      <c r="G101" s="88">
        <v>216</v>
      </c>
      <c r="H101" s="88" t="s">
        <v>322</v>
      </c>
      <c r="I101" s="88">
        <v>97</v>
      </c>
      <c r="J101" s="88">
        <v>1544</v>
      </c>
      <c r="K101" s="89" t="s">
        <v>323</v>
      </c>
      <c r="L101" s="89"/>
      <c r="M101" s="89"/>
      <c r="N101" s="89"/>
      <c r="O101" s="89"/>
      <c r="P101" s="89"/>
      <c r="Q101" s="89"/>
      <c r="R101" s="89"/>
      <c r="S101" s="89"/>
      <c r="T101" s="89"/>
      <c r="U101" s="89">
        <v>281</v>
      </c>
      <c r="V101" s="24"/>
      <c r="W101" s="24"/>
      <c r="X101" s="24"/>
      <c r="Y101" s="24"/>
      <c r="Z101" s="24"/>
    </row>
    <row r="102" spans="1:26" ht="60" x14ac:dyDescent="0.2">
      <c r="A102" s="85">
        <v>66</v>
      </c>
      <c r="B102" s="86" t="s">
        <v>324</v>
      </c>
      <c r="C102" s="87">
        <v>1</v>
      </c>
      <c r="D102" s="88">
        <v>210.53</v>
      </c>
      <c r="E102" s="89">
        <v>210.53</v>
      </c>
      <c r="F102" s="88"/>
      <c r="G102" s="88">
        <v>211</v>
      </c>
      <c r="H102" s="88">
        <v>211</v>
      </c>
      <c r="I102" s="88"/>
      <c r="J102" s="88">
        <v>1379</v>
      </c>
      <c r="K102" s="89">
        <v>1379</v>
      </c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24"/>
      <c r="W102" s="24"/>
      <c r="X102" s="24"/>
      <c r="Y102" s="24"/>
      <c r="Z102" s="24"/>
    </row>
    <row r="103" spans="1:26" ht="48" x14ac:dyDescent="0.2">
      <c r="A103" s="85">
        <v>67</v>
      </c>
      <c r="B103" s="86" t="s">
        <v>325</v>
      </c>
      <c r="C103" s="87">
        <v>1</v>
      </c>
      <c r="D103" s="88">
        <v>22.75</v>
      </c>
      <c r="E103" s="89">
        <v>22.75</v>
      </c>
      <c r="F103" s="88"/>
      <c r="G103" s="88">
        <v>23</v>
      </c>
      <c r="H103" s="88">
        <v>23</v>
      </c>
      <c r="I103" s="88"/>
      <c r="J103" s="88">
        <v>149</v>
      </c>
      <c r="K103" s="89">
        <v>149</v>
      </c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24"/>
      <c r="W103" s="24"/>
      <c r="X103" s="24"/>
      <c r="Y103" s="24"/>
      <c r="Z103" s="24"/>
    </row>
    <row r="104" spans="1:26" ht="60" x14ac:dyDescent="0.2">
      <c r="A104" s="85">
        <v>68</v>
      </c>
      <c r="B104" s="86" t="s">
        <v>326</v>
      </c>
      <c r="C104" s="87" t="s">
        <v>327</v>
      </c>
      <c r="D104" s="88">
        <v>33.43</v>
      </c>
      <c r="E104" s="89">
        <v>7.75</v>
      </c>
      <c r="F104" s="88"/>
      <c r="G104" s="88">
        <v>3</v>
      </c>
      <c r="H104" s="88">
        <v>1</v>
      </c>
      <c r="I104" s="88"/>
      <c r="J104" s="88">
        <v>11</v>
      </c>
      <c r="K104" s="89">
        <v>11</v>
      </c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24"/>
      <c r="W104" s="24"/>
      <c r="X104" s="24"/>
      <c r="Y104" s="24"/>
      <c r="Z104" s="24"/>
    </row>
    <row r="105" spans="1:26" ht="60" x14ac:dyDescent="0.2">
      <c r="A105" s="85">
        <v>69</v>
      </c>
      <c r="B105" s="86" t="s">
        <v>328</v>
      </c>
      <c r="C105" s="87">
        <v>9</v>
      </c>
      <c r="D105" s="88">
        <v>1.43</v>
      </c>
      <c r="E105" s="89" t="s">
        <v>329</v>
      </c>
      <c r="F105" s="88"/>
      <c r="G105" s="88">
        <v>13</v>
      </c>
      <c r="H105" s="88">
        <v>13</v>
      </c>
      <c r="I105" s="88"/>
      <c r="J105" s="88">
        <v>180</v>
      </c>
      <c r="K105" s="89">
        <v>180</v>
      </c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24"/>
      <c r="W105" s="24"/>
      <c r="X105" s="24"/>
      <c r="Y105" s="24"/>
      <c r="Z105" s="24"/>
    </row>
    <row r="106" spans="1:26" ht="72" x14ac:dyDescent="0.2">
      <c r="A106" s="85">
        <v>70</v>
      </c>
      <c r="B106" s="86" t="s">
        <v>330</v>
      </c>
      <c r="C106" s="87">
        <v>1</v>
      </c>
      <c r="D106" s="88">
        <v>108.63</v>
      </c>
      <c r="E106" s="89" t="s">
        <v>331</v>
      </c>
      <c r="F106" s="88">
        <v>52.17</v>
      </c>
      <c r="G106" s="88">
        <v>109</v>
      </c>
      <c r="H106" s="88" t="s">
        <v>332</v>
      </c>
      <c r="I106" s="88">
        <v>52</v>
      </c>
      <c r="J106" s="88">
        <v>815</v>
      </c>
      <c r="K106" s="89" t="s">
        <v>333</v>
      </c>
      <c r="L106" s="89"/>
      <c r="M106" s="89"/>
      <c r="N106" s="89"/>
      <c r="O106" s="89"/>
      <c r="P106" s="89"/>
      <c r="Q106" s="89"/>
      <c r="R106" s="89"/>
      <c r="S106" s="89"/>
      <c r="T106" s="89"/>
      <c r="U106" s="89">
        <v>202</v>
      </c>
      <c r="V106" s="24"/>
      <c r="W106" s="24"/>
      <c r="X106" s="24"/>
      <c r="Y106" s="24"/>
      <c r="Z106" s="24"/>
    </row>
    <row r="107" spans="1:26" ht="60" x14ac:dyDescent="0.2">
      <c r="A107" s="85">
        <v>71</v>
      </c>
      <c r="B107" s="86" t="s">
        <v>334</v>
      </c>
      <c r="C107" s="87" t="s">
        <v>335</v>
      </c>
      <c r="D107" s="88">
        <v>17.54</v>
      </c>
      <c r="E107" s="89">
        <v>4.99</v>
      </c>
      <c r="F107" s="88" t="s">
        <v>336</v>
      </c>
      <c r="G107" s="88">
        <v>11</v>
      </c>
      <c r="H107" s="88">
        <v>3</v>
      </c>
      <c r="I107" s="88" t="s">
        <v>337</v>
      </c>
      <c r="J107" s="88">
        <v>103</v>
      </c>
      <c r="K107" s="89">
        <v>46</v>
      </c>
      <c r="L107" s="89"/>
      <c r="M107" s="89"/>
      <c r="N107" s="89"/>
      <c r="O107" s="89"/>
      <c r="P107" s="89"/>
      <c r="Q107" s="89"/>
      <c r="R107" s="89"/>
      <c r="S107" s="89"/>
      <c r="T107" s="89"/>
      <c r="U107" s="89" t="s">
        <v>338</v>
      </c>
      <c r="V107" s="24"/>
      <c r="W107" s="24"/>
      <c r="X107" s="24"/>
      <c r="Y107" s="24"/>
      <c r="Z107" s="24"/>
    </row>
    <row r="108" spans="1:26" ht="72" x14ac:dyDescent="0.2">
      <c r="A108" s="85">
        <v>72</v>
      </c>
      <c r="B108" s="86" t="s">
        <v>339</v>
      </c>
      <c r="C108" s="87" t="s">
        <v>335</v>
      </c>
      <c r="D108" s="88">
        <v>6.04</v>
      </c>
      <c r="E108" s="89">
        <v>0.97</v>
      </c>
      <c r="F108" s="88" t="s">
        <v>340</v>
      </c>
      <c r="G108" s="88">
        <v>4</v>
      </c>
      <c r="H108" s="88">
        <v>1</v>
      </c>
      <c r="I108" s="88">
        <v>3</v>
      </c>
      <c r="J108" s="88">
        <v>32</v>
      </c>
      <c r="K108" s="89">
        <v>9</v>
      </c>
      <c r="L108" s="89"/>
      <c r="M108" s="89"/>
      <c r="N108" s="89"/>
      <c r="O108" s="89"/>
      <c r="P108" s="89"/>
      <c r="Q108" s="89"/>
      <c r="R108" s="89"/>
      <c r="S108" s="89"/>
      <c r="T108" s="89"/>
      <c r="U108" s="89" t="s">
        <v>341</v>
      </c>
      <c r="V108" s="24"/>
      <c r="W108" s="24"/>
      <c r="X108" s="24"/>
      <c r="Y108" s="24"/>
      <c r="Z108" s="24"/>
    </row>
    <row r="109" spans="1:26" ht="72" x14ac:dyDescent="0.2">
      <c r="A109" s="92">
        <v>73</v>
      </c>
      <c r="B109" s="93" t="s">
        <v>342</v>
      </c>
      <c r="C109" s="94">
        <v>1</v>
      </c>
      <c r="D109" s="95">
        <v>968.45</v>
      </c>
      <c r="E109" s="96">
        <v>170.24</v>
      </c>
      <c r="F109" s="95" t="s">
        <v>343</v>
      </c>
      <c r="G109" s="95">
        <v>968</v>
      </c>
      <c r="H109" s="95">
        <v>170</v>
      </c>
      <c r="I109" s="95" t="s">
        <v>344</v>
      </c>
      <c r="J109" s="95">
        <v>8007</v>
      </c>
      <c r="K109" s="96">
        <v>2434</v>
      </c>
      <c r="L109" s="96"/>
      <c r="M109" s="96"/>
      <c r="N109" s="96"/>
      <c r="O109" s="96"/>
      <c r="P109" s="96"/>
      <c r="Q109" s="96"/>
      <c r="R109" s="96"/>
      <c r="S109" s="96"/>
      <c r="T109" s="96"/>
      <c r="U109" s="96" t="s">
        <v>345</v>
      </c>
      <c r="V109" s="24"/>
      <c r="W109" s="24"/>
      <c r="X109" s="24"/>
      <c r="Y109" s="24"/>
      <c r="Z109" s="24"/>
    </row>
    <row r="110" spans="1:26" ht="36" x14ac:dyDescent="0.2">
      <c r="A110" s="97" t="s">
        <v>346</v>
      </c>
      <c r="B110" s="98"/>
      <c r="C110" s="98"/>
      <c r="D110" s="98"/>
      <c r="E110" s="98"/>
      <c r="F110" s="98"/>
      <c r="G110" s="99">
        <v>24572</v>
      </c>
      <c r="H110" s="99" t="s">
        <v>347</v>
      </c>
      <c r="I110" s="99" t="s">
        <v>348</v>
      </c>
      <c r="J110" s="99">
        <v>117449</v>
      </c>
      <c r="K110" s="99" t="s">
        <v>349</v>
      </c>
      <c r="L110" s="99"/>
      <c r="M110" s="99"/>
      <c r="N110" s="99"/>
      <c r="O110" s="99"/>
      <c r="P110" s="99"/>
      <c r="Q110" s="99"/>
      <c r="R110" s="99"/>
      <c r="S110" s="99"/>
      <c r="T110" s="99"/>
      <c r="U110" s="99" t="s">
        <v>350</v>
      </c>
      <c r="V110" s="24"/>
      <c r="W110" s="24"/>
      <c r="X110" s="24"/>
      <c r="Y110" s="24"/>
      <c r="Z110" s="24"/>
    </row>
    <row r="111" spans="1:26" x14ac:dyDescent="0.2">
      <c r="A111" s="97" t="s">
        <v>351</v>
      </c>
      <c r="B111" s="98"/>
      <c r="C111" s="98"/>
      <c r="D111" s="98"/>
      <c r="E111" s="98"/>
      <c r="F111" s="98"/>
      <c r="G111" s="99"/>
      <c r="H111" s="99"/>
      <c r="I111" s="99"/>
      <c r="J111" s="99">
        <v>117478</v>
      </c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24"/>
      <c r="W111" s="24"/>
      <c r="X111" s="24"/>
      <c r="Y111" s="24"/>
      <c r="Z111" s="24"/>
    </row>
    <row r="112" spans="1:26" x14ac:dyDescent="0.2">
      <c r="A112" s="97" t="s">
        <v>352</v>
      </c>
      <c r="B112" s="98"/>
      <c r="C112" s="98"/>
      <c r="D112" s="98"/>
      <c r="E112" s="98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24"/>
      <c r="W112" s="24"/>
      <c r="X112" s="24"/>
      <c r="Y112" s="24"/>
      <c r="Z112" s="24"/>
    </row>
    <row r="113" spans="1:26" ht="36" x14ac:dyDescent="0.2">
      <c r="A113" s="97" t="s">
        <v>353</v>
      </c>
      <c r="B113" s="98"/>
      <c r="C113" s="98"/>
      <c r="D113" s="98"/>
      <c r="E113" s="98"/>
      <c r="F113" s="98"/>
      <c r="G113" s="99"/>
      <c r="H113" s="99"/>
      <c r="I113" s="99"/>
      <c r="J113" s="99">
        <v>29</v>
      </c>
      <c r="K113" s="99" t="s">
        <v>354</v>
      </c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24"/>
      <c r="W113" s="24"/>
      <c r="X113" s="24"/>
      <c r="Y113" s="24"/>
      <c r="Z113" s="24"/>
    </row>
    <row r="114" spans="1:26" x14ac:dyDescent="0.2">
      <c r="A114" s="97" t="s">
        <v>355</v>
      </c>
      <c r="B114" s="98"/>
      <c r="C114" s="98"/>
      <c r="D114" s="98"/>
      <c r="E114" s="98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24"/>
      <c r="W114" s="24"/>
      <c r="X114" s="24"/>
      <c r="Y114" s="24"/>
      <c r="Z114" s="24"/>
    </row>
    <row r="115" spans="1:26" x14ac:dyDescent="0.2">
      <c r="A115" s="97" t="s">
        <v>356</v>
      </c>
      <c r="B115" s="98"/>
      <c r="C115" s="98"/>
      <c r="D115" s="98"/>
      <c r="E115" s="98"/>
      <c r="F115" s="98"/>
      <c r="G115" s="99">
        <v>2781</v>
      </c>
      <c r="H115" s="99"/>
      <c r="I115" s="99"/>
      <c r="J115" s="99">
        <v>37963</v>
      </c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24"/>
      <c r="W115" s="24"/>
      <c r="X115" s="24"/>
      <c r="Y115" s="24"/>
      <c r="Z115" s="24"/>
    </row>
    <row r="116" spans="1:26" x14ac:dyDescent="0.2">
      <c r="A116" s="97" t="s">
        <v>357</v>
      </c>
      <c r="B116" s="98"/>
      <c r="C116" s="98"/>
      <c r="D116" s="98"/>
      <c r="E116" s="98"/>
      <c r="F116" s="98"/>
      <c r="G116" s="99">
        <v>7158</v>
      </c>
      <c r="H116" s="99"/>
      <c r="I116" s="99"/>
      <c r="J116" s="99">
        <v>36545</v>
      </c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24"/>
      <c r="W116" s="24"/>
      <c r="X116" s="24"/>
      <c r="Y116" s="24"/>
      <c r="Z116" s="24"/>
    </row>
    <row r="117" spans="1:26" x14ac:dyDescent="0.2">
      <c r="A117" s="97" t="s">
        <v>358</v>
      </c>
      <c r="B117" s="98"/>
      <c r="C117" s="98"/>
      <c r="D117" s="98"/>
      <c r="E117" s="98"/>
      <c r="F117" s="98"/>
      <c r="G117" s="99">
        <v>15080</v>
      </c>
      <c r="H117" s="99"/>
      <c r="I117" s="99"/>
      <c r="J117" s="99">
        <v>49408</v>
      </c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24"/>
      <c r="W117" s="24"/>
      <c r="X117" s="24"/>
      <c r="Y117" s="24"/>
      <c r="Z117" s="24"/>
    </row>
    <row r="118" spans="1:26" x14ac:dyDescent="0.2">
      <c r="A118" s="100" t="s">
        <v>359</v>
      </c>
      <c r="B118" s="101"/>
      <c r="C118" s="101"/>
      <c r="D118" s="101"/>
      <c r="E118" s="101"/>
      <c r="F118" s="101"/>
      <c r="G118" s="102">
        <v>2959</v>
      </c>
      <c r="H118" s="102"/>
      <c r="I118" s="102"/>
      <c r="J118" s="102">
        <v>32900</v>
      </c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24"/>
      <c r="W118" s="24"/>
      <c r="X118" s="24"/>
      <c r="Y118" s="24"/>
      <c r="Z118" s="24"/>
    </row>
    <row r="119" spans="1:26" x14ac:dyDescent="0.2">
      <c r="A119" s="100" t="s">
        <v>360</v>
      </c>
      <c r="B119" s="101"/>
      <c r="C119" s="101"/>
      <c r="D119" s="101"/>
      <c r="E119" s="101"/>
      <c r="F119" s="101"/>
      <c r="G119" s="102">
        <v>1584</v>
      </c>
      <c r="H119" s="102"/>
      <c r="I119" s="102"/>
      <c r="J119" s="102">
        <v>17204</v>
      </c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24"/>
      <c r="W119" s="24"/>
      <c r="X119" s="24"/>
      <c r="Y119" s="24"/>
      <c r="Z119" s="24"/>
    </row>
    <row r="120" spans="1:26" x14ac:dyDescent="0.2">
      <c r="A120" s="100" t="s">
        <v>361</v>
      </c>
      <c r="B120" s="101"/>
      <c r="C120" s="101"/>
      <c r="D120" s="101"/>
      <c r="E120" s="101"/>
      <c r="F120" s="101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24"/>
      <c r="W120" s="24"/>
      <c r="X120" s="24"/>
      <c r="Y120" s="24"/>
      <c r="Z120" s="24"/>
    </row>
    <row r="121" spans="1:26" x14ac:dyDescent="0.2">
      <c r="A121" s="97" t="s">
        <v>362</v>
      </c>
      <c r="B121" s="98"/>
      <c r="C121" s="98"/>
      <c r="D121" s="98"/>
      <c r="E121" s="98"/>
      <c r="F121" s="98"/>
      <c r="G121" s="99">
        <v>28703</v>
      </c>
      <c r="H121" s="99"/>
      <c r="I121" s="99"/>
      <c r="J121" s="99">
        <v>163733</v>
      </c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24"/>
      <c r="W121" s="24"/>
      <c r="X121" s="24"/>
      <c r="Y121" s="24"/>
      <c r="Z121" s="24"/>
    </row>
    <row r="122" spans="1:26" x14ac:dyDescent="0.2">
      <c r="A122" s="97" t="s">
        <v>363</v>
      </c>
      <c r="B122" s="98"/>
      <c r="C122" s="98"/>
      <c r="D122" s="98"/>
      <c r="E122" s="98"/>
      <c r="F122" s="98"/>
      <c r="G122" s="99">
        <v>412</v>
      </c>
      <c r="H122" s="99"/>
      <c r="I122" s="99"/>
      <c r="J122" s="99">
        <v>3849</v>
      </c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24"/>
      <c r="W122" s="24"/>
      <c r="X122" s="24"/>
      <c r="Y122" s="24"/>
      <c r="Z122" s="24"/>
    </row>
    <row r="123" spans="1:26" x14ac:dyDescent="0.2">
      <c r="A123" s="97" t="s">
        <v>364</v>
      </c>
      <c r="B123" s="98"/>
      <c r="C123" s="98"/>
      <c r="D123" s="98"/>
      <c r="E123" s="98"/>
      <c r="F123" s="98"/>
      <c r="G123" s="99">
        <v>29115</v>
      </c>
      <c r="H123" s="99"/>
      <c r="I123" s="99"/>
      <c r="J123" s="99">
        <v>167582</v>
      </c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24"/>
      <c r="W123" s="24"/>
      <c r="X123" s="24"/>
      <c r="Y123" s="24"/>
      <c r="Z123" s="24"/>
    </row>
    <row r="124" spans="1:26" x14ac:dyDescent="0.2">
      <c r="A124" s="100" t="s">
        <v>365</v>
      </c>
      <c r="B124" s="101"/>
      <c r="C124" s="101"/>
      <c r="D124" s="101"/>
      <c r="E124" s="101"/>
      <c r="F124" s="101"/>
      <c r="G124" s="102">
        <v>29115</v>
      </c>
      <c r="H124" s="102"/>
      <c r="I124" s="102"/>
      <c r="J124" s="102">
        <v>167582</v>
      </c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24"/>
      <c r="W124" s="24"/>
      <c r="X124" s="24"/>
      <c r="Y124" s="24"/>
      <c r="Z124" s="24"/>
    </row>
    <row r="125" spans="1:26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4"/>
      <c r="W125" s="24"/>
      <c r="X125" s="24"/>
      <c r="Y125" s="24"/>
      <c r="Z125" s="24"/>
    </row>
    <row r="126" spans="1:26" x14ac:dyDescent="0.2">
      <c r="A126" s="25"/>
      <c r="B126" s="51" t="s">
        <v>35</v>
      </c>
      <c r="C126" s="52"/>
      <c r="D126" s="53"/>
      <c r="E126" s="53"/>
      <c r="F126" s="52"/>
      <c r="G126" s="54">
        <f>IF(ISBLANK(X14),"",ROUND(Y14/X14,2)*100)</f>
        <v>106</v>
      </c>
      <c r="H126" s="2"/>
      <c r="I126" s="2"/>
      <c r="J126" s="54">
        <f>IF(ISBLANK(X15),"",ROUND(Y15/X15,2)*100)</f>
        <v>87</v>
      </c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24"/>
      <c r="W126" s="24"/>
      <c r="X126" s="24"/>
      <c r="Y126" s="24"/>
      <c r="Z126" s="24"/>
    </row>
    <row r="127" spans="1:26" x14ac:dyDescent="0.2">
      <c r="A127" s="25"/>
      <c r="B127" s="51" t="s">
        <v>36</v>
      </c>
      <c r="C127" s="52"/>
      <c r="D127" s="53"/>
      <c r="E127" s="53"/>
      <c r="F127" s="52"/>
      <c r="G127" s="18">
        <f>IF(ISBLANK(X14),"",ROUND(Z14/X14,2)*100)</f>
        <v>56.999999999999993</v>
      </c>
      <c r="H127" s="4"/>
      <c r="I127" s="4"/>
      <c r="J127" s="18">
        <f>IF(ISBLANK(X15),"",ROUND(Z15/X15,2)*100)</f>
        <v>45</v>
      </c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24"/>
      <c r="W127" s="24"/>
      <c r="X127" s="24"/>
      <c r="Y127" s="24"/>
      <c r="Z127" s="24"/>
    </row>
    <row r="128" spans="1:26" x14ac:dyDescent="0.2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24"/>
      <c r="W128" s="24"/>
      <c r="X128" s="24"/>
      <c r="Y128" s="24"/>
      <c r="Z128" s="24"/>
    </row>
    <row r="129" spans="1:26" x14ac:dyDescent="0.2">
      <c r="A129" s="55" t="s">
        <v>42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">
      <c r="A130" s="2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">
      <c r="A131" s="55" t="s">
        <v>43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">
      <c r="A132" s="19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4"/>
      <c r="W132" s="4"/>
      <c r="X132" s="4"/>
      <c r="Y132" s="4"/>
      <c r="Z132" s="4"/>
    </row>
    <row r="133" spans="1:26" x14ac:dyDescent="0.2">
      <c r="V133" s="26"/>
      <c r="W133" s="26"/>
      <c r="X133" s="26"/>
      <c r="Y133" s="26"/>
      <c r="Z133" s="26"/>
    </row>
  </sheetData>
  <mergeCells count="53">
    <mergeCell ref="A121:F121"/>
    <mergeCell ref="A122:F122"/>
    <mergeCell ref="A123:F123"/>
    <mergeCell ref="A124:F124"/>
    <mergeCell ref="A115:F115"/>
    <mergeCell ref="A116:F116"/>
    <mergeCell ref="A117:F117"/>
    <mergeCell ref="A118:F118"/>
    <mergeCell ref="A119:F119"/>
    <mergeCell ref="A120:F120"/>
    <mergeCell ref="A100:U100"/>
    <mergeCell ref="A110:F110"/>
    <mergeCell ref="A111:F111"/>
    <mergeCell ref="A112:F112"/>
    <mergeCell ref="A113:F113"/>
    <mergeCell ref="A114:F114"/>
    <mergeCell ref="A63:U63"/>
    <mergeCell ref="A70:U70"/>
    <mergeCell ref="A76:U76"/>
    <mergeCell ref="A84:U84"/>
    <mergeCell ref="A85:U85"/>
    <mergeCell ref="A92:U92"/>
    <mergeCell ref="A24:U24"/>
    <mergeCell ref="A41:U41"/>
    <mergeCell ref="A51:U51"/>
    <mergeCell ref="A54:U54"/>
    <mergeCell ref="A57:U57"/>
    <mergeCell ref="A58:U58"/>
    <mergeCell ref="J12:K12"/>
    <mergeCell ref="J13:K13"/>
    <mergeCell ref="A5:U5"/>
    <mergeCell ref="A6:U6"/>
    <mergeCell ref="A7:U7"/>
    <mergeCell ref="A8:U8"/>
    <mergeCell ref="J10:U10"/>
    <mergeCell ref="G11:H11"/>
    <mergeCell ref="A20:A22"/>
    <mergeCell ref="B20:B22"/>
    <mergeCell ref="C20:C22"/>
    <mergeCell ref="D20:F20"/>
    <mergeCell ref="D21:D22"/>
    <mergeCell ref="J20:U20"/>
    <mergeCell ref="G21:G22"/>
    <mergeCell ref="G15:H15"/>
    <mergeCell ref="J15:K15"/>
    <mergeCell ref="J21:J22"/>
    <mergeCell ref="G20:I20"/>
    <mergeCell ref="G10:I10"/>
    <mergeCell ref="G14:H14"/>
    <mergeCell ref="J11:K11"/>
    <mergeCell ref="J14:K14"/>
    <mergeCell ref="G12:H12"/>
    <mergeCell ref="G13:H1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8"/>
  <sheetViews>
    <sheetView showGridLines="0" topLeftCell="A15" workbookViewId="0">
      <selection activeCell="D18" sqref="D18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5" customFormat="1" x14ac:dyDescent="0.2">
      <c r="A2" s="6" t="s">
        <v>37</v>
      </c>
      <c r="B2" s="4"/>
      <c r="C2" s="4"/>
      <c r="D2" s="4"/>
      <c r="L2" s="29"/>
    </row>
    <row r="3" spans="1:23" s="5" customFormat="1" x14ac:dyDescent="0.2">
      <c r="A3" s="3"/>
      <c r="B3" s="4"/>
      <c r="C3" s="4"/>
      <c r="D3" s="4"/>
      <c r="L3" s="29"/>
    </row>
    <row r="4" spans="1:23" s="5" customFormat="1" x14ac:dyDescent="0.2">
      <c r="A4" s="6" t="s">
        <v>38</v>
      </c>
      <c r="B4" s="4"/>
      <c r="C4" s="4"/>
      <c r="D4" s="4"/>
      <c r="L4" s="29"/>
    </row>
    <row r="5" spans="1:23" s="5" customFormat="1" ht="15" x14ac:dyDescent="0.25">
      <c r="A5" s="66" t="s">
        <v>366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27"/>
      <c r="P5" s="27"/>
      <c r="Q5" s="27"/>
      <c r="R5" s="27"/>
      <c r="S5" s="27"/>
      <c r="T5" s="27"/>
      <c r="U5" s="27"/>
      <c r="V5" s="27"/>
      <c r="W5" s="27"/>
    </row>
    <row r="6" spans="1:23" s="5" customFormat="1" ht="12" x14ac:dyDescent="0.2">
      <c r="A6" s="67" t="s">
        <v>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28"/>
      <c r="P6" s="28"/>
      <c r="Q6" s="28"/>
      <c r="R6" s="28"/>
      <c r="S6" s="28"/>
      <c r="T6" s="28"/>
      <c r="U6" s="28"/>
      <c r="V6" s="28"/>
      <c r="W6" s="28"/>
    </row>
    <row r="7" spans="1:23" s="5" customFormat="1" ht="12" x14ac:dyDescent="0.2">
      <c r="A7" s="67" t="s">
        <v>40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28"/>
      <c r="P7" s="28"/>
      <c r="Q7" s="28"/>
      <c r="R7" s="28"/>
      <c r="S7" s="28"/>
      <c r="T7" s="28"/>
      <c r="U7" s="28"/>
      <c r="V7" s="28"/>
      <c r="W7" s="28"/>
    </row>
    <row r="8" spans="1:23" s="5" customFormat="1" ht="12" x14ac:dyDescent="0.2">
      <c r="A8" s="68" t="s">
        <v>41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x14ac:dyDescent="0.2">
      <c r="L9" s="29"/>
    </row>
    <row r="10" spans="1:23" s="5" customFormat="1" ht="12.75" customHeight="1" x14ac:dyDescent="0.2">
      <c r="G10" s="69" t="s">
        <v>17</v>
      </c>
      <c r="H10" s="70"/>
      <c r="I10" s="70"/>
      <c r="J10" s="69" t="s">
        <v>18</v>
      </c>
      <c r="K10" s="70"/>
      <c r="L10" s="70"/>
      <c r="M10" s="71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5" customFormat="1" x14ac:dyDescent="0.2">
      <c r="D11" s="3" t="s">
        <v>2</v>
      </c>
      <c r="G11" s="56">
        <f>29115/1000</f>
        <v>29.114999999999998</v>
      </c>
      <c r="H11" s="57"/>
      <c r="I11" s="31" t="s">
        <v>3</v>
      </c>
      <c r="J11" s="58">
        <f>167582/1000</f>
        <v>167.58199999999999</v>
      </c>
      <c r="K11" s="59"/>
      <c r="L11" s="32"/>
      <c r="M11" s="7" t="s">
        <v>3</v>
      </c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2" spans="1:23" s="5" customFormat="1" x14ac:dyDescent="0.2">
      <c r="D12" s="9" t="s">
        <v>33</v>
      </c>
      <c r="F12" s="10"/>
      <c r="G12" s="56">
        <f>0/1000</f>
        <v>0</v>
      </c>
      <c r="H12" s="57"/>
      <c r="I12" s="7" t="s">
        <v>3</v>
      </c>
      <c r="J12" s="58">
        <f>0/1000</f>
        <v>0</v>
      </c>
      <c r="K12" s="59"/>
      <c r="L12" s="32"/>
      <c r="M12" s="7" t="s">
        <v>3</v>
      </c>
      <c r="N12" s="33"/>
      <c r="O12" s="33"/>
      <c r="P12" s="33"/>
      <c r="Q12" s="33"/>
      <c r="R12" s="33"/>
      <c r="S12" s="33"/>
      <c r="T12" s="33"/>
    </row>
    <row r="13" spans="1:23" s="5" customFormat="1" x14ac:dyDescent="0.2">
      <c r="D13" s="9" t="s">
        <v>34</v>
      </c>
      <c r="F13" s="10"/>
      <c r="G13" s="56">
        <f>412/1000</f>
        <v>0.41199999999999998</v>
      </c>
      <c r="H13" s="57"/>
      <c r="I13" s="7" t="s">
        <v>3</v>
      </c>
      <c r="J13" s="58">
        <f>3849/1000</f>
        <v>3.8490000000000002</v>
      </c>
      <c r="K13" s="59"/>
      <c r="L13" s="32"/>
      <c r="M13" s="7" t="s">
        <v>3</v>
      </c>
      <c r="N13" s="33"/>
      <c r="O13" s="33"/>
      <c r="P13" s="33"/>
      <c r="Q13" s="33"/>
      <c r="R13" s="33"/>
      <c r="S13" s="33"/>
      <c r="T13" s="33"/>
    </row>
    <row r="14" spans="1:23" s="5" customFormat="1" x14ac:dyDescent="0.2">
      <c r="D14" s="3" t="s">
        <v>4</v>
      </c>
      <c r="G14" s="56">
        <f>(O14+O15)/1000</f>
        <v>0.21865000000000001</v>
      </c>
      <c r="H14" s="57"/>
      <c r="I14" s="31" t="s">
        <v>5</v>
      </c>
      <c r="J14" s="58">
        <f>(P14+P15)/1000</f>
        <v>0.21865000000000001</v>
      </c>
      <c r="K14" s="59"/>
      <c r="L14" s="11">
        <v>2332</v>
      </c>
      <c r="M14" s="7" t="s">
        <v>5</v>
      </c>
      <c r="N14" s="33"/>
      <c r="O14" s="11">
        <v>179.78</v>
      </c>
      <c r="P14" s="12">
        <v>179.78</v>
      </c>
      <c r="Q14" s="33"/>
      <c r="R14" s="33"/>
      <c r="S14" s="33"/>
      <c r="T14" s="33"/>
      <c r="U14" s="33"/>
      <c r="V14" s="33"/>
      <c r="W14" s="34"/>
    </row>
    <row r="15" spans="1:23" s="5" customFormat="1" x14ac:dyDescent="0.2">
      <c r="D15" s="3" t="s">
        <v>6</v>
      </c>
      <c r="G15" s="56">
        <f>2781/1000</f>
        <v>2.7810000000000001</v>
      </c>
      <c r="H15" s="57"/>
      <c r="I15" s="31" t="s">
        <v>3</v>
      </c>
      <c r="J15" s="58">
        <f>37963/1000</f>
        <v>37.963000000000001</v>
      </c>
      <c r="K15" s="59"/>
      <c r="L15" s="12">
        <v>31525</v>
      </c>
      <c r="M15" s="7" t="s">
        <v>3</v>
      </c>
      <c r="N15" s="33"/>
      <c r="O15" s="11">
        <v>38.869999999999997</v>
      </c>
      <c r="P15" s="12">
        <v>38.869999999999997</v>
      </c>
      <c r="Q15" s="33"/>
      <c r="R15" s="33"/>
      <c r="S15" s="33"/>
      <c r="T15" s="33"/>
      <c r="U15" s="33"/>
      <c r="V15" s="33"/>
      <c r="W15" s="34"/>
    </row>
    <row r="16" spans="1:23" s="5" customFormat="1" x14ac:dyDescent="0.2">
      <c r="F16" s="4"/>
      <c r="G16" s="13"/>
      <c r="H16" s="13"/>
      <c r="I16" s="14"/>
      <c r="J16" s="15"/>
      <c r="K16" s="35"/>
      <c r="L16" s="11">
        <v>449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1:23" s="5" customFormat="1" x14ac:dyDescent="0.2">
      <c r="B17" s="4"/>
      <c r="C17" s="4"/>
      <c r="D17" s="4"/>
      <c r="F17" s="10"/>
      <c r="G17" s="16"/>
      <c r="H17" s="16"/>
      <c r="I17" s="17"/>
      <c r="J17" s="18"/>
      <c r="K17" s="18"/>
      <c r="L17" s="12">
        <v>6438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</row>
    <row r="18" spans="1:23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820</v>
      </c>
    </row>
    <row r="19" spans="1:23" s="5" customFormat="1" ht="13.5" thickBot="1" x14ac:dyDescent="0.25">
      <c r="A19" s="19"/>
      <c r="L19" s="29"/>
    </row>
    <row r="20" spans="1:23" s="21" customFormat="1" ht="23.25" customHeight="1" thickBot="1" x14ac:dyDescent="0.25">
      <c r="A20" s="72" t="s">
        <v>7</v>
      </c>
      <c r="B20" s="72" t="s">
        <v>0</v>
      </c>
      <c r="C20" s="72" t="s">
        <v>19</v>
      </c>
      <c r="D20" s="37" t="s">
        <v>20</v>
      </c>
      <c r="E20" s="72" t="s">
        <v>21</v>
      </c>
      <c r="F20" s="76" t="s">
        <v>22</v>
      </c>
      <c r="G20" s="77"/>
      <c r="H20" s="76" t="s">
        <v>23</v>
      </c>
      <c r="I20" s="80"/>
      <c r="J20" s="80"/>
      <c r="K20" s="77"/>
      <c r="L20" s="38"/>
      <c r="M20" s="72" t="s">
        <v>24</v>
      </c>
      <c r="N20" s="72" t="s">
        <v>25</v>
      </c>
    </row>
    <row r="21" spans="1:23" s="21" customFormat="1" ht="19.5" customHeight="1" thickBot="1" x14ac:dyDescent="0.25">
      <c r="A21" s="73"/>
      <c r="B21" s="73"/>
      <c r="C21" s="73"/>
      <c r="D21" s="72" t="s">
        <v>30</v>
      </c>
      <c r="E21" s="73"/>
      <c r="F21" s="78"/>
      <c r="G21" s="79"/>
      <c r="H21" s="74" t="s">
        <v>26</v>
      </c>
      <c r="I21" s="75"/>
      <c r="J21" s="74" t="s">
        <v>27</v>
      </c>
      <c r="K21" s="75"/>
      <c r="L21" s="39"/>
      <c r="M21" s="73"/>
      <c r="N21" s="73"/>
    </row>
    <row r="22" spans="1:23" s="21" customFormat="1" ht="19.5" customHeight="1" x14ac:dyDescent="0.2">
      <c r="A22" s="73"/>
      <c r="B22" s="73"/>
      <c r="C22" s="73"/>
      <c r="D22" s="73"/>
      <c r="E22" s="73"/>
      <c r="F22" s="103" t="s">
        <v>28</v>
      </c>
      <c r="G22" s="103" t="s">
        <v>29</v>
      </c>
      <c r="H22" s="103" t="s">
        <v>28</v>
      </c>
      <c r="I22" s="103" t="s">
        <v>29</v>
      </c>
      <c r="J22" s="103" t="s">
        <v>28</v>
      </c>
      <c r="K22" s="103" t="s">
        <v>29</v>
      </c>
      <c r="L22" s="39"/>
      <c r="M22" s="73"/>
      <c r="N22" s="73"/>
    </row>
    <row r="23" spans="1:23" x14ac:dyDescent="0.2">
      <c r="A23" s="104">
        <v>1</v>
      </c>
      <c r="B23" s="104">
        <v>2</v>
      </c>
      <c r="C23" s="104">
        <v>3</v>
      </c>
      <c r="D23" s="104">
        <v>4</v>
      </c>
      <c r="E23" s="104">
        <v>5</v>
      </c>
      <c r="F23" s="104">
        <v>6</v>
      </c>
      <c r="G23" s="104">
        <v>7</v>
      </c>
      <c r="H23" s="104">
        <v>8</v>
      </c>
      <c r="I23" s="104">
        <v>9</v>
      </c>
      <c r="J23" s="104">
        <v>10</v>
      </c>
      <c r="K23" s="104">
        <v>11</v>
      </c>
      <c r="L23" s="105"/>
      <c r="M23" s="104">
        <v>12</v>
      </c>
      <c r="N23" s="104">
        <v>13</v>
      </c>
    </row>
    <row r="24" spans="1:23" s="4" customFormat="1" ht="17.850000000000001" customHeight="1" x14ac:dyDescent="0.2">
      <c r="A24" s="106" t="s">
        <v>367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3" s="4" customFormat="1" ht="17.850000000000001" customHeight="1" x14ac:dyDescent="0.2">
      <c r="A25" s="106" t="s">
        <v>368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3" ht="24" x14ac:dyDescent="0.2">
      <c r="A26" s="107">
        <v>1</v>
      </c>
      <c r="B26" s="108" t="s">
        <v>369</v>
      </c>
      <c r="C26" s="86" t="s">
        <v>370</v>
      </c>
      <c r="D26" s="109" t="s">
        <v>371</v>
      </c>
      <c r="E26" s="110">
        <v>4.8600000000000003</v>
      </c>
      <c r="F26" s="88" t="s">
        <v>372</v>
      </c>
      <c r="G26" s="88">
        <v>46.07</v>
      </c>
      <c r="H26" s="111"/>
      <c r="I26" s="111"/>
      <c r="J26" s="88" t="s">
        <v>373</v>
      </c>
      <c r="K26" s="88">
        <v>659.06</v>
      </c>
      <c r="L26" s="112"/>
      <c r="M26" s="111">
        <f>IF(ISNUMBER(K26/G26),IF(NOT(K26/G26=0),K26/G26, " "), " ")</f>
        <v>14.305621879748207</v>
      </c>
      <c r="N26" s="109"/>
    </row>
    <row r="27" spans="1:23" s="4" customFormat="1" ht="24" x14ac:dyDescent="0.2">
      <c r="A27" s="107">
        <v>2</v>
      </c>
      <c r="B27" s="108" t="s">
        <v>374</v>
      </c>
      <c r="C27" s="86" t="s">
        <v>375</v>
      </c>
      <c r="D27" s="109" t="s">
        <v>371</v>
      </c>
      <c r="E27" s="110">
        <v>0.04</v>
      </c>
      <c r="F27" s="88" t="s">
        <v>376</v>
      </c>
      <c r="G27" s="88">
        <v>0.78</v>
      </c>
      <c r="H27" s="111"/>
      <c r="I27" s="111"/>
      <c r="J27" s="88" t="s">
        <v>377</v>
      </c>
      <c r="K27" s="88">
        <v>11.14</v>
      </c>
      <c r="L27" s="112"/>
      <c r="M27" s="111">
        <f>IF(ISNUMBER(K27/G27),IF(NOT(K27/G27=0),K27/G27, " "), " ")</f>
        <v>14.282051282051283</v>
      </c>
      <c r="N27" s="109"/>
    </row>
    <row r="28" spans="1:23" s="4" customFormat="1" ht="24" x14ac:dyDescent="0.2">
      <c r="A28" s="107">
        <v>3</v>
      </c>
      <c r="B28" s="108" t="s">
        <v>378</v>
      </c>
      <c r="C28" s="86" t="s">
        <v>379</v>
      </c>
      <c r="D28" s="109" t="s">
        <v>371</v>
      </c>
      <c r="E28" s="110">
        <v>54.08</v>
      </c>
      <c r="F28" s="88" t="s">
        <v>380</v>
      </c>
      <c r="G28" s="88">
        <v>533.24</v>
      </c>
      <c r="H28" s="111"/>
      <c r="I28" s="111"/>
      <c r="J28" s="88" t="s">
        <v>381</v>
      </c>
      <c r="K28" s="88">
        <v>7625.28</v>
      </c>
      <c r="L28" s="112"/>
      <c r="M28" s="111">
        <f>IF(ISNUMBER(K28/G28),IF(NOT(K28/G28=0),K28/G28, " "), " ")</f>
        <v>14.299902482934513</v>
      </c>
      <c r="N28" s="109"/>
    </row>
    <row r="29" spans="1:23" s="4" customFormat="1" ht="24" x14ac:dyDescent="0.2">
      <c r="A29" s="107">
        <v>4</v>
      </c>
      <c r="B29" s="108" t="s">
        <v>382</v>
      </c>
      <c r="C29" s="86" t="s">
        <v>383</v>
      </c>
      <c r="D29" s="109" t="s">
        <v>371</v>
      </c>
      <c r="E29" s="110">
        <v>2.5499999999999998</v>
      </c>
      <c r="F29" s="88" t="s">
        <v>384</v>
      </c>
      <c r="G29" s="88">
        <v>26.34</v>
      </c>
      <c r="H29" s="111"/>
      <c r="I29" s="111"/>
      <c r="J29" s="88" t="s">
        <v>385</v>
      </c>
      <c r="K29" s="88">
        <v>376.84</v>
      </c>
      <c r="L29" s="112"/>
      <c r="M29" s="111">
        <f>IF(ISNUMBER(K29/G29),IF(NOT(K29/G29=0),K29/G29, " "), " ")</f>
        <v>14.306757782839787</v>
      </c>
      <c r="N29" s="109"/>
    </row>
    <row r="30" spans="1:23" s="4" customFormat="1" ht="24" x14ac:dyDescent="0.2">
      <c r="A30" s="107">
        <v>5</v>
      </c>
      <c r="B30" s="108" t="s">
        <v>386</v>
      </c>
      <c r="C30" s="86" t="s">
        <v>387</v>
      </c>
      <c r="D30" s="109" t="s">
        <v>371</v>
      </c>
      <c r="E30" s="110">
        <v>13.03</v>
      </c>
      <c r="F30" s="88" t="s">
        <v>388</v>
      </c>
      <c r="G30" s="88">
        <v>140.47</v>
      </c>
      <c r="H30" s="111"/>
      <c r="I30" s="111"/>
      <c r="J30" s="88" t="s">
        <v>389</v>
      </c>
      <c r="K30" s="88">
        <v>2009.35</v>
      </c>
      <c r="L30" s="112"/>
      <c r="M30" s="111">
        <f>IF(ISNUMBER(K30/G30),IF(NOT(K30/G30=0),K30/G30, " "), " ")</f>
        <v>14.304477824446501</v>
      </c>
      <c r="N30" s="109"/>
    </row>
    <row r="31" spans="1:23" ht="24" x14ac:dyDescent="0.2">
      <c r="A31" s="107">
        <v>6</v>
      </c>
      <c r="B31" s="108" t="s">
        <v>390</v>
      </c>
      <c r="C31" s="86" t="s">
        <v>391</v>
      </c>
      <c r="D31" s="109" t="s">
        <v>371</v>
      </c>
      <c r="E31" s="110">
        <v>0.06</v>
      </c>
      <c r="F31" s="88" t="s">
        <v>392</v>
      </c>
      <c r="G31" s="88">
        <v>0.67</v>
      </c>
      <c r="H31" s="111"/>
      <c r="I31" s="111"/>
      <c r="J31" s="88" t="s">
        <v>393</v>
      </c>
      <c r="K31" s="88">
        <v>9.61</v>
      </c>
      <c r="L31" s="112"/>
      <c r="M31" s="111">
        <f>IF(ISNUMBER(K31/G31),IF(NOT(K31/G31=0),K31/G31, " "), " ")</f>
        <v>14.343283582089551</v>
      </c>
      <c r="N31" s="109"/>
    </row>
    <row r="32" spans="1:23" ht="24" x14ac:dyDescent="0.2">
      <c r="A32" s="107">
        <v>7</v>
      </c>
      <c r="B32" s="108" t="s">
        <v>394</v>
      </c>
      <c r="C32" s="86" t="s">
        <v>395</v>
      </c>
      <c r="D32" s="109" t="s">
        <v>371</v>
      </c>
      <c r="E32" s="110">
        <v>2.1</v>
      </c>
      <c r="F32" s="88" t="s">
        <v>396</v>
      </c>
      <c r="G32" s="88">
        <v>23.82</v>
      </c>
      <c r="H32" s="111"/>
      <c r="I32" s="111"/>
      <c r="J32" s="88" t="s">
        <v>397</v>
      </c>
      <c r="K32" s="88">
        <v>340.64</v>
      </c>
      <c r="L32" s="112"/>
      <c r="M32" s="111">
        <f>IF(ISNUMBER(K32/G32),IF(NOT(K32/G32=0),K32/G32, " "), " ")</f>
        <v>14.300587741393786</v>
      </c>
      <c r="N32" s="109"/>
    </row>
    <row r="33" spans="1:14" ht="24" x14ac:dyDescent="0.2">
      <c r="A33" s="107">
        <v>8</v>
      </c>
      <c r="B33" s="108" t="s">
        <v>398</v>
      </c>
      <c r="C33" s="86" t="s">
        <v>399</v>
      </c>
      <c r="D33" s="109" t="s">
        <v>371</v>
      </c>
      <c r="E33" s="110">
        <v>0.89</v>
      </c>
      <c r="F33" s="88" t="s">
        <v>400</v>
      </c>
      <c r="G33" s="88">
        <v>10.199999999999999</v>
      </c>
      <c r="H33" s="111"/>
      <c r="I33" s="111"/>
      <c r="J33" s="88" t="s">
        <v>401</v>
      </c>
      <c r="K33" s="88">
        <v>145.91</v>
      </c>
      <c r="L33" s="112"/>
      <c r="M33" s="111">
        <f>IF(ISNUMBER(K33/G33),IF(NOT(K33/G33=0),K33/G33, " "), " ")</f>
        <v>14.304901960784314</v>
      </c>
      <c r="N33" s="109"/>
    </row>
    <row r="34" spans="1:14" ht="24" x14ac:dyDescent="0.2">
      <c r="A34" s="107">
        <v>9</v>
      </c>
      <c r="B34" s="108" t="s">
        <v>402</v>
      </c>
      <c r="C34" s="86" t="s">
        <v>403</v>
      </c>
      <c r="D34" s="109" t="s">
        <v>371</v>
      </c>
      <c r="E34" s="110">
        <v>19.28</v>
      </c>
      <c r="F34" s="88" t="s">
        <v>404</v>
      </c>
      <c r="G34" s="88">
        <v>234.44</v>
      </c>
      <c r="H34" s="111"/>
      <c r="I34" s="111"/>
      <c r="J34" s="88" t="s">
        <v>405</v>
      </c>
      <c r="K34" s="88">
        <v>3351.82</v>
      </c>
      <c r="L34" s="112"/>
      <c r="M34" s="111">
        <f>IF(ISNUMBER(K34/G34),IF(NOT(K34/G34=0),K34/G34, " "), " ")</f>
        <v>14.297133594949669</v>
      </c>
      <c r="N34" s="109"/>
    </row>
    <row r="35" spans="1:14" ht="24" x14ac:dyDescent="0.2">
      <c r="A35" s="107">
        <v>10</v>
      </c>
      <c r="B35" s="108" t="s">
        <v>402</v>
      </c>
      <c r="C35" s="86" t="s">
        <v>406</v>
      </c>
      <c r="D35" s="109" t="s">
        <v>371</v>
      </c>
      <c r="E35" s="110">
        <v>0.65</v>
      </c>
      <c r="F35" s="88" t="s">
        <v>404</v>
      </c>
      <c r="G35" s="88">
        <v>7.9</v>
      </c>
      <c r="H35" s="111"/>
      <c r="I35" s="111"/>
      <c r="J35" s="88" t="s">
        <v>405</v>
      </c>
      <c r="K35" s="88">
        <v>113</v>
      </c>
      <c r="L35" s="112"/>
      <c r="M35" s="111">
        <f>IF(ISNUMBER(K35/G35),IF(NOT(K35/G35=0),K35/G35, " "), " ")</f>
        <v>14.30379746835443</v>
      </c>
      <c r="N35" s="109"/>
    </row>
    <row r="36" spans="1:14" ht="24" x14ac:dyDescent="0.2">
      <c r="A36" s="107">
        <v>11</v>
      </c>
      <c r="B36" s="108" t="s">
        <v>402</v>
      </c>
      <c r="C36" s="86" t="s">
        <v>407</v>
      </c>
      <c r="D36" s="109" t="s">
        <v>371</v>
      </c>
      <c r="E36" s="110">
        <v>18.63</v>
      </c>
      <c r="F36" s="88" t="s">
        <v>404</v>
      </c>
      <c r="G36" s="88">
        <v>226.54</v>
      </c>
      <c r="H36" s="111"/>
      <c r="I36" s="111"/>
      <c r="J36" s="88" t="s">
        <v>405</v>
      </c>
      <c r="K36" s="88">
        <v>3238.82</v>
      </c>
      <c r="L36" s="112"/>
      <c r="M36" s="111">
        <f>IF(ISNUMBER(K36/G36),IF(NOT(K36/G36=0),K36/G36, " "), " ")</f>
        <v>14.296901209499428</v>
      </c>
      <c r="N36" s="109"/>
    </row>
    <row r="37" spans="1:14" ht="24" x14ac:dyDescent="0.2">
      <c r="A37" s="107">
        <v>12</v>
      </c>
      <c r="B37" s="108" t="s">
        <v>408</v>
      </c>
      <c r="C37" s="86" t="s">
        <v>409</v>
      </c>
      <c r="D37" s="109" t="s">
        <v>371</v>
      </c>
      <c r="E37" s="110">
        <v>14.06</v>
      </c>
      <c r="F37" s="88" t="s">
        <v>410</v>
      </c>
      <c r="G37" s="88">
        <v>176.31</v>
      </c>
      <c r="H37" s="111"/>
      <c r="I37" s="111"/>
      <c r="J37" s="88" t="s">
        <v>411</v>
      </c>
      <c r="K37" s="88">
        <v>2520.11</v>
      </c>
      <c r="L37" s="112"/>
      <c r="M37" s="111">
        <f>IF(ISNUMBER(K37/G37),IF(NOT(K37/G37=0),K37/G37, " "), " ")</f>
        <v>14.293630537122114</v>
      </c>
      <c r="N37" s="109"/>
    </row>
    <row r="38" spans="1:14" ht="24" x14ac:dyDescent="0.2">
      <c r="A38" s="107">
        <v>13</v>
      </c>
      <c r="B38" s="108" t="s">
        <v>412</v>
      </c>
      <c r="C38" s="86" t="s">
        <v>403</v>
      </c>
      <c r="D38" s="109" t="s">
        <v>371</v>
      </c>
      <c r="E38" s="110">
        <v>41.36</v>
      </c>
      <c r="F38" s="88" t="s">
        <v>413</v>
      </c>
      <c r="G38" s="88">
        <v>526.1</v>
      </c>
      <c r="H38" s="111"/>
      <c r="I38" s="111"/>
      <c r="J38" s="88" t="s">
        <v>414</v>
      </c>
      <c r="K38" s="88">
        <v>7521.31</v>
      </c>
      <c r="L38" s="112"/>
      <c r="M38" s="111">
        <f>IF(ISNUMBER(K38/G38),IF(NOT(K38/G38=0),K38/G38, " "), " ")</f>
        <v>14.29635050370652</v>
      </c>
      <c r="N38" s="109"/>
    </row>
    <row r="39" spans="1:14" ht="24" x14ac:dyDescent="0.2">
      <c r="A39" s="107">
        <v>14</v>
      </c>
      <c r="B39" s="108" t="s">
        <v>412</v>
      </c>
      <c r="C39" s="86" t="s">
        <v>415</v>
      </c>
      <c r="D39" s="109" t="s">
        <v>371</v>
      </c>
      <c r="E39" s="110">
        <v>0.04</v>
      </c>
      <c r="F39" s="88" t="s">
        <v>413</v>
      </c>
      <c r="G39" s="88">
        <v>0.51</v>
      </c>
      <c r="H39" s="111"/>
      <c r="I39" s="111"/>
      <c r="J39" s="88" t="s">
        <v>414</v>
      </c>
      <c r="K39" s="88">
        <v>7.27</v>
      </c>
      <c r="L39" s="112"/>
      <c r="M39" s="111">
        <f>IF(ISNUMBER(K39/G39),IF(NOT(K39/G39=0),K39/G39, " "), " ")</f>
        <v>14.254901960784313</v>
      </c>
      <c r="N39" s="109"/>
    </row>
    <row r="40" spans="1:14" ht="24" x14ac:dyDescent="0.2">
      <c r="A40" s="107">
        <v>15</v>
      </c>
      <c r="B40" s="108" t="s">
        <v>412</v>
      </c>
      <c r="C40" s="86" t="s">
        <v>416</v>
      </c>
      <c r="D40" s="109" t="s">
        <v>371</v>
      </c>
      <c r="E40" s="110">
        <v>41.32</v>
      </c>
      <c r="F40" s="88" t="s">
        <v>413</v>
      </c>
      <c r="G40" s="88">
        <v>525.59</v>
      </c>
      <c r="H40" s="111"/>
      <c r="I40" s="111"/>
      <c r="J40" s="88" t="s">
        <v>414</v>
      </c>
      <c r="K40" s="88">
        <v>7514.04</v>
      </c>
      <c r="L40" s="112"/>
      <c r="M40" s="111">
        <f>IF(ISNUMBER(K40/G40),IF(NOT(K40/G40=0),K40/G40, " "), " ")</f>
        <v>14.29639072280675</v>
      </c>
      <c r="N40" s="109"/>
    </row>
    <row r="41" spans="1:14" ht="24" x14ac:dyDescent="0.2">
      <c r="A41" s="107">
        <v>16</v>
      </c>
      <c r="B41" s="108" t="s">
        <v>417</v>
      </c>
      <c r="C41" s="86" t="s">
        <v>418</v>
      </c>
      <c r="D41" s="109" t="s">
        <v>371</v>
      </c>
      <c r="E41" s="110">
        <v>18.7</v>
      </c>
      <c r="F41" s="88" t="s">
        <v>419</v>
      </c>
      <c r="G41" s="88">
        <v>244.79</v>
      </c>
      <c r="H41" s="111"/>
      <c r="I41" s="111"/>
      <c r="J41" s="88" t="s">
        <v>420</v>
      </c>
      <c r="K41" s="88">
        <v>3498.2</v>
      </c>
      <c r="L41" s="112"/>
      <c r="M41" s="111">
        <f>IF(ISNUMBER(K41/G41),IF(NOT(K41/G41=0),K41/G41, " "), " ")</f>
        <v>14.290616446750276</v>
      </c>
      <c r="N41" s="109"/>
    </row>
    <row r="42" spans="1:14" ht="24" x14ac:dyDescent="0.2">
      <c r="A42" s="107">
        <v>17</v>
      </c>
      <c r="B42" s="108" t="s">
        <v>421</v>
      </c>
      <c r="C42" s="86" t="s">
        <v>422</v>
      </c>
      <c r="D42" s="109" t="s">
        <v>371</v>
      </c>
      <c r="E42" s="110">
        <v>0.01</v>
      </c>
      <c r="F42" s="88" t="s">
        <v>423</v>
      </c>
      <c r="G42" s="88">
        <v>0.13</v>
      </c>
      <c r="H42" s="111"/>
      <c r="I42" s="111"/>
      <c r="J42" s="88" t="s">
        <v>424</v>
      </c>
      <c r="K42" s="88">
        <v>1.92</v>
      </c>
      <c r="L42" s="112"/>
      <c r="M42" s="111">
        <f>IF(ISNUMBER(K42/G42),IF(NOT(K42/G42=0),K42/G42, " "), " ")</f>
        <v>14.769230769230768</v>
      </c>
      <c r="N42" s="109"/>
    </row>
    <row r="43" spans="1:14" ht="24" x14ac:dyDescent="0.2">
      <c r="A43" s="107">
        <v>18</v>
      </c>
      <c r="B43" s="108" t="s">
        <v>425</v>
      </c>
      <c r="C43" s="86" t="s">
        <v>403</v>
      </c>
      <c r="D43" s="109" t="s">
        <v>371</v>
      </c>
      <c r="E43" s="110">
        <v>3.76</v>
      </c>
      <c r="F43" s="88" t="s">
        <v>426</v>
      </c>
      <c r="G43" s="88">
        <v>52.71</v>
      </c>
      <c r="H43" s="111"/>
      <c r="I43" s="111"/>
      <c r="J43" s="88" t="s">
        <v>427</v>
      </c>
      <c r="K43" s="88">
        <v>753.7</v>
      </c>
      <c r="L43" s="112"/>
      <c r="M43" s="111">
        <f>IF(ISNUMBER(K43/G43),IF(NOT(K43/G43=0),K43/G43, " "), " ")</f>
        <v>14.298994498197686</v>
      </c>
      <c r="N43" s="109"/>
    </row>
    <row r="44" spans="1:14" ht="24" x14ac:dyDescent="0.2">
      <c r="A44" s="107">
        <v>19</v>
      </c>
      <c r="B44" s="108" t="s">
        <v>425</v>
      </c>
      <c r="C44" s="86" t="s">
        <v>428</v>
      </c>
      <c r="D44" s="109" t="s">
        <v>371</v>
      </c>
      <c r="E44" s="110">
        <v>0.9</v>
      </c>
      <c r="F44" s="88" t="s">
        <v>426</v>
      </c>
      <c r="G44" s="88">
        <v>12.62</v>
      </c>
      <c r="H44" s="111"/>
      <c r="I44" s="111"/>
      <c r="J44" s="88" t="s">
        <v>427</v>
      </c>
      <c r="K44" s="88">
        <v>180.41</v>
      </c>
      <c r="L44" s="112"/>
      <c r="M44" s="111">
        <f>IF(ISNUMBER(K44/G44),IF(NOT(K44/G44=0),K44/G44, " "), " ")</f>
        <v>14.295562599049129</v>
      </c>
      <c r="N44" s="109"/>
    </row>
    <row r="45" spans="1:14" ht="24" x14ac:dyDescent="0.2">
      <c r="A45" s="107">
        <v>20</v>
      </c>
      <c r="B45" s="108" t="s">
        <v>425</v>
      </c>
      <c r="C45" s="86" t="s">
        <v>429</v>
      </c>
      <c r="D45" s="109" t="s">
        <v>371</v>
      </c>
      <c r="E45" s="110">
        <v>2.86</v>
      </c>
      <c r="F45" s="88" t="s">
        <v>426</v>
      </c>
      <c r="G45" s="88">
        <v>40.090000000000003</v>
      </c>
      <c r="H45" s="111"/>
      <c r="I45" s="111"/>
      <c r="J45" s="88" t="s">
        <v>427</v>
      </c>
      <c r="K45" s="88">
        <v>573.29</v>
      </c>
      <c r="L45" s="112"/>
      <c r="M45" s="111">
        <f>IF(ISNUMBER(K45/G45),IF(NOT(K45/G45=0),K45/G45, " "), " ")</f>
        <v>14.300074831628834</v>
      </c>
      <c r="N45" s="109"/>
    </row>
    <row r="46" spans="1:14" ht="24" x14ac:dyDescent="0.2">
      <c r="A46" s="107">
        <v>21</v>
      </c>
      <c r="B46" s="108" t="s">
        <v>430</v>
      </c>
      <c r="C46" s="86" t="s">
        <v>431</v>
      </c>
      <c r="D46" s="109" t="s">
        <v>371</v>
      </c>
      <c r="E46" s="110">
        <v>5</v>
      </c>
      <c r="F46" s="88" t="s">
        <v>432</v>
      </c>
      <c r="G46" s="88">
        <v>81.650000000000006</v>
      </c>
      <c r="H46" s="111"/>
      <c r="I46" s="111"/>
      <c r="J46" s="88" t="s">
        <v>433</v>
      </c>
      <c r="K46" s="88">
        <v>1167.45</v>
      </c>
      <c r="L46" s="112"/>
      <c r="M46" s="111">
        <f>IF(ISNUMBER(K46/G46),IF(NOT(K46/G46=0),K46/G46, " "), " ")</f>
        <v>14.298224127372933</v>
      </c>
      <c r="N46" s="109"/>
    </row>
    <row r="47" spans="1:14" ht="24" x14ac:dyDescent="0.2">
      <c r="A47" s="107">
        <v>22</v>
      </c>
      <c r="B47" s="108">
        <v>2</v>
      </c>
      <c r="C47" s="86" t="s">
        <v>434</v>
      </c>
      <c r="D47" s="109" t="s">
        <v>371</v>
      </c>
      <c r="E47" s="110">
        <v>38.869999999999997</v>
      </c>
      <c r="F47" s="88" t="s">
        <v>435</v>
      </c>
      <c r="G47" s="88"/>
      <c r="H47" s="111"/>
      <c r="I47" s="111"/>
      <c r="J47" s="88" t="s">
        <v>435</v>
      </c>
      <c r="K47" s="88"/>
      <c r="L47" s="112"/>
      <c r="M47" s="111" t="str">
        <f>IF(ISNUMBER(K47/G47),IF(NOT(K47/G47=0),K47/G47, " "), " ")</f>
        <v xml:space="preserve"> </v>
      </c>
      <c r="N47" s="109"/>
    </row>
    <row r="48" spans="1:14" ht="36" x14ac:dyDescent="0.2">
      <c r="A48" s="107">
        <v>23</v>
      </c>
      <c r="B48" s="108" t="s">
        <v>436</v>
      </c>
      <c r="C48" s="86" t="s">
        <v>437</v>
      </c>
      <c r="D48" s="109" t="s">
        <v>438</v>
      </c>
      <c r="E48" s="110">
        <v>1</v>
      </c>
      <c r="F48" s="88" t="s">
        <v>439</v>
      </c>
      <c r="G48" s="88">
        <v>210.53</v>
      </c>
      <c r="H48" s="111"/>
      <c r="I48" s="111"/>
      <c r="J48" s="88" t="s">
        <v>440</v>
      </c>
      <c r="K48" s="88">
        <v>1379</v>
      </c>
      <c r="L48" s="112"/>
      <c r="M48" s="111">
        <f>IF(ISNUMBER(K48/G48),IF(NOT(K48/G48=0),K48/G48, " "), " ")</f>
        <v>6.5501353726309786</v>
      </c>
      <c r="N48" s="109"/>
    </row>
    <row r="49" spans="1:14" ht="24" x14ac:dyDescent="0.2">
      <c r="A49" s="107">
        <v>24</v>
      </c>
      <c r="B49" s="108" t="s">
        <v>441</v>
      </c>
      <c r="C49" s="86" t="s">
        <v>442</v>
      </c>
      <c r="D49" s="109" t="s">
        <v>443</v>
      </c>
      <c r="E49" s="110">
        <v>1</v>
      </c>
      <c r="F49" s="88" t="s">
        <v>444</v>
      </c>
      <c r="G49" s="88">
        <v>22.75</v>
      </c>
      <c r="H49" s="111"/>
      <c r="I49" s="111"/>
      <c r="J49" s="88" t="s">
        <v>445</v>
      </c>
      <c r="K49" s="88">
        <v>149</v>
      </c>
      <c r="L49" s="112"/>
      <c r="M49" s="111">
        <f>IF(ISNUMBER(K49/G49),IF(NOT(K49/G49=0),K49/G49, " "), " ")</f>
        <v>6.5494505494505493</v>
      </c>
      <c r="N49" s="109"/>
    </row>
    <row r="50" spans="1:14" ht="24" x14ac:dyDescent="0.2">
      <c r="A50" s="113"/>
      <c r="B50" s="114" t="s">
        <v>446</v>
      </c>
      <c r="C50" s="115" t="s">
        <v>447</v>
      </c>
      <c r="D50" s="116" t="s">
        <v>448</v>
      </c>
      <c r="E50" s="117"/>
      <c r="F50" s="118" t="s">
        <v>435</v>
      </c>
      <c r="G50" s="118">
        <v>2332</v>
      </c>
      <c r="H50" s="119"/>
      <c r="I50" s="119"/>
      <c r="J50" s="118" t="s">
        <v>435</v>
      </c>
      <c r="K50" s="118">
        <v>31525</v>
      </c>
      <c r="L50" s="120"/>
      <c r="M50" s="119">
        <f>IF(ISNUMBER(K50/G50),IF(NOT(K50/G50=0),K50/G50, " "), " ")</f>
        <v>13.518439108061749</v>
      </c>
      <c r="N50" s="116"/>
    </row>
    <row r="51" spans="1:14" ht="17.850000000000001" customHeight="1" x14ac:dyDescent="0.2">
      <c r="A51" s="106" t="s">
        <v>449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1:14" ht="36" x14ac:dyDescent="0.2">
      <c r="A52" s="107">
        <v>26</v>
      </c>
      <c r="B52" s="108">
        <v>10201</v>
      </c>
      <c r="C52" s="86" t="s">
        <v>450</v>
      </c>
      <c r="D52" s="109" t="s">
        <v>451</v>
      </c>
      <c r="E52" s="110">
        <v>0.44</v>
      </c>
      <c r="F52" s="88" t="s">
        <v>452</v>
      </c>
      <c r="G52" s="88">
        <v>1.85</v>
      </c>
      <c r="H52" s="111"/>
      <c r="I52" s="111"/>
      <c r="J52" s="88" t="s">
        <v>453</v>
      </c>
      <c r="K52" s="88">
        <v>7.04</v>
      </c>
      <c r="L52" s="112"/>
      <c r="M52" s="111">
        <f>IF(ISNUMBER(K52/G52),IF(NOT(K52/G52=0),K52/G52, " "), " ")</f>
        <v>3.8054054054054052</v>
      </c>
      <c r="N52" s="109" t="s">
        <v>454</v>
      </c>
    </row>
    <row r="53" spans="1:14" ht="36" x14ac:dyDescent="0.2">
      <c r="A53" s="107">
        <v>27</v>
      </c>
      <c r="B53" s="108">
        <v>21141</v>
      </c>
      <c r="C53" s="86" t="s">
        <v>455</v>
      </c>
      <c r="D53" s="109" t="s">
        <v>451</v>
      </c>
      <c r="E53" s="110">
        <v>0.12</v>
      </c>
      <c r="F53" s="88" t="s">
        <v>456</v>
      </c>
      <c r="G53" s="88">
        <v>16.079999999999998</v>
      </c>
      <c r="H53" s="111"/>
      <c r="I53" s="111"/>
      <c r="J53" s="88" t="s">
        <v>457</v>
      </c>
      <c r="K53" s="88">
        <v>98.04</v>
      </c>
      <c r="L53" s="112"/>
      <c r="M53" s="111">
        <f>IF(ISNUMBER(K53/G53),IF(NOT(K53/G53=0),K53/G53, " "), " ")</f>
        <v>6.0970149253731352</v>
      </c>
      <c r="N53" s="109" t="s">
        <v>454</v>
      </c>
    </row>
    <row r="54" spans="1:14" ht="36" x14ac:dyDescent="0.2">
      <c r="A54" s="107">
        <v>28</v>
      </c>
      <c r="B54" s="108">
        <v>21143</v>
      </c>
      <c r="C54" s="86" t="s">
        <v>458</v>
      </c>
      <c r="D54" s="109" t="s">
        <v>451</v>
      </c>
      <c r="E54" s="110">
        <v>7.29</v>
      </c>
      <c r="F54" s="88" t="s">
        <v>459</v>
      </c>
      <c r="G54" s="88">
        <v>1291.1300000000001</v>
      </c>
      <c r="H54" s="111"/>
      <c r="I54" s="111"/>
      <c r="J54" s="88" t="s">
        <v>460</v>
      </c>
      <c r="K54" s="88">
        <v>7574.31</v>
      </c>
      <c r="L54" s="112"/>
      <c r="M54" s="111">
        <f>IF(ISNUMBER(K54/G54),IF(NOT(K54/G54=0),K54/G54, " "), " ")</f>
        <v>5.8664193380991838</v>
      </c>
      <c r="N54" s="109" t="s">
        <v>454</v>
      </c>
    </row>
    <row r="55" spans="1:14" ht="36" x14ac:dyDescent="0.2">
      <c r="A55" s="107">
        <v>29</v>
      </c>
      <c r="B55" s="108">
        <v>30101</v>
      </c>
      <c r="C55" s="86" t="s">
        <v>461</v>
      </c>
      <c r="D55" s="109" t="s">
        <v>451</v>
      </c>
      <c r="E55" s="110">
        <v>0.11</v>
      </c>
      <c r="F55" s="88" t="s">
        <v>462</v>
      </c>
      <c r="G55" s="88">
        <v>12.27</v>
      </c>
      <c r="H55" s="111"/>
      <c r="I55" s="111"/>
      <c r="J55" s="88" t="s">
        <v>463</v>
      </c>
      <c r="K55" s="88">
        <v>59.4</v>
      </c>
      <c r="L55" s="112"/>
      <c r="M55" s="111">
        <f>IF(ISNUMBER(K55/G55),IF(NOT(K55/G55=0),K55/G55, " "), " ")</f>
        <v>4.8410757946210268</v>
      </c>
      <c r="N55" s="109" t="s">
        <v>454</v>
      </c>
    </row>
    <row r="56" spans="1:14" ht="36" x14ac:dyDescent="0.2">
      <c r="A56" s="107">
        <v>30</v>
      </c>
      <c r="B56" s="108">
        <v>30303</v>
      </c>
      <c r="C56" s="86" t="s">
        <v>464</v>
      </c>
      <c r="D56" s="109" t="s">
        <v>451</v>
      </c>
      <c r="E56" s="110">
        <v>0.23</v>
      </c>
      <c r="F56" s="88" t="s">
        <v>465</v>
      </c>
      <c r="G56" s="88">
        <v>0.24</v>
      </c>
      <c r="H56" s="111"/>
      <c r="I56" s="111"/>
      <c r="J56" s="88" t="s">
        <v>466</v>
      </c>
      <c r="K56" s="88">
        <v>1.1499999999999999</v>
      </c>
      <c r="L56" s="112"/>
      <c r="M56" s="111">
        <f>IF(ISNUMBER(K56/G56),IF(NOT(K56/G56=0),K56/G56, " "), " ")</f>
        <v>4.7916666666666661</v>
      </c>
      <c r="N56" s="109" t="s">
        <v>454</v>
      </c>
    </row>
    <row r="57" spans="1:14" ht="36" x14ac:dyDescent="0.2">
      <c r="A57" s="107">
        <v>31</v>
      </c>
      <c r="B57" s="108">
        <v>31901</v>
      </c>
      <c r="C57" s="86" t="s">
        <v>467</v>
      </c>
      <c r="D57" s="109" t="s">
        <v>451</v>
      </c>
      <c r="E57" s="110">
        <v>0.33</v>
      </c>
      <c r="F57" s="88" t="s">
        <v>468</v>
      </c>
      <c r="G57" s="88">
        <v>0.45</v>
      </c>
      <c r="H57" s="111"/>
      <c r="I57" s="111"/>
      <c r="J57" s="88" t="s">
        <v>466</v>
      </c>
      <c r="K57" s="88">
        <v>1.65</v>
      </c>
      <c r="L57" s="112"/>
      <c r="M57" s="111">
        <f>IF(ISNUMBER(K57/G57),IF(NOT(K57/G57=0),K57/G57, " "), " ")</f>
        <v>3.6666666666666665</v>
      </c>
      <c r="N57" s="109" t="s">
        <v>469</v>
      </c>
    </row>
    <row r="58" spans="1:14" ht="36" x14ac:dyDescent="0.2">
      <c r="A58" s="107">
        <v>32</v>
      </c>
      <c r="B58" s="108">
        <v>40102</v>
      </c>
      <c r="C58" s="86" t="s">
        <v>470</v>
      </c>
      <c r="D58" s="109" t="s">
        <v>451</v>
      </c>
      <c r="E58" s="110">
        <v>0.27</v>
      </c>
      <c r="F58" s="88" t="s">
        <v>471</v>
      </c>
      <c r="G58" s="88">
        <v>8.41</v>
      </c>
      <c r="H58" s="111"/>
      <c r="I58" s="111"/>
      <c r="J58" s="88" t="s">
        <v>472</v>
      </c>
      <c r="K58" s="88">
        <v>66.42</v>
      </c>
      <c r="L58" s="112"/>
      <c r="M58" s="111">
        <f>IF(ISNUMBER(K58/G58),IF(NOT(K58/G58=0),K58/G58, " "), " ")</f>
        <v>7.8977407847800238</v>
      </c>
      <c r="N58" s="109" t="s">
        <v>454</v>
      </c>
    </row>
    <row r="59" spans="1:14" ht="36" x14ac:dyDescent="0.2">
      <c r="A59" s="107">
        <v>33</v>
      </c>
      <c r="B59" s="108">
        <v>40202</v>
      </c>
      <c r="C59" s="86" t="s">
        <v>473</v>
      </c>
      <c r="D59" s="109" t="s">
        <v>451</v>
      </c>
      <c r="E59" s="110">
        <v>3.71</v>
      </c>
      <c r="F59" s="88" t="s">
        <v>474</v>
      </c>
      <c r="G59" s="88">
        <v>128.47999999999999</v>
      </c>
      <c r="H59" s="111"/>
      <c r="I59" s="111"/>
      <c r="J59" s="88" t="s">
        <v>475</v>
      </c>
      <c r="K59" s="88">
        <v>404.39</v>
      </c>
      <c r="L59" s="112"/>
      <c r="M59" s="111">
        <f>IF(ISNUMBER(K59/G59),IF(NOT(K59/G59=0),K59/G59, " "), " ")</f>
        <v>3.1474937733499377</v>
      </c>
      <c r="N59" s="109" t="s">
        <v>454</v>
      </c>
    </row>
    <row r="60" spans="1:14" ht="36" x14ac:dyDescent="0.2">
      <c r="A60" s="107">
        <v>34</v>
      </c>
      <c r="B60" s="108">
        <v>40502</v>
      </c>
      <c r="C60" s="86" t="s">
        <v>476</v>
      </c>
      <c r="D60" s="109" t="s">
        <v>451</v>
      </c>
      <c r="E60" s="110">
        <v>0.55000000000000004</v>
      </c>
      <c r="F60" s="88" t="s">
        <v>477</v>
      </c>
      <c r="G60" s="88">
        <v>4.3099999999999996</v>
      </c>
      <c r="H60" s="111"/>
      <c r="I60" s="111"/>
      <c r="J60" s="88" t="s">
        <v>478</v>
      </c>
      <c r="K60" s="88">
        <v>25.3</v>
      </c>
      <c r="L60" s="112"/>
      <c r="M60" s="111">
        <f>IF(ISNUMBER(K60/G60),IF(NOT(K60/G60=0),K60/G60, " "), " ")</f>
        <v>5.870069605568446</v>
      </c>
      <c r="N60" s="109" t="s">
        <v>454</v>
      </c>
    </row>
    <row r="61" spans="1:14" ht="36" x14ac:dyDescent="0.2">
      <c r="A61" s="107">
        <v>35</v>
      </c>
      <c r="B61" s="108">
        <v>40504</v>
      </c>
      <c r="C61" s="86" t="s">
        <v>479</v>
      </c>
      <c r="D61" s="109" t="s">
        <v>451</v>
      </c>
      <c r="E61" s="110">
        <v>1.47</v>
      </c>
      <c r="F61" s="88" t="s">
        <v>480</v>
      </c>
      <c r="G61" s="88">
        <v>1.89</v>
      </c>
      <c r="H61" s="111"/>
      <c r="I61" s="111"/>
      <c r="J61" s="88" t="s">
        <v>466</v>
      </c>
      <c r="K61" s="88">
        <v>7.35</v>
      </c>
      <c r="L61" s="112"/>
      <c r="M61" s="111">
        <f>IF(ISNUMBER(K61/G61),IF(NOT(K61/G61=0),K61/G61, " "), " ")</f>
        <v>3.8888888888888888</v>
      </c>
      <c r="N61" s="109" t="s">
        <v>454</v>
      </c>
    </row>
    <row r="62" spans="1:14" ht="36" x14ac:dyDescent="0.2">
      <c r="A62" s="107">
        <v>36</v>
      </c>
      <c r="B62" s="108">
        <v>41900</v>
      </c>
      <c r="C62" s="86" t="s">
        <v>481</v>
      </c>
      <c r="D62" s="109" t="s">
        <v>451</v>
      </c>
      <c r="E62" s="110">
        <v>1.7</v>
      </c>
      <c r="F62" s="88" t="s">
        <v>482</v>
      </c>
      <c r="G62" s="88">
        <v>96.76</v>
      </c>
      <c r="H62" s="111"/>
      <c r="I62" s="111"/>
      <c r="J62" s="88" t="s">
        <v>483</v>
      </c>
      <c r="K62" s="88">
        <v>280.5</v>
      </c>
      <c r="L62" s="112"/>
      <c r="M62" s="111">
        <f>IF(ISNUMBER(K62/G62),IF(NOT(K62/G62=0),K62/G62, " "), " ")</f>
        <v>2.8989251756924346</v>
      </c>
      <c r="N62" s="109" t="s">
        <v>454</v>
      </c>
    </row>
    <row r="63" spans="1:14" ht="72" x14ac:dyDescent="0.2">
      <c r="A63" s="107">
        <v>37</v>
      </c>
      <c r="B63" s="108">
        <v>42901</v>
      </c>
      <c r="C63" s="86" t="s">
        <v>484</v>
      </c>
      <c r="D63" s="109" t="s">
        <v>451</v>
      </c>
      <c r="E63" s="110">
        <v>0.01</v>
      </c>
      <c r="F63" s="88" t="s">
        <v>485</v>
      </c>
      <c r="G63" s="88">
        <v>0.09</v>
      </c>
      <c r="H63" s="111"/>
      <c r="I63" s="111"/>
      <c r="J63" s="88" t="s">
        <v>486</v>
      </c>
      <c r="K63" s="88">
        <v>0.36</v>
      </c>
      <c r="L63" s="112"/>
      <c r="M63" s="111">
        <f>IF(ISNUMBER(K63/G63),IF(NOT(K63/G63=0),K63/G63, " "), " ")</f>
        <v>4</v>
      </c>
      <c r="N63" s="109" t="s">
        <v>454</v>
      </c>
    </row>
    <row r="64" spans="1:14" ht="48" x14ac:dyDescent="0.2">
      <c r="A64" s="107">
        <v>38</v>
      </c>
      <c r="B64" s="108">
        <v>50101</v>
      </c>
      <c r="C64" s="86" t="s">
        <v>487</v>
      </c>
      <c r="D64" s="109" t="s">
        <v>451</v>
      </c>
      <c r="E64" s="110">
        <v>8.43</v>
      </c>
      <c r="F64" s="88" t="s">
        <v>488</v>
      </c>
      <c r="G64" s="88">
        <v>528.98</v>
      </c>
      <c r="H64" s="111"/>
      <c r="I64" s="111"/>
      <c r="J64" s="88" t="s">
        <v>489</v>
      </c>
      <c r="K64" s="88">
        <v>3768.21</v>
      </c>
      <c r="L64" s="112"/>
      <c r="M64" s="111">
        <f>IF(ISNUMBER(K64/G64),IF(NOT(K64/G64=0),K64/G64, " "), " ")</f>
        <v>7.1235396423305231</v>
      </c>
      <c r="N64" s="109" t="s">
        <v>454</v>
      </c>
    </row>
    <row r="65" spans="1:14" ht="48" x14ac:dyDescent="0.2">
      <c r="A65" s="107">
        <v>39</v>
      </c>
      <c r="B65" s="108">
        <v>60247</v>
      </c>
      <c r="C65" s="86" t="s">
        <v>490</v>
      </c>
      <c r="D65" s="109" t="s">
        <v>451</v>
      </c>
      <c r="E65" s="110">
        <v>1.1000000000000001</v>
      </c>
      <c r="F65" s="88" t="s">
        <v>491</v>
      </c>
      <c r="G65" s="88">
        <v>135.41999999999999</v>
      </c>
      <c r="H65" s="111"/>
      <c r="I65" s="111"/>
      <c r="J65" s="88" t="s">
        <v>492</v>
      </c>
      <c r="K65" s="88">
        <v>843.7</v>
      </c>
      <c r="L65" s="112"/>
      <c r="M65" s="111">
        <f>IF(ISNUMBER(K65/G65),IF(NOT(K65/G65=0),K65/G65, " "), " ")</f>
        <v>6.230246640082707</v>
      </c>
      <c r="N65" s="109" t="s">
        <v>454</v>
      </c>
    </row>
    <row r="66" spans="1:14" ht="48" x14ac:dyDescent="0.2">
      <c r="A66" s="107">
        <v>40</v>
      </c>
      <c r="B66" s="108">
        <v>60338</v>
      </c>
      <c r="C66" s="86" t="s">
        <v>493</v>
      </c>
      <c r="D66" s="109" t="s">
        <v>451</v>
      </c>
      <c r="E66" s="110">
        <v>0.06</v>
      </c>
      <c r="F66" s="88" t="s">
        <v>494</v>
      </c>
      <c r="G66" s="88">
        <v>6.3</v>
      </c>
      <c r="H66" s="111"/>
      <c r="I66" s="111"/>
      <c r="J66" s="88" t="s">
        <v>495</v>
      </c>
      <c r="K66" s="88">
        <v>37.26</v>
      </c>
      <c r="L66" s="112"/>
      <c r="M66" s="111">
        <f>IF(ISNUMBER(K66/G66),IF(NOT(K66/G66=0),K66/G66, " "), " ")</f>
        <v>5.9142857142857137</v>
      </c>
      <c r="N66" s="109" t="s">
        <v>454</v>
      </c>
    </row>
    <row r="67" spans="1:14" ht="36" x14ac:dyDescent="0.2">
      <c r="A67" s="107">
        <v>41</v>
      </c>
      <c r="B67" s="108">
        <v>70149</v>
      </c>
      <c r="C67" s="86" t="s">
        <v>496</v>
      </c>
      <c r="D67" s="109" t="s">
        <v>451</v>
      </c>
      <c r="E67" s="110">
        <v>0.2</v>
      </c>
      <c r="F67" s="88" t="s">
        <v>497</v>
      </c>
      <c r="G67" s="88">
        <v>17.59</v>
      </c>
      <c r="H67" s="111"/>
      <c r="I67" s="111"/>
      <c r="J67" s="88" t="s">
        <v>498</v>
      </c>
      <c r="K67" s="88">
        <v>147.4</v>
      </c>
      <c r="L67" s="112"/>
      <c r="M67" s="111">
        <f>IF(ISNUMBER(K67/G67),IF(NOT(K67/G67=0),K67/G67, " "), " ")</f>
        <v>8.3797612279704374</v>
      </c>
      <c r="N67" s="109" t="s">
        <v>454</v>
      </c>
    </row>
    <row r="68" spans="1:14" ht="36" x14ac:dyDescent="0.2">
      <c r="A68" s="107">
        <v>42</v>
      </c>
      <c r="B68" s="108">
        <v>121011</v>
      </c>
      <c r="C68" s="86" t="s">
        <v>499</v>
      </c>
      <c r="D68" s="109" t="s">
        <v>451</v>
      </c>
      <c r="E68" s="110">
        <v>0.75</v>
      </c>
      <c r="F68" s="88" t="s">
        <v>500</v>
      </c>
      <c r="G68" s="88">
        <v>24.17</v>
      </c>
      <c r="H68" s="111"/>
      <c r="I68" s="111"/>
      <c r="J68" s="88" t="s">
        <v>501</v>
      </c>
      <c r="K68" s="88">
        <v>84.75</v>
      </c>
      <c r="L68" s="112"/>
      <c r="M68" s="111">
        <f>IF(ISNUMBER(K68/G68),IF(NOT(K68/G68=0),K68/G68, " "), " ")</f>
        <v>3.5064129085643359</v>
      </c>
      <c r="N68" s="109" t="s">
        <v>454</v>
      </c>
    </row>
    <row r="69" spans="1:14" ht="36" x14ac:dyDescent="0.2">
      <c r="A69" s="107">
        <v>43</v>
      </c>
      <c r="B69" s="108">
        <v>121601</v>
      </c>
      <c r="C69" s="86" t="s">
        <v>502</v>
      </c>
      <c r="D69" s="109" t="s">
        <v>451</v>
      </c>
      <c r="E69" s="110">
        <v>0.73</v>
      </c>
      <c r="F69" s="88" t="s">
        <v>503</v>
      </c>
      <c r="G69" s="88">
        <v>88.38</v>
      </c>
      <c r="H69" s="111"/>
      <c r="I69" s="111"/>
      <c r="J69" s="88" t="s">
        <v>504</v>
      </c>
      <c r="K69" s="88">
        <v>536.54999999999995</v>
      </c>
      <c r="L69" s="112"/>
      <c r="M69" s="111">
        <f>IF(ISNUMBER(K69/G69),IF(NOT(K69/G69=0),K69/G69, " "), " ")</f>
        <v>6.0709436524100475</v>
      </c>
      <c r="N69" s="109" t="s">
        <v>454</v>
      </c>
    </row>
    <row r="70" spans="1:14" ht="36" x14ac:dyDescent="0.2">
      <c r="A70" s="107">
        <v>44</v>
      </c>
      <c r="B70" s="108">
        <v>150202</v>
      </c>
      <c r="C70" s="86" t="s">
        <v>505</v>
      </c>
      <c r="D70" s="109" t="s">
        <v>451</v>
      </c>
      <c r="E70" s="110">
        <v>0.16</v>
      </c>
      <c r="F70" s="88" t="s">
        <v>506</v>
      </c>
      <c r="G70" s="88">
        <v>17.97</v>
      </c>
      <c r="H70" s="111"/>
      <c r="I70" s="111"/>
      <c r="J70" s="88" t="s">
        <v>507</v>
      </c>
      <c r="K70" s="88">
        <v>115.84</v>
      </c>
      <c r="L70" s="112"/>
      <c r="M70" s="111">
        <f>IF(ISNUMBER(K70/G70),IF(NOT(K70/G70=0),K70/G70, " "), " ")</f>
        <v>6.4462993878686703</v>
      </c>
      <c r="N70" s="109" t="s">
        <v>454</v>
      </c>
    </row>
    <row r="71" spans="1:14" ht="36" x14ac:dyDescent="0.2">
      <c r="A71" s="107">
        <v>45</v>
      </c>
      <c r="B71" s="108">
        <v>150701</v>
      </c>
      <c r="C71" s="86" t="s">
        <v>508</v>
      </c>
      <c r="D71" s="109" t="s">
        <v>451</v>
      </c>
      <c r="E71" s="110">
        <v>0.06</v>
      </c>
      <c r="F71" s="88" t="s">
        <v>509</v>
      </c>
      <c r="G71" s="88">
        <v>7.77</v>
      </c>
      <c r="H71" s="111"/>
      <c r="I71" s="111"/>
      <c r="J71" s="88" t="s">
        <v>510</v>
      </c>
      <c r="K71" s="88">
        <v>46.5</v>
      </c>
      <c r="L71" s="112"/>
      <c r="M71" s="111">
        <f>IF(ISNUMBER(K71/G71),IF(NOT(K71/G71=0),K71/G71, " "), " ")</f>
        <v>5.9845559845559846</v>
      </c>
      <c r="N71" s="109" t="s">
        <v>454</v>
      </c>
    </row>
    <row r="72" spans="1:14" ht="36" x14ac:dyDescent="0.2">
      <c r="A72" s="107">
        <v>46</v>
      </c>
      <c r="B72" s="108">
        <v>150703</v>
      </c>
      <c r="C72" s="86" t="s">
        <v>511</v>
      </c>
      <c r="D72" s="109" t="s">
        <v>451</v>
      </c>
      <c r="E72" s="110">
        <v>0.4</v>
      </c>
      <c r="F72" s="88" t="s">
        <v>512</v>
      </c>
      <c r="G72" s="88">
        <v>89.01</v>
      </c>
      <c r="H72" s="111"/>
      <c r="I72" s="111"/>
      <c r="J72" s="88" t="s">
        <v>513</v>
      </c>
      <c r="K72" s="88">
        <v>491.6</v>
      </c>
      <c r="L72" s="112"/>
      <c r="M72" s="111">
        <f>IF(ISNUMBER(K72/G72),IF(NOT(K72/G72=0),K72/G72, " "), " ")</f>
        <v>5.5229749466352098</v>
      </c>
      <c r="N72" s="109" t="s">
        <v>454</v>
      </c>
    </row>
    <row r="73" spans="1:14" ht="36" x14ac:dyDescent="0.2">
      <c r="A73" s="107">
        <v>47</v>
      </c>
      <c r="B73" s="108">
        <v>152301</v>
      </c>
      <c r="C73" s="86" t="s">
        <v>514</v>
      </c>
      <c r="D73" s="109" t="s">
        <v>451</v>
      </c>
      <c r="E73" s="110">
        <v>0.44</v>
      </c>
      <c r="F73" s="88" t="s">
        <v>515</v>
      </c>
      <c r="G73" s="88">
        <v>22</v>
      </c>
      <c r="H73" s="111"/>
      <c r="I73" s="111"/>
      <c r="J73" s="88" t="s">
        <v>516</v>
      </c>
      <c r="K73" s="88">
        <v>158.74</v>
      </c>
      <c r="L73" s="112"/>
      <c r="M73" s="111">
        <f>IF(ISNUMBER(K73/G73),IF(NOT(K73/G73=0),K73/G73, " "), " ")</f>
        <v>7.2154545454545458</v>
      </c>
      <c r="N73" s="109" t="s">
        <v>517</v>
      </c>
    </row>
    <row r="74" spans="1:14" ht="36" x14ac:dyDescent="0.2">
      <c r="A74" s="107">
        <v>48</v>
      </c>
      <c r="B74" s="108">
        <v>170300</v>
      </c>
      <c r="C74" s="86" t="s">
        <v>518</v>
      </c>
      <c r="D74" s="109" t="s">
        <v>451</v>
      </c>
      <c r="E74" s="110">
        <v>0.01</v>
      </c>
      <c r="F74" s="88" t="s">
        <v>519</v>
      </c>
      <c r="G74" s="88">
        <v>1.06</v>
      </c>
      <c r="H74" s="111"/>
      <c r="I74" s="111"/>
      <c r="J74" s="88" t="s">
        <v>520</v>
      </c>
      <c r="K74" s="88">
        <v>6.06</v>
      </c>
      <c r="L74" s="112"/>
      <c r="M74" s="111">
        <f>IF(ISNUMBER(K74/G74),IF(NOT(K74/G74=0),K74/G74, " "), " ")</f>
        <v>5.7169811320754711</v>
      </c>
      <c r="N74" s="109" t="s">
        <v>517</v>
      </c>
    </row>
    <row r="75" spans="1:14" ht="36" x14ac:dyDescent="0.2">
      <c r="A75" s="107">
        <v>49</v>
      </c>
      <c r="B75" s="108">
        <v>170602</v>
      </c>
      <c r="C75" s="86" t="s">
        <v>521</v>
      </c>
      <c r="D75" s="109" t="s">
        <v>451</v>
      </c>
      <c r="E75" s="110">
        <v>0.01</v>
      </c>
      <c r="F75" s="88" t="s">
        <v>522</v>
      </c>
      <c r="G75" s="88">
        <v>0.42</v>
      </c>
      <c r="H75" s="111"/>
      <c r="I75" s="111"/>
      <c r="J75" s="88" t="s">
        <v>523</v>
      </c>
      <c r="K75" s="88">
        <v>1.72</v>
      </c>
      <c r="L75" s="112"/>
      <c r="M75" s="111">
        <f>IF(ISNUMBER(K75/G75),IF(NOT(K75/G75=0),K75/G75, " "), " ")</f>
        <v>4.0952380952380949</v>
      </c>
      <c r="N75" s="109" t="s">
        <v>454</v>
      </c>
    </row>
    <row r="76" spans="1:14" ht="36" x14ac:dyDescent="0.2">
      <c r="A76" s="107">
        <v>50</v>
      </c>
      <c r="B76" s="108">
        <v>171000</v>
      </c>
      <c r="C76" s="86" t="s">
        <v>524</v>
      </c>
      <c r="D76" s="109" t="s">
        <v>451</v>
      </c>
      <c r="E76" s="110">
        <v>0.01</v>
      </c>
      <c r="F76" s="88" t="s">
        <v>525</v>
      </c>
      <c r="G76" s="88">
        <v>1.55</v>
      </c>
      <c r="H76" s="111"/>
      <c r="I76" s="111"/>
      <c r="J76" s="88" t="s">
        <v>526</v>
      </c>
      <c r="K76" s="88">
        <v>9.19</v>
      </c>
      <c r="L76" s="112"/>
      <c r="M76" s="111">
        <f>IF(ISNUMBER(K76/G76),IF(NOT(K76/G76=0),K76/G76, " "), " ")</f>
        <v>5.9290322580645158</v>
      </c>
      <c r="N76" s="109" t="s">
        <v>517</v>
      </c>
    </row>
    <row r="77" spans="1:14" ht="48" x14ac:dyDescent="0.2">
      <c r="A77" s="107">
        <v>51</v>
      </c>
      <c r="B77" s="108">
        <v>253901</v>
      </c>
      <c r="C77" s="86" t="s">
        <v>527</v>
      </c>
      <c r="D77" s="109" t="s">
        <v>451</v>
      </c>
      <c r="E77" s="110">
        <v>9.23</v>
      </c>
      <c r="F77" s="88" t="s">
        <v>528</v>
      </c>
      <c r="G77" s="88">
        <v>11090.67</v>
      </c>
      <c r="H77" s="111"/>
      <c r="I77" s="111"/>
      <c r="J77" s="88" t="s">
        <v>529</v>
      </c>
      <c r="K77" s="88">
        <v>25589.53</v>
      </c>
      <c r="L77" s="112"/>
      <c r="M77" s="111">
        <f>IF(ISNUMBER(K77/G77),IF(NOT(K77/G77=0),K77/G77, " "), " ")</f>
        <v>2.3073024443067909</v>
      </c>
      <c r="N77" s="109" t="s">
        <v>517</v>
      </c>
    </row>
    <row r="78" spans="1:14" ht="36" x14ac:dyDescent="0.2">
      <c r="A78" s="107">
        <v>52</v>
      </c>
      <c r="B78" s="108">
        <v>310102</v>
      </c>
      <c r="C78" s="86" t="s">
        <v>530</v>
      </c>
      <c r="D78" s="109" t="s">
        <v>451</v>
      </c>
      <c r="E78" s="110">
        <v>44.78</v>
      </c>
      <c r="F78" s="88" t="s">
        <v>531</v>
      </c>
      <c r="G78" s="88">
        <v>314.36</v>
      </c>
      <c r="H78" s="111"/>
      <c r="I78" s="111"/>
      <c r="J78" s="88" t="s">
        <v>532</v>
      </c>
      <c r="K78" s="88">
        <v>1704.33</v>
      </c>
      <c r="L78" s="112"/>
      <c r="M78" s="111">
        <f>IF(ISNUMBER(K78/G78),IF(NOT(K78/G78=0),K78/G78, " "), " ")</f>
        <v>5.421586715867158</v>
      </c>
      <c r="N78" s="109" t="s">
        <v>517</v>
      </c>
    </row>
    <row r="79" spans="1:14" ht="36" x14ac:dyDescent="0.2">
      <c r="A79" s="107">
        <v>53</v>
      </c>
      <c r="B79" s="108">
        <v>330301</v>
      </c>
      <c r="C79" s="86" t="s">
        <v>533</v>
      </c>
      <c r="D79" s="109" t="s">
        <v>451</v>
      </c>
      <c r="E79" s="110">
        <v>0.79</v>
      </c>
      <c r="F79" s="88" t="s">
        <v>534</v>
      </c>
      <c r="G79" s="88">
        <v>1.47</v>
      </c>
      <c r="H79" s="111"/>
      <c r="I79" s="111"/>
      <c r="J79" s="88" t="s">
        <v>535</v>
      </c>
      <c r="K79" s="88">
        <v>7.9</v>
      </c>
      <c r="L79" s="112"/>
      <c r="M79" s="111">
        <f>IF(ISNUMBER(K79/G79),IF(NOT(K79/G79=0),K79/G79, " "), " ")</f>
        <v>5.3741496598639458</v>
      </c>
      <c r="N79" s="109" t="s">
        <v>454</v>
      </c>
    </row>
    <row r="80" spans="1:14" ht="36" x14ac:dyDescent="0.2">
      <c r="A80" s="107">
        <v>54</v>
      </c>
      <c r="B80" s="108">
        <v>331100</v>
      </c>
      <c r="C80" s="86" t="s">
        <v>536</v>
      </c>
      <c r="D80" s="109" t="s">
        <v>451</v>
      </c>
      <c r="E80" s="110">
        <v>5.0999999999999996</v>
      </c>
      <c r="F80" s="88" t="s">
        <v>537</v>
      </c>
      <c r="G80" s="88">
        <v>3.83</v>
      </c>
      <c r="H80" s="111"/>
      <c r="I80" s="111"/>
      <c r="J80" s="88" t="s">
        <v>466</v>
      </c>
      <c r="K80" s="88">
        <v>25.5</v>
      </c>
      <c r="L80" s="112"/>
      <c r="M80" s="111">
        <f>IF(ISNUMBER(K80/G80),IF(NOT(K80/G80=0),K80/G80, " "), " ")</f>
        <v>6.657963446475196</v>
      </c>
      <c r="N80" s="109" t="s">
        <v>538</v>
      </c>
    </row>
    <row r="81" spans="1:14" ht="36" x14ac:dyDescent="0.2">
      <c r="A81" s="107">
        <v>55</v>
      </c>
      <c r="B81" s="108">
        <v>392200</v>
      </c>
      <c r="C81" s="86" t="s">
        <v>539</v>
      </c>
      <c r="D81" s="109" t="s">
        <v>451</v>
      </c>
      <c r="E81" s="110">
        <v>0.8</v>
      </c>
      <c r="F81" s="88" t="s">
        <v>540</v>
      </c>
      <c r="G81" s="88">
        <v>10.54</v>
      </c>
      <c r="H81" s="111"/>
      <c r="I81" s="111"/>
      <c r="J81" s="88" t="s">
        <v>541</v>
      </c>
      <c r="K81" s="88">
        <v>36.36</v>
      </c>
      <c r="L81" s="112"/>
      <c r="M81" s="111">
        <f>IF(ISNUMBER(K81/G81),IF(NOT(K81/G81=0),K81/G81, " "), " ")</f>
        <v>3.4497153700189758</v>
      </c>
      <c r="N81" s="109" t="s">
        <v>517</v>
      </c>
    </row>
    <row r="82" spans="1:14" ht="36" x14ac:dyDescent="0.2">
      <c r="A82" s="107">
        <v>56</v>
      </c>
      <c r="B82" s="108">
        <v>392255</v>
      </c>
      <c r="C82" s="86" t="s">
        <v>542</v>
      </c>
      <c r="D82" s="109" t="s">
        <v>451</v>
      </c>
      <c r="E82" s="110">
        <v>0.8</v>
      </c>
      <c r="F82" s="88" t="s">
        <v>543</v>
      </c>
      <c r="G82" s="88">
        <v>15.76</v>
      </c>
      <c r="H82" s="111"/>
      <c r="I82" s="111"/>
      <c r="J82" s="88" t="s">
        <v>544</v>
      </c>
      <c r="K82" s="88">
        <v>42.6</v>
      </c>
      <c r="L82" s="112"/>
      <c r="M82" s="111">
        <f>IF(ISNUMBER(K82/G82),IF(NOT(K82/G82=0),K82/G82, " "), " ")</f>
        <v>2.703045685279188</v>
      </c>
      <c r="N82" s="109" t="s">
        <v>517</v>
      </c>
    </row>
    <row r="83" spans="1:14" ht="36" x14ac:dyDescent="0.2">
      <c r="A83" s="107">
        <v>57</v>
      </c>
      <c r="B83" s="108">
        <v>394002</v>
      </c>
      <c r="C83" s="86" t="s">
        <v>545</v>
      </c>
      <c r="D83" s="109" t="s">
        <v>451</v>
      </c>
      <c r="E83" s="110">
        <v>0.03</v>
      </c>
      <c r="F83" s="88" t="s">
        <v>546</v>
      </c>
      <c r="G83" s="88">
        <v>0.23</v>
      </c>
      <c r="H83" s="111"/>
      <c r="I83" s="111"/>
      <c r="J83" s="88" t="s">
        <v>547</v>
      </c>
      <c r="K83" s="88">
        <v>0.91</v>
      </c>
      <c r="L83" s="112"/>
      <c r="M83" s="111">
        <f>IF(ISNUMBER(K83/G83),IF(NOT(K83/G83=0),K83/G83, " "), " ")</f>
        <v>3.9565217391304346</v>
      </c>
      <c r="N83" s="109" t="s">
        <v>517</v>
      </c>
    </row>
    <row r="84" spans="1:14" ht="36" x14ac:dyDescent="0.2">
      <c r="A84" s="107">
        <v>58</v>
      </c>
      <c r="B84" s="108">
        <v>394011</v>
      </c>
      <c r="C84" s="86" t="s">
        <v>548</v>
      </c>
      <c r="D84" s="109" t="s">
        <v>451</v>
      </c>
      <c r="E84" s="110">
        <v>0.4</v>
      </c>
      <c r="F84" s="88" t="s">
        <v>549</v>
      </c>
      <c r="G84" s="88">
        <v>8.66</v>
      </c>
      <c r="H84" s="111"/>
      <c r="I84" s="111"/>
      <c r="J84" s="88" t="s">
        <v>550</v>
      </c>
      <c r="K84" s="88">
        <v>35.44</v>
      </c>
      <c r="L84" s="112"/>
      <c r="M84" s="111">
        <f>IF(ISNUMBER(K84/G84),IF(NOT(K84/G84=0),K84/G84, " "), " ")</f>
        <v>4.0923787528868356</v>
      </c>
      <c r="N84" s="109" t="s">
        <v>517</v>
      </c>
    </row>
    <row r="85" spans="1:14" ht="48" x14ac:dyDescent="0.2">
      <c r="A85" s="107">
        <v>59</v>
      </c>
      <c r="B85" s="108">
        <v>394101</v>
      </c>
      <c r="C85" s="86" t="s">
        <v>551</v>
      </c>
      <c r="D85" s="109" t="s">
        <v>451</v>
      </c>
      <c r="E85" s="110">
        <v>0.9</v>
      </c>
      <c r="F85" s="88" t="s">
        <v>552</v>
      </c>
      <c r="G85" s="88">
        <v>3.96</v>
      </c>
      <c r="H85" s="111"/>
      <c r="I85" s="111"/>
      <c r="J85" s="88" t="s">
        <v>553</v>
      </c>
      <c r="K85" s="88">
        <v>15.6</v>
      </c>
      <c r="L85" s="112"/>
      <c r="M85" s="111">
        <f>IF(ISNUMBER(K85/G85),IF(NOT(K85/G85=0),K85/G85, " "), " ")</f>
        <v>3.9393939393939394</v>
      </c>
      <c r="N85" s="109" t="s">
        <v>517</v>
      </c>
    </row>
    <row r="86" spans="1:14" ht="36" x14ac:dyDescent="0.2">
      <c r="A86" s="107">
        <v>60</v>
      </c>
      <c r="B86" s="108">
        <v>400001</v>
      </c>
      <c r="C86" s="86" t="s">
        <v>554</v>
      </c>
      <c r="D86" s="109" t="s">
        <v>451</v>
      </c>
      <c r="E86" s="110">
        <v>0.4</v>
      </c>
      <c r="F86" s="88" t="s">
        <v>555</v>
      </c>
      <c r="G86" s="88">
        <v>41.28</v>
      </c>
      <c r="H86" s="111"/>
      <c r="I86" s="111"/>
      <c r="J86" s="88" t="s">
        <v>556</v>
      </c>
      <c r="K86" s="88">
        <v>248.8</v>
      </c>
      <c r="L86" s="112"/>
      <c r="M86" s="111">
        <f>IF(ISNUMBER(K86/G86),IF(NOT(K86/G86=0),K86/G86, " "), " ")</f>
        <v>6.0271317829457365</v>
      </c>
      <c r="N86" s="109" t="s">
        <v>454</v>
      </c>
    </row>
    <row r="87" spans="1:14" ht="36" x14ac:dyDescent="0.2">
      <c r="A87" s="107">
        <v>61</v>
      </c>
      <c r="B87" s="108">
        <v>400051</v>
      </c>
      <c r="C87" s="86" t="s">
        <v>557</v>
      </c>
      <c r="D87" s="109" t="s">
        <v>451</v>
      </c>
      <c r="E87" s="110">
        <v>0.06</v>
      </c>
      <c r="F87" s="88" t="s">
        <v>558</v>
      </c>
      <c r="G87" s="88">
        <v>6.32</v>
      </c>
      <c r="H87" s="111"/>
      <c r="I87" s="111"/>
      <c r="J87" s="88" t="s">
        <v>559</v>
      </c>
      <c r="K87" s="88">
        <v>45.66</v>
      </c>
      <c r="L87" s="112"/>
      <c r="M87" s="111">
        <f>IF(ISNUMBER(K87/G87),IF(NOT(K87/G87=0),K87/G87, " "), " ")</f>
        <v>7.2246835443037964</v>
      </c>
      <c r="N87" s="109" t="s">
        <v>454</v>
      </c>
    </row>
    <row r="88" spans="1:14" ht="36" x14ac:dyDescent="0.2">
      <c r="A88" s="107">
        <v>62</v>
      </c>
      <c r="B88" s="108">
        <v>400102</v>
      </c>
      <c r="C88" s="86" t="s">
        <v>560</v>
      </c>
      <c r="D88" s="109" t="s">
        <v>451</v>
      </c>
      <c r="E88" s="110">
        <v>4.1500000000000004</v>
      </c>
      <c r="F88" s="88" t="s">
        <v>561</v>
      </c>
      <c r="G88" s="88">
        <v>542.82000000000005</v>
      </c>
      <c r="H88" s="111"/>
      <c r="I88" s="111"/>
      <c r="J88" s="88" t="s">
        <v>562</v>
      </c>
      <c r="K88" s="88">
        <v>3450.19</v>
      </c>
      <c r="L88" s="112"/>
      <c r="M88" s="111">
        <f>IF(ISNUMBER(K88/G88),IF(NOT(K88/G88=0),K88/G88, " "), " ")</f>
        <v>6.3560480453925789</v>
      </c>
      <c r="N88" s="109" t="s">
        <v>517</v>
      </c>
    </row>
    <row r="89" spans="1:14" ht="36" x14ac:dyDescent="0.2">
      <c r="A89" s="107">
        <v>63</v>
      </c>
      <c r="B89" s="108">
        <v>400112</v>
      </c>
      <c r="C89" s="86" t="s">
        <v>563</v>
      </c>
      <c r="D89" s="109" t="s">
        <v>451</v>
      </c>
      <c r="E89" s="110">
        <v>2.23</v>
      </c>
      <c r="F89" s="88" t="s">
        <v>564</v>
      </c>
      <c r="G89" s="88">
        <v>45.85</v>
      </c>
      <c r="H89" s="111"/>
      <c r="I89" s="111"/>
      <c r="J89" s="88" t="s">
        <v>565</v>
      </c>
      <c r="K89" s="88">
        <v>185.98</v>
      </c>
      <c r="L89" s="112"/>
      <c r="M89" s="111">
        <f>IF(ISNUMBER(K89/G89),IF(NOT(K89/G89=0),K89/G89, " "), " ")</f>
        <v>4.0562704471101414</v>
      </c>
      <c r="N89" s="109" t="s">
        <v>517</v>
      </c>
    </row>
    <row r="90" spans="1:14" ht="36" x14ac:dyDescent="0.2">
      <c r="A90" s="107">
        <v>64</v>
      </c>
      <c r="B90" s="108">
        <v>400311</v>
      </c>
      <c r="C90" s="86" t="s">
        <v>566</v>
      </c>
      <c r="D90" s="109" t="s">
        <v>451</v>
      </c>
      <c r="E90" s="110">
        <v>2.81</v>
      </c>
      <c r="F90" s="88" t="s">
        <v>567</v>
      </c>
      <c r="G90" s="88">
        <v>360.24</v>
      </c>
      <c r="H90" s="111"/>
      <c r="I90" s="111"/>
      <c r="J90" s="88" t="s">
        <v>568</v>
      </c>
      <c r="K90" s="88">
        <v>2452.4</v>
      </c>
      <c r="L90" s="112"/>
      <c r="M90" s="111">
        <f>IF(ISNUMBER(K90/G90),IF(NOT(K90/G90=0),K90/G90, " "), " ")</f>
        <v>6.8076837663779699</v>
      </c>
      <c r="N90" s="109" t="s">
        <v>517</v>
      </c>
    </row>
    <row r="91" spans="1:14" ht="24" x14ac:dyDescent="0.2">
      <c r="A91" s="113"/>
      <c r="B91" s="114" t="s">
        <v>446</v>
      </c>
      <c r="C91" s="115" t="s">
        <v>569</v>
      </c>
      <c r="D91" s="116" t="s">
        <v>448</v>
      </c>
      <c r="E91" s="117"/>
      <c r="F91" s="118" t="s">
        <v>435</v>
      </c>
      <c r="G91" s="118">
        <v>15080</v>
      </c>
      <c r="H91" s="119"/>
      <c r="I91" s="119"/>
      <c r="J91" s="118" t="s">
        <v>435</v>
      </c>
      <c r="K91" s="118">
        <v>49408</v>
      </c>
      <c r="L91" s="120"/>
      <c r="M91" s="119">
        <f>IF(ISNUMBER(K91/G91),IF(NOT(K91/G91=0),K91/G91, " "), " ")</f>
        <v>3.2763925729442969</v>
      </c>
      <c r="N91" s="116"/>
    </row>
    <row r="92" spans="1:14" ht="17.850000000000001" customHeight="1" x14ac:dyDescent="0.2">
      <c r="A92" s="106" t="s">
        <v>570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</row>
    <row r="93" spans="1:14" ht="48" x14ac:dyDescent="0.2">
      <c r="A93" s="107">
        <v>66</v>
      </c>
      <c r="B93" s="108" t="s">
        <v>571</v>
      </c>
      <c r="C93" s="86" t="s">
        <v>572</v>
      </c>
      <c r="D93" s="109" t="s">
        <v>573</v>
      </c>
      <c r="E93" s="110">
        <v>3.2000000000000002E-3</v>
      </c>
      <c r="F93" s="88" t="s">
        <v>574</v>
      </c>
      <c r="G93" s="88">
        <v>10.62</v>
      </c>
      <c r="H93" s="111">
        <v>19372</v>
      </c>
      <c r="I93" s="111">
        <v>61.99</v>
      </c>
      <c r="J93" s="88" t="s">
        <v>575</v>
      </c>
      <c r="K93" s="88">
        <v>64.150000000000006</v>
      </c>
      <c r="L93" s="112"/>
      <c r="M93" s="111">
        <f>IF(ISNUMBER(K93/G93),IF(NOT(K93/G93=0),K93/G93, " "), " ")</f>
        <v>6.0404896421845589</v>
      </c>
      <c r="N93" s="109" t="s">
        <v>576</v>
      </c>
    </row>
    <row r="94" spans="1:14" ht="24" x14ac:dyDescent="0.2">
      <c r="A94" s="107">
        <v>67</v>
      </c>
      <c r="B94" s="108" t="s">
        <v>577</v>
      </c>
      <c r="C94" s="86" t="s">
        <v>578</v>
      </c>
      <c r="D94" s="109" t="s">
        <v>573</v>
      </c>
      <c r="E94" s="110">
        <v>1.1000000000000001E-3</v>
      </c>
      <c r="F94" s="88" t="s">
        <v>579</v>
      </c>
      <c r="G94" s="88">
        <v>29.51</v>
      </c>
      <c r="H94" s="111">
        <v>113820</v>
      </c>
      <c r="I94" s="111">
        <v>125.2</v>
      </c>
      <c r="J94" s="88" t="s">
        <v>580</v>
      </c>
      <c r="K94" s="88">
        <v>127.71</v>
      </c>
      <c r="L94" s="112"/>
      <c r="M94" s="111">
        <f>IF(ISNUMBER(K94/G94),IF(NOT(K94/G94=0),K94/G94, " "), " ")</f>
        <v>4.3276855303287016</v>
      </c>
      <c r="N94" s="109" t="s">
        <v>581</v>
      </c>
    </row>
    <row r="95" spans="1:14" ht="24" x14ac:dyDescent="0.2">
      <c r="A95" s="107">
        <v>68</v>
      </c>
      <c r="B95" s="108" t="s">
        <v>582</v>
      </c>
      <c r="C95" s="86" t="s">
        <v>583</v>
      </c>
      <c r="D95" s="109" t="s">
        <v>584</v>
      </c>
      <c r="E95" s="110">
        <v>0.39900000000000002</v>
      </c>
      <c r="F95" s="88" t="s">
        <v>585</v>
      </c>
      <c r="G95" s="88">
        <v>2.4700000000000002</v>
      </c>
      <c r="H95" s="111">
        <v>43.06</v>
      </c>
      <c r="I95" s="111">
        <v>17.18</v>
      </c>
      <c r="J95" s="88" t="s">
        <v>586</v>
      </c>
      <c r="K95" s="88">
        <v>19.82</v>
      </c>
      <c r="L95" s="112"/>
      <c r="M95" s="111">
        <f>IF(ISNUMBER(K95/G95),IF(NOT(K95/G95=0),K95/G95, " "), " ")</f>
        <v>8.0242914979757085</v>
      </c>
      <c r="N95" s="109" t="s">
        <v>587</v>
      </c>
    </row>
    <row r="96" spans="1:14" ht="48" x14ac:dyDescent="0.2">
      <c r="A96" s="107">
        <v>69</v>
      </c>
      <c r="B96" s="108" t="s">
        <v>588</v>
      </c>
      <c r="C96" s="86" t="s">
        <v>589</v>
      </c>
      <c r="D96" s="109" t="s">
        <v>573</v>
      </c>
      <c r="E96" s="110">
        <v>1E-3</v>
      </c>
      <c r="F96" s="88" t="s">
        <v>590</v>
      </c>
      <c r="G96" s="88">
        <v>10.199999999999999</v>
      </c>
      <c r="H96" s="111">
        <v>73562</v>
      </c>
      <c r="I96" s="111">
        <v>73.56</v>
      </c>
      <c r="J96" s="88" t="s">
        <v>591</v>
      </c>
      <c r="K96" s="88">
        <v>75.34</v>
      </c>
      <c r="L96" s="112"/>
      <c r="M96" s="111">
        <f>IF(ISNUMBER(K96/G96),IF(NOT(K96/G96=0),K96/G96, " "), " ")</f>
        <v>7.3862745098039229</v>
      </c>
      <c r="N96" s="109" t="s">
        <v>592</v>
      </c>
    </row>
    <row r="97" spans="1:14" ht="48" x14ac:dyDescent="0.2">
      <c r="A97" s="107">
        <v>70</v>
      </c>
      <c r="B97" s="108" t="s">
        <v>593</v>
      </c>
      <c r="C97" s="86" t="s">
        <v>594</v>
      </c>
      <c r="D97" s="109" t="s">
        <v>595</v>
      </c>
      <c r="E97" s="110">
        <v>0.2034</v>
      </c>
      <c r="F97" s="88" t="s">
        <v>596</v>
      </c>
      <c r="G97" s="88">
        <v>4.72</v>
      </c>
      <c r="H97" s="111">
        <v>98.57</v>
      </c>
      <c r="I97" s="111">
        <v>20.05</v>
      </c>
      <c r="J97" s="88" t="s">
        <v>597</v>
      </c>
      <c r="K97" s="88">
        <v>20.45</v>
      </c>
      <c r="L97" s="112"/>
      <c r="M97" s="111">
        <f>IF(ISNUMBER(K97/G97),IF(NOT(K97/G97=0),K97/G97, " "), " ")</f>
        <v>4.3326271186440675</v>
      </c>
      <c r="N97" s="109" t="s">
        <v>598</v>
      </c>
    </row>
    <row r="98" spans="1:14" ht="24" x14ac:dyDescent="0.2">
      <c r="A98" s="107">
        <v>71</v>
      </c>
      <c r="B98" s="108" t="s">
        <v>599</v>
      </c>
      <c r="C98" s="86" t="s">
        <v>600</v>
      </c>
      <c r="D98" s="109" t="s">
        <v>573</v>
      </c>
      <c r="E98" s="110">
        <v>2.0000000000000001E-4</v>
      </c>
      <c r="F98" s="88" t="s">
        <v>601</v>
      </c>
      <c r="G98" s="88">
        <v>2.2999999999999998</v>
      </c>
      <c r="H98" s="111">
        <v>76341.67</v>
      </c>
      <c r="I98" s="111">
        <v>15.27</v>
      </c>
      <c r="J98" s="88" t="s">
        <v>602</v>
      </c>
      <c r="K98" s="88">
        <v>15.57</v>
      </c>
      <c r="L98" s="112"/>
      <c r="M98" s="111">
        <f>IF(ISNUMBER(K98/G98),IF(NOT(K98/G98=0),K98/G98, " "), " ")</f>
        <v>6.769565217391305</v>
      </c>
      <c r="N98" s="109" t="s">
        <v>603</v>
      </c>
    </row>
    <row r="99" spans="1:14" ht="24" x14ac:dyDescent="0.2">
      <c r="A99" s="107">
        <v>72</v>
      </c>
      <c r="B99" s="108" t="s">
        <v>604</v>
      </c>
      <c r="C99" s="86" t="s">
        <v>605</v>
      </c>
      <c r="D99" s="109" t="s">
        <v>573</v>
      </c>
      <c r="E99" s="110">
        <v>6.9999999999999999E-4</v>
      </c>
      <c r="F99" s="88" t="s">
        <v>601</v>
      </c>
      <c r="G99" s="88">
        <v>8.06</v>
      </c>
      <c r="H99" s="111">
        <v>76341.67</v>
      </c>
      <c r="I99" s="111">
        <v>53.44</v>
      </c>
      <c r="J99" s="88" t="s">
        <v>602</v>
      </c>
      <c r="K99" s="88">
        <v>54.51</v>
      </c>
      <c r="L99" s="112"/>
      <c r="M99" s="111">
        <f>IF(ISNUMBER(K99/G99),IF(NOT(K99/G99=0),K99/G99, " "), " ")</f>
        <v>6.763027295285359</v>
      </c>
      <c r="N99" s="109" t="s">
        <v>603</v>
      </c>
    </row>
    <row r="100" spans="1:14" ht="24" x14ac:dyDescent="0.2">
      <c r="A100" s="107">
        <v>73</v>
      </c>
      <c r="B100" s="108" t="s">
        <v>606</v>
      </c>
      <c r="C100" s="86" t="s">
        <v>607</v>
      </c>
      <c r="D100" s="109" t="s">
        <v>573</v>
      </c>
      <c r="E100" s="110">
        <v>1E-4</v>
      </c>
      <c r="F100" s="88" t="s">
        <v>608</v>
      </c>
      <c r="G100" s="88">
        <v>1.07</v>
      </c>
      <c r="H100" s="111">
        <v>76341.67</v>
      </c>
      <c r="I100" s="111">
        <v>7.63</v>
      </c>
      <c r="J100" s="88" t="s">
        <v>602</v>
      </c>
      <c r="K100" s="88">
        <v>7.79</v>
      </c>
      <c r="L100" s="112"/>
      <c r="M100" s="111">
        <f>IF(ISNUMBER(K100/G100),IF(NOT(K100/G100=0),K100/G100, " "), " ")</f>
        <v>7.2803738317757007</v>
      </c>
      <c r="N100" s="109" t="s">
        <v>609</v>
      </c>
    </row>
    <row r="101" spans="1:14" ht="24" x14ac:dyDescent="0.2">
      <c r="A101" s="107">
        <v>74</v>
      </c>
      <c r="B101" s="108" t="s">
        <v>610</v>
      </c>
      <c r="C101" s="86" t="s">
        <v>611</v>
      </c>
      <c r="D101" s="109" t="s">
        <v>573</v>
      </c>
      <c r="E101" s="110">
        <v>1E-4</v>
      </c>
      <c r="F101" s="88" t="s">
        <v>608</v>
      </c>
      <c r="G101" s="88">
        <v>1.07</v>
      </c>
      <c r="H101" s="111">
        <v>76341.67</v>
      </c>
      <c r="I101" s="111">
        <v>7.63</v>
      </c>
      <c r="J101" s="88" t="s">
        <v>602</v>
      </c>
      <c r="K101" s="88">
        <v>7.79</v>
      </c>
      <c r="L101" s="112"/>
      <c r="M101" s="111">
        <f>IF(ISNUMBER(K101/G101),IF(NOT(K101/G101=0),K101/G101, " "), " ")</f>
        <v>7.2803738317757007</v>
      </c>
      <c r="N101" s="109" t="s">
        <v>609</v>
      </c>
    </row>
    <row r="102" spans="1:14" ht="24" x14ac:dyDescent="0.2">
      <c r="A102" s="107">
        <v>75</v>
      </c>
      <c r="B102" s="108" t="s">
        <v>612</v>
      </c>
      <c r="C102" s="86" t="s">
        <v>613</v>
      </c>
      <c r="D102" s="109" t="s">
        <v>573</v>
      </c>
      <c r="E102" s="110">
        <v>1E-4</v>
      </c>
      <c r="F102" s="88" t="s">
        <v>608</v>
      </c>
      <c r="G102" s="88">
        <v>1.07</v>
      </c>
      <c r="H102" s="111">
        <v>76341.67</v>
      </c>
      <c r="I102" s="111">
        <v>7.63</v>
      </c>
      <c r="J102" s="88" t="s">
        <v>602</v>
      </c>
      <c r="K102" s="88">
        <v>7.79</v>
      </c>
      <c r="L102" s="112"/>
      <c r="M102" s="111">
        <f>IF(ISNUMBER(K102/G102),IF(NOT(K102/G102=0),K102/G102, " "), " ")</f>
        <v>7.2803738317757007</v>
      </c>
      <c r="N102" s="109" t="s">
        <v>609</v>
      </c>
    </row>
    <row r="103" spans="1:14" ht="60" x14ac:dyDescent="0.2">
      <c r="A103" s="107">
        <v>76</v>
      </c>
      <c r="B103" s="108" t="s">
        <v>614</v>
      </c>
      <c r="C103" s="86" t="s">
        <v>615</v>
      </c>
      <c r="D103" s="109" t="s">
        <v>595</v>
      </c>
      <c r="E103" s="110">
        <v>0.03</v>
      </c>
      <c r="F103" s="88" t="s">
        <v>616</v>
      </c>
      <c r="G103" s="88">
        <v>0.68</v>
      </c>
      <c r="H103" s="111">
        <v>116.64</v>
      </c>
      <c r="I103" s="111">
        <v>3.5</v>
      </c>
      <c r="J103" s="88" t="s">
        <v>617</v>
      </c>
      <c r="K103" s="88">
        <v>3.57</v>
      </c>
      <c r="L103" s="112"/>
      <c r="M103" s="111">
        <f>IF(ISNUMBER(K103/G103),IF(NOT(K103/G103=0),K103/G103, " "), " ")</f>
        <v>5.2499999999999991</v>
      </c>
      <c r="N103" s="109" t="s">
        <v>618</v>
      </c>
    </row>
    <row r="104" spans="1:14" ht="48" x14ac:dyDescent="0.2">
      <c r="A104" s="107">
        <v>77</v>
      </c>
      <c r="B104" s="108" t="s">
        <v>619</v>
      </c>
      <c r="C104" s="86" t="s">
        <v>620</v>
      </c>
      <c r="D104" s="109" t="s">
        <v>573</v>
      </c>
      <c r="E104" s="110">
        <v>8.0000000000000004E-4</v>
      </c>
      <c r="F104" s="88" t="s">
        <v>621</v>
      </c>
      <c r="G104" s="88">
        <v>13.83</v>
      </c>
      <c r="H104" s="111">
        <v>71519</v>
      </c>
      <c r="I104" s="111">
        <v>57.22</v>
      </c>
      <c r="J104" s="88" t="s">
        <v>622</v>
      </c>
      <c r="K104" s="88">
        <v>58.61</v>
      </c>
      <c r="L104" s="112"/>
      <c r="M104" s="111">
        <f>IF(ISNUMBER(K104/G104),IF(NOT(K104/G104=0),K104/G104, " "), " ")</f>
        <v>4.2378886478669555</v>
      </c>
      <c r="N104" s="109" t="s">
        <v>623</v>
      </c>
    </row>
    <row r="105" spans="1:14" ht="24" x14ac:dyDescent="0.2">
      <c r="A105" s="107">
        <v>78</v>
      </c>
      <c r="B105" s="108" t="s">
        <v>624</v>
      </c>
      <c r="C105" s="86" t="s">
        <v>625</v>
      </c>
      <c r="D105" s="109" t="s">
        <v>595</v>
      </c>
      <c r="E105" s="110">
        <v>8.0000000000000002E-3</v>
      </c>
      <c r="F105" s="88" t="s">
        <v>626</v>
      </c>
      <c r="G105" s="88">
        <v>0.82</v>
      </c>
      <c r="H105" s="111">
        <v>152.08000000000001</v>
      </c>
      <c r="I105" s="111">
        <v>1.22</v>
      </c>
      <c r="J105" s="88" t="s">
        <v>627</v>
      </c>
      <c r="K105" s="88">
        <v>1.24</v>
      </c>
      <c r="L105" s="112"/>
      <c r="M105" s="111">
        <f>IF(ISNUMBER(K105/G105),IF(NOT(K105/G105=0),K105/G105, " "), " ")</f>
        <v>1.5121951219512195</v>
      </c>
      <c r="N105" s="109" t="s">
        <v>628</v>
      </c>
    </row>
    <row r="106" spans="1:14" ht="120" x14ac:dyDescent="0.2">
      <c r="A106" s="107">
        <v>79</v>
      </c>
      <c r="B106" s="108" t="s">
        <v>629</v>
      </c>
      <c r="C106" s="86" t="s">
        <v>630</v>
      </c>
      <c r="D106" s="109" t="s">
        <v>631</v>
      </c>
      <c r="E106" s="110">
        <v>4</v>
      </c>
      <c r="F106" s="88" t="s">
        <v>632</v>
      </c>
      <c r="G106" s="88">
        <v>33.200000000000003</v>
      </c>
      <c r="H106" s="111">
        <v>20.78</v>
      </c>
      <c r="I106" s="111">
        <v>83.12</v>
      </c>
      <c r="J106" s="88" t="s">
        <v>633</v>
      </c>
      <c r="K106" s="88">
        <v>84.8</v>
      </c>
      <c r="L106" s="112"/>
      <c r="M106" s="111">
        <f>IF(ISNUMBER(K106/G106),IF(NOT(K106/G106=0),K106/G106, " "), " ")</f>
        <v>2.5542168674698793</v>
      </c>
      <c r="N106" s="109" t="s">
        <v>634</v>
      </c>
    </row>
    <row r="107" spans="1:14" ht="24" x14ac:dyDescent="0.2">
      <c r="A107" s="107">
        <v>80</v>
      </c>
      <c r="B107" s="108" t="s">
        <v>635</v>
      </c>
      <c r="C107" s="86" t="s">
        <v>636</v>
      </c>
      <c r="D107" s="109" t="s">
        <v>595</v>
      </c>
      <c r="E107" s="110">
        <v>8.1000000000000003E-2</v>
      </c>
      <c r="F107" s="88" t="s">
        <v>637</v>
      </c>
      <c r="G107" s="88">
        <v>0.8</v>
      </c>
      <c r="H107" s="111">
        <v>34.79</v>
      </c>
      <c r="I107" s="111">
        <v>2.82</v>
      </c>
      <c r="J107" s="88" t="s">
        <v>638</v>
      </c>
      <c r="K107" s="88">
        <v>3.2</v>
      </c>
      <c r="L107" s="112"/>
      <c r="M107" s="111">
        <f>IF(ISNUMBER(K107/G107),IF(NOT(K107/G107=0),K107/G107, " "), " ")</f>
        <v>4</v>
      </c>
      <c r="N107" s="109" t="s">
        <v>639</v>
      </c>
    </row>
    <row r="108" spans="1:14" ht="36" x14ac:dyDescent="0.2">
      <c r="A108" s="107">
        <v>81</v>
      </c>
      <c r="B108" s="108" t="s">
        <v>640</v>
      </c>
      <c r="C108" s="86" t="s">
        <v>641</v>
      </c>
      <c r="D108" s="109" t="s">
        <v>642</v>
      </c>
      <c r="E108" s="110">
        <v>0.90720000000000001</v>
      </c>
      <c r="F108" s="88" t="s">
        <v>643</v>
      </c>
      <c r="G108" s="88">
        <v>61.6</v>
      </c>
      <c r="H108" s="111">
        <v>211.38</v>
      </c>
      <c r="I108" s="111">
        <v>191.76</v>
      </c>
      <c r="J108" s="88" t="s">
        <v>644</v>
      </c>
      <c r="K108" s="88">
        <v>195.61</v>
      </c>
      <c r="L108" s="112"/>
      <c r="M108" s="111">
        <f>IF(ISNUMBER(K108/G108),IF(NOT(K108/G108=0),K108/G108, " "), " ")</f>
        <v>3.1754870129870132</v>
      </c>
      <c r="N108" s="109" t="s">
        <v>645</v>
      </c>
    </row>
    <row r="109" spans="1:14" ht="60" x14ac:dyDescent="0.2">
      <c r="A109" s="107">
        <v>82</v>
      </c>
      <c r="B109" s="108" t="s">
        <v>646</v>
      </c>
      <c r="C109" s="86" t="s">
        <v>647</v>
      </c>
      <c r="D109" s="109" t="s">
        <v>648</v>
      </c>
      <c r="E109" s="110">
        <v>0.04</v>
      </c>
      <c r="F109" s="88" t="s">
        <v>649</v>
      </c>
      <c r="G109" s="88">
        <v>1.02</v>
      </c>
      <c r="H109" s="111">
        <v>132.30000000000001</v>
      </c>
      <c r="I109" s="111">
        <v>5.29</v>
      </c>
      <c r="J109" s="88" t="s">
        <v>650</v>
      </c>
      <c r="K109" s="88">
        <v>5.4</v>
      </c>
      <c r="L109" s="112"/>
      <c r="M109" s="111">
        <f>IF(ISNUMBER(K109/G109),IF(NOT(K109/G109=0),K109/G109, " "), " ")</f>
        <v>5.2941176470588234</v>
      </c>
      <c r="N109" s="109" t="s">
        <v>651</v>
      </c>
    </row>
    <row r="110" spans="1:14" ht="60" x14ac:dyDescent="0.2">
      <c r="A110" s="107">
        <v>83</v>
      </c>
      <c r="B110" s="108" t="s">
        <v>652</v>
      </c>
      <c r="C110" s="86" t="s">
        <v>653</v>
      </c>
      <c r="D110" s="109" t="s">
        <v>648</v>
      </c>
      <c r="E110" s="110">
        <v>0.04</v>
      </c>
      <c r="F110" s="88" t="s">
        <v>654</v>
      </c>
      <c r="G110" s="88">
        <v>0.74</v>
      </c>
      <c r="H110" s="111">
        <v>101.97</v>
      </c>
      <c r="I110" s="111">
        <v>4.08</v>
      </c>
      <c r="J110" s="88" t="s">
        <v>655</v>
      </c>
      <c r="K110" s="88">
        <v>4.16</v>
      </c>
      <c r="L110" s="112"/>
      <c r="M110" s="111">
        <f>IF(ISNUMBER(K110/G110),IF(NOT(K110/G110=0),K110/G110, " "), " ")</f>
        <v>5.6216216216216219</v>
      </c>
      <c r="N110" s="109" t="s">
        <v>656</v>
      </c>
    </row>
    <row r="111" spans="1:14" ht="24" x14ac:dyDescent="0.2">
      <c r="A111" s="107">
        <v>84</v>
      </c>
      <c r="B111" s="108" t="s">
        <v>657</v>
      </c>
      <c r="C111" s="86" t="s">
        <v>658</v>
      </c>
      <c r="D111" s="109" t="s">
        <v>595</v>
      </c>
      <c r="E111" s="110">
        <v>1.1999999999999999E-3</v>
      </c>
      <c r="F111" s="88" t="s">
        <v>659</v>
      </c>
      <c r="G111" s="88">
        <v>0.02</v>
      </c>
      <c r="H111" s="111">
        <v>60</v>
      </c>
      <c r="I111" s="111">
        <v>7.0000000000000007E-2</v>
      </c>
      <c r="J111" s="88" t="s">
        <v>660</v>
      </c>
      <c r="K111" s="88">
        <v>7.0000000000000007E-2</v>
      </c>
      <c r="L111" s="112"/>
      <c r="M111" s="111">
        <f>IF(ISNUMBER(K111/G111),IF(NOT(K111/G111=0),K111/G111, " "), " ")</f>
        <v>3.5000000000000004</v>
      </c>
      <c r="N111" s="109" t="s">
        <v>661</v>
      </c>
    </row>
    <row r="112" spans="1:14" ht="48" x14ac:dyDescent="0.2">
      <c r="A112" s="107">
        <v>85</v>
      </c>
      <c r="B112" s="108" t="s">
        <v>662</v>
      </c>
      <c r="C112" s="86" t="s">
        <v>663</v>
      </c>
      <c r="D112" s="109" t="s">
        <v>584</v>
      </c>
      <c r="E112" s="110">
        <v>2.0000000000000001E-4</v>
      </c>
      <c r="F112" s="88" t="s">
        <v>664</v>
      </c>
      <c r="G112" s="88">
        <v>0.2</v>
      </c>
      <c r="H112" s="111">
        <v>7198</v>
      </c>
      <c r="I112" s="111">
        <v>1.44</v>
      </c>
      <c r="J112" s="88" t="s">
        <v>665</v>
      </c>
      <c r="K112" s="88">
        <v>1.49</v>
      </c>
      <c r="L112" s="112"/>
      <c r="M112" s="111">
        <f>IF(ISNUMBER(K112/G112),IF(NOT(K112/G112=0),K112/G112, " "), " ")</f>
        <v>7.4499999999999993</v>
      </c>
      <c r="N112" s="109" t="s">
        <v>666</v>
      </c>
    </row>
    <row r="113" spans="1:14" ht="36" x14ac:dyDescent="0.2">
      <c r="A113" s="107">
        <v>86</v>
      </c>
      <c r="B113" s="108" t="s">
        <v>667</v>
      </c>
      <c r="C113" s="86" t="s">
        <v>668</v>
      </c>
      <c r="D113" s="109" t="s">
        <v>584</v>
      </c>
      <c r="E113" s="110">
        <v>1E-4</v>
      </c>
      <c r="F113" s="88" t="s">
        <v>669</v>
      </c>
      <c r="G113" s="88">
        <v>7.0000000000000007E-2</v>
      </c>
      <c r="H113" s="111">
        <v>5971.62</v>
      </c>
      <c r="I113" s="111">
        <v>0.6</v>
      </c>
      <c r="J113" s="88" t="s">
        <v>670</v>
      </c>
      <c r="K113" s="88">
        <v>0.62</v>
      </c>
      <c r="L113" s="112"/>
      <c r="M113" s="111">
        <f>IF(ISNUMBER(K113/G113),IF(NOT(K113/G113=0),K113/G113, " "), " ")</f>
        <v>8.8571428571428559</v>
      </c>
      <c r="N113" s="109" t="s">
        <v>671</v>
      </c>
    </row>
    <row r="114" spans="1:14" ht="24" x14ac:dyDescent="0.2">
      <c r="A114" s="107">
        <v>87</v>
      </c>
      <c r="B114" s="108" t="s">
        <v>672</v>
      </c>
      <c r="C114" s="86" t="s">
        <v>673</v>
      </c>
      <c r="D114" s="109" t="s">
        <v>438</v>
      </c>
      <c r="E114" s="110">
        <v>1</v>
      </c>
      <c r="F114" s="88" t="s">
        <v>674</v>
      </c>
      <c r="G114" s="88">
        <v>14.4</v>
      </c>
      <c r="H114" s="111">
        <v>113.85</v>
      </c>
      <c r="I114" s="111">
        <v>113.85</v>
      </c>
      <c r="J114" s="88" t="s">
        <v>675</v>
      </c>
      <c r="K114" s="88">
        <v>116.4</v>
      </c>
      <c r="L114" s="112"/>
      <c r="M114" s="111">
        <f>IF(ISNUMBER(K114/G114),IF(NOT(K114/G114=0),K114/G114, " "), " ")</f>
        <v>8.0833333333333339</v>
      </c>
      <c r="N114" s="109" t="s">
        <v>676</v>
      </c>
    </row>
    <row r="115" spans="1:14" ht="24" x14ac:dyDescent="0.2">
      <c r="A115" s="107">
        <v>88</v>
      </c>
      <c r="B115" s="108" t="s">
        <v>677</v>
      </c>
      <c r="C115" s="86" t="s">
        <v>678</v>
      </c>
      <c r="D115" s="109" t="s">
        <v>573</v>
      </c>
      <c r="E115" s="110">
        <v>2.0000000000000001E-4</v>
      </c>
      <c r="F115" s="88" t="s">
        <v>679</v>
      </c>
      <c r="G115" s="88">
        <v>6.08</v>
      </c>
      <c r="H115" s="111">
        <v>63333.33</v>
      </c>
      <c r="I115" s="111">
        <v>12.67</v>
      </c>
      <c r="J115" s="88" t="s">
        <v>680</v>
      </c>
      <c r="K115" s="88">
        <v>13.04</v>
      </c>
      <c r="L115" s="112"/>
      <c r="M115" s="111">
        <f>IF(ISNUMBER(K115/G115),IF(NOT(K115/G115=0),K115/G115, " "), " ")</f>
        <v>2.1447368421052628</v>
      </c>
      <c r="N115" s="109" t="s">
        <v>681</v>
      </c>
    </row>
    <row r="116" spans="1:14" ht="24" x14ac:dyDescent="0.2">
      <c r="A116" s="107">
        <v>89</v>
      </c>
      <c r="B116" s="108" t="s">
        <v>682</v>
      </c>
      <c r="C116" s="86" t="s">
        <v>683</v>
      </c>
      <c r="D116" s="109" t="s">
        <v>573</v>
      </c>
      <c r="E116" s="110">
        <v>2.0000000000000001E-4</v>
      </c>
      <c r="F116" s="88" t="s">
        <v>684</v>
      </c>
      <c r="G116" s="88">
        <v>3.56</v>
      </c>
      <c r="H116" s="111">
        <v>91666.67</v>
      </c>
      <c r="I116" s="111">
        <v>18.329999999999998</v>
      </c>
      <c r="J116" s="88" t="s">
        <v>685</v>
      </c>
      <c r="K116" s="88">
        <v>18.82</v>
      </c>
      <c r="L116" s="112"/>
      <c r="M116" s="111">
        <f>IF(ISNUMBER(K116/G116),IF(NOT(K116/G116=0),K116/G116, " "), " ")</f>
        <v>5.286516853932584</v>
      </c>
      <c r="N116" s="109" t="s">
        <v>686</v>
      </c>
    </row>
    <row r="117" spans="1:14" ht="24" x14ac:dyDescent="0.2">
      <c r="A117" s="107">
        <v>90</v>
      </c>
      <c r="B117" s="108" t="s">
        <v>687</v>
      </c>
      <c r="C117" s="86" t="s">
        <v>688</v>
      </c>
      <c r="D117" s="109" t="s">
        <v>595</v>
      </c>
      <c r="E117" s="110">
        <v>0.2</v>
      </c>
      <c r="F117" s="88" t="s">
        <v>689</v>
      </c>
      <c r="G117" s="88">
        <v>15.8</v>
      </c>
      <c r="H117" s="111">
        <v>371.96</v>
      </c>
      <c r="I117" s="111">
        <v>74.400000000000006</v>
      </c>
      <c r="J117" s="88" t="s">
        <v>690</v>
      </c>
      <c r="K117" s="88">
        <v>75.959999999999994</v>
      </c>
      <c r="L117" s="112"/>
      <c r="M117" s="111">
        <f>IF(ISNUMBER(K117/G117),IF(NOT(K117/G117=0),K117/G117, " "), " ")</f>
        <v>4.8075949367088597</v>
      </c>
      <c r="N117" s="109" t="s">
        <v>691</v>
      </c>
    </row>
    <row r="118" spans="1:14" ht="60" x14ac:dyDescent="0.2">
      <c r="A118" s="107">
        <v>91</v>
      </c>
      <c r="B118" s="108" t="s">
        <v>692</v>
      </c>
      <c r="C118" s="86" t="s">
        <v>693</v>
      </c>
      <c r="D118" s="109" t="s">
        <v>573</v>
      </c>
      <c r="E118" s="110">
        <v>3.5000000000000001E-3</v>
      </c>
      <c r="F118" s="88" t="s">
        <v>694</v>
      </c>
      <c r="G118" s="88">
        <v>33.18</v>
      </c>
      <c r="H118" s="111">
        <v>71486</v>
      </c>
      <c r="I118" s="111">
        <v>250.2</v>
      </c>
      <c r="J118" s="88" t="s">
        <v>695</v>
      </c>
      <c r="K118" s="88">
        <v>253.08</v>
      </c>
      <c r="L118" s="112"/>
      <c r="M118" s="111">
        <f>IF(ISNUMBER(K118/G118),IF(NOT(K118/G118=0),K118/G118, " "), " ")</f>
        <v>7.6274864376130207</v>
      </c>
      <c r="N118" s="109" t="s">
        <v>696</v>
      </c>
    </row>
    <row r="119" spans="1:14" ht="24" x14ac:dyDescent="0.2">
      <c r="A119" s="107">
        <v>92</v>
      </c>
      <c r="B119" s="108" t="s">
        <v>697</v>
      </c>
      <c r="C119" s="86" t="s">
        <v>698</v>
      </c>
      <c r="D119" s="109" t="s">
        <v>438</v>
      </c>
      <c r="E119" s="110">
        <v>1</v>
      </c>
      <c r="F119" s="88" t="s">
        <v>699</v>
      </c>
      <c r="G119" s="88">
        <v>2.59</v>
      </c>
      <c r="H119" s="111">
        <v>12.24</v>
      </c>
      <c r="I119" s="111">
        <v>12.24</v>
      </c>
      <c r="J119" s="88" t="s">
        <v>700</v>
      </c>
      <c r="K119" s="88">
        <v>12.48</v>
      </c>
      <c r="L119" s="112"/>
      <c r="M119" s="111">
        <f>IF(ISNUMBER(K119/G119),IF(NOT(K119/G119=0),K119/G119, " "), " ")</f>
        <v>4.8185328185328187</v>
      </c>
      <c r="N119" s="109" t="s">
        <v>701</v>
      </c>
    </row>
    <row r="120" spans="1:14" ht="48" x14ac:dyDescent="0.2">
      <c r="A120" s="107">
        <v>93</v>
      </c>
      <c r="B120" s="108" t="s">
        <v>702</v>
      </c>
      <c r="C120" s="86" t="s">
        <v>703</v>
      </c>
      <c r="D120" s="109" t="s">
        <v>584</v>
      </c>
      <c r="E120" s="110">
        <v>2.0000000000000001E-4</v>
      </c>
      <c r="F120" s="88" t="s">
        <v>704</v>
      </c>
      <c r="G120" s="88">
        <v>0.02</v>
      </c>
      <c r="H120" s="111">
        <v>387.27</v>
      </c>
      <c r="I120" s="111">
        <v>0.08</v>
      </c>
      <c r="J120" s="88" t="s">
        <v>705</v>
      </c>
      <c r="K120" s="88">
        <v>0.11</v>
      </c>
      <c r="L120" s="112"/>
      <c r="M120" s="111">
        <f>IF(ISNUMBER(K120/G120),IF(NOT(K120/G120=0),K120/G120, " "), " ")</f>
        <v>5.5</v>
      </c>
      <c r="N120" s="109" t="s">
        <v>706</v>
      </c>
    </row>
    <row r="121" spans="1:14" ht="48" x14ac:dyDescent="0.2">
      <c r="A121" s="107">
        <v>94</v>
      </c>
      <c r="B121" s="108" t="s">
        <v>707</v>
      </c>
      <c r="C121" s="86" t="s">
        <v>708</v>
      </c>
      <c r="D121" s="109" t="s">
        <v>584</v>
      </c>
      <c r="E121" s="110">
        <v>0.99</v>
      </c>
      <c r="F121" s="88" t="s">
        <v>709</v>
      </c>
      <c r="G121" s="88">
        <v>115.83</v>
      </c>
      <c r="H121" s="111">
        <v>194</v>
      </c>
      <c r="I121" s="111">
        <v>192.06</v>
      </c>
      <c r="J121" s="88" t="s">
        <v>710</v>
      </c>
      <c r="K121" s="88">
        <v>363.41</v>
      </c>
      <c r="L121" s="112"/>
      <c r="M121" s="111">
        <f>IF(ISNUMBER(K121/G121),IF(NOT(K121/G121=0),K121/G121, " "), " ")</f>
        <v>3.1374428041094711</v>
      </c>
      <c r="N121" s="109" t="s">
        <v>711</v>
      </c>
    </row>
    <row r="122" spans="1:14" ht="36" x14ac:dyDescent="0.2">
      <c r="A122" s="107">
        <v>95</v>
      </c>
      <c r="B122" s="108" t="s">
        <v>712</v>
      </c>
      <c r="C122" s="86" t="s">
        <v>713</v>
      </c>
      <c r="D122" s="109" t="s">
        <v>584</v>
      </c>
      <c r="E122" s="110">
        <v>3.0137999999999998</v>
      </c>
      <c r="F122" s="88" t="s">
        <v>714</v>
      </c>
      <c r="G122" s="88">
        <v>9.3699999999999992</v>
      </c>
      <c r="H122" s="111">
        <v>23.36</v>
      </c>
      <c r="I122" s="111">
        <v>70.41</v>
      </c>
      <c r="J122" s="88" t="s">
        <v>715</v>
      </c>
      <c r="K122" s="88">
        <v>70.41</v>
      </c>
      <c r="L122" s="112"/>
      <c r="M122" s="111">
        <f>IF(ISNUMBER(K122/G122),IF(NOT(K122/G122=0),K122/G122, " "), " ")</f>
        <v>7.5144076840981864</v>
      </c>
      <c r="N122" s="109" t="s">
        <v>716</v>
      </c>
    </row>
    <row r="123" spans="1:14" ht="36" x14ac:dyDescent="0.2">
      <c r="A123" s="107">
        <v>96</v>
      </c>
      <c r="B123" s="108" t="s">
        <v>717</v>
      </c>
      <c r="C123" s="86" t="s">
        <v>718</v>
      </c>
      <c r="D123" s="109" t="s">
        <v>584</v>
      </c>
      <c r="E123" s="110">
        <v>4.0000000000000002E-4</v>
      </c>
      <c r="F123" s="88" t="s">
        <v>714</v>
      </c>
      <c r="G123" s="88"/>
      <c r="H123" s="111">
        <v>23.36</v>
      </c>
      <c r="I123" s="111">
        <v>0.01</v>
      </c>
      <c r="J123" s="88" t="s">
        <v>715</v>
      </c>
      <c r="K123" s="88">
        <v>0.01</v>
      </c>
      <c r="L123" s="112"/>
      <c r="M123" s="111" t="str">
        <f>IF(ISNUMBER(K123/G123),IF(NOT(K123/G123=0),K123/G123, " "), " ")</f>
        <v xml:space="preserve"> </v>
      </c>
      <c r="N123" s="109" t="s">
        <v>716</v>
      </c>
    </row>
    <row r="124" spans="1:14" ht="60" x14ac:dyDescent="0.2">
      <c r="A124" s="107">
        <v>97</v>
      </c>
      <c r="B124" s="108" t="s">
        <v>719</v>
      </c>
      <c r="C124" s="86" t="s">
        <v>720</v>
      </c>
      <c r="D124" s="109" t="s">
        <v>573</v>
      </c>
      <c r="E124" s="110">
        <v>6.9999999999999999E-4</v>
      </c>
      <c r="F124" s="88" t="s">
        <v>721</v>
      </c>
      <c r="G124" s="88">
        <v>17.46</v>
      </c>
      <c r="H124" s="111">
        <v>82040</v>
      </c>
      <c r="I124" s="111">
        <v>57.43</v>
      </c>
      <c r="J124" s="88" t="s">
        <v>722</v>
      </c>
      <c r="K124" s="88">
        <v>58.78</v>
      </c>
      <c r="L124" s="112"/>
      <c r="M124" s="111">
        <f>IF(ISNUMBER(K124/G124),IF(NOT(K124/G124=0),K124/G124, " "), " ")</f>
        <v>3.3665521191294387</v>
      </c>
      <c r="N124" s="109" t="s">
        <v>723</v>
      </c>
    </row>
    <row r="125" spans="1:14" ht="36" x14ac:dyDescent="0.2">
      <c r="A125" s="107">
        <v>98</v>
      </c>
      <c r="B125" s="108" t="s">
        <v>724</v>
      </c>
      <c r="C125" s="86" t="s">
        <v>725</v>
      </c>
      <c r="D125" s="109" t="s">
        <v>438</v>
      </c>
      <c r="E125" s="110">
        <v>2</v>
      </c>
      <c r="F125" s="88" t="s">
        <v>726</v>
      </c>
      <c r="G125" s="88">
        <v>346</v>
      </c>
      <c r="H125" s="111">
        <v>319.36</v>
      </c>
      <c r="I125" s="111">
        <v>638.72</v>
      </c>
      <c r="J125" s="88" t="s">
        <v>727</v>
      </c>
      <c r="K125" s="88">
        <v>651.62</v>
      </c>
      <c r="L125" s="112"/>
      <c r="M125" s="111">
        <f>IF(ISNUMBER(K125/G125),IF(NOT(K125/G125=0),K125/G125, " "), " ")</f>
        <v>1.8832947976878613</v>
      </c>
      <c r="N125" s="109" t="s">
        <v>728</v>
      </c>
    </row>
    <row r="126" spans="1:14" ht="24" x14ac:dyDescent="0.2">
      <c r="A126" s="107">
        <v>99</v>
      </c>
      <c r="B126" s="108" t="s">
        <v>729</v>
      </c>
      <c r="C126" s="86" t="s">
        <v>730</v>
      </c>
      <c r="D126" s="109" t="s">
        <v>438</v>
      </c>
      <c r="E126" s="110">
        <v>1</v>
      </c>
      <c r="F126" s="88" t="s">
        <v>731</v>
      </c>
      <c r="G126" s="88">
        <v>5.44</v>
      </c>
      <c r="H126" s="111">
        <v>111.22</v>
      </c>
      <c r="I126" s="111">
        <v>111.22</v>
      </c>
      <c r="J126" s="88" t="s">
        <v>732</v>
      </c>
      <c r="K126" s="88">
        <v>113.47</v>
      </c>
      <c r="L126" s="112"/>
      <c r="M126" s="111">
        <f>IF(ISNUMBER(K126/G126),IF(NOT(K126/G126=0),K126/G126, " "), " ")</f>
        <v>20.858455882352938</v>
      </c>
      <c r="N126" s="109" t="s">
        <v>733</v>
      </c>
    </row>
    <row r="127" spans="1:14" ht="24" x14ac:dyDescent="0.2">
      <c r="A127" s="107">
        <v>100</v>
      </c>
      <c r="B127" s="108" t="s">
        <v>734</v>
      </c>
      <c r="C127" s="86" t="s">
        <v>735</v>
      </c>
      <c r="D127" s="109" t="s">
        <v>642</v>
      </c>
      <c r="E127" s="110">
        <v>0.47520000000000001</v>
      </c>
      <c r="F127" s="88" t="s">
        <v>736</v>
      </c>
      <c r="G127" s="88">
        <v>15.88</v>
      </c>
      <c r="H127" s="111">
        <v>135.25</v>
      </c>
      <c r="I127" s="111">
        <v>64.27</v>
      </c>
      <c r="J127" s="88" t="s">
        <v>737</v>
      </c>
      <c r="K127" s="88">
        <v>65.67</v>
      </c>
      <c r="L127" s="112"/>
      <c r="M127" s="111">
        <f>IF(ISNUMBER(K127/G127),IF(NOT(K127/G127=0),K127/G127, " "), " ")</f>
        <v>4.1353904282115872</v>
      </c>
      <c r="N127" s="109" t="s">
        <v>738</v>
      </c>
    </row>
    <row r="128" spans="1:14" ht="36" x14ac:dyDescent="0.2">
      <c r="A128" s="107">
        <v>101</v>
      </c>
      <c r="B128" s="108" t="s">
        <v>739</v>
      </c>
      <c r="C128" s="86" t="s">
        <v>740</v>
      </c>
      <c r="D128" s="109" t="s">
        <v>741</v>
      </c>
      <c r="E128" s="110">
        <v>2.1171000000000002</v>
      </c>
      <c r="F128" s="88" t="s">
        <v>742</v>
      </c>
      <c r="G128" s="88">
        <v>2.12</v>
      </c>
      <c r="H128" s="111"/>
      <c r="I128" s="111"/>
      <c r="J128" s="88" t="s">
        <v>435</v>
      </c>
      <c r="K128" s="88"/>
      <c r="L128" s="112"/>
      <c r="M128" s="111" t="str">
        <f>IF(ISNUMBER(K128/G128),IF(NOT(K128/G128=0),K128/G128, " "), " ")</f>
        <v xml:space="preserve"> </v>
      </c>
      <c r="N128" s="109"/>
    </row>
    <row r="129" spans="1:14" ht="24" x14ac:dyDescent="0.2">
      <c r="A129" s="107">
        <v>102</v>
      </c>
      <c r="B129" s="108" t="s">
        <v>743</v>
      </c>
      <c r="C129" s="86" t="s">
        <v>744</v>
      </c>
      <c r="D129" s="109" t="s">
        <v>745</v>
      </c>
      <c r="E129" s="110">
        <v>1</v>
      </c>
      <c r="F129" s="88" t="s">
        <v>746</v>
      </c>
      <c r="G129" s="88">
        <v>701.87</v>
      </c>
      <c r="H129" s="111"/>
      <c r="I129" s="111"/>
      <c r="J129" s="88" t="s">
        <v>747</v>
      </c>
      <c r="K129" s="88">
        <v>4597.25</v>
      </c>
      <c r="L129" s="112"/>
      <c r="M129" s="111">
        <f>IF(ISNUMBER(K129/G129),IF(NOT(K129/G129=0),K129/G129, " "), " ")</f>
        <v>6.5500021371479047</v>
      </c>
      <c r="N129" s="109"/>
    </row>
    <row r="130" spans="1:14" ht="36" x14ac:dyDescent="0.2">
      <c r="A130" s="107">
        <v>103</v>
      </c>
      <c r="B130" s="108" t="s">
        <v>748</v>
      </c>
      <c r="C130" s="86" t="s">
        <v>749</v>
      </c>
      <c r="D130" s="109" t="s">
        <v>438</v>
      </c>
      <c r="E130" s="110">
        <v>1</v>
      </c>
      <c r="F130" s="88" t="s">
        <v>750</v>
      </c>
      <c r="G130" s="88">
        <v>334.37</v>
      </c>
      <c r="H130" s="111"/>
      <c r="I130" s="111"/>
      <c r="J130" s="88" t="s">
        <v>751</v>
      </c>
      <c r="K130" s="88">
        <v>2190.13</v>
      </c>
      <c r="L130" s="112"/>
      <c r="M130" s="111">
        <f>IF(ISNUMBER(K130/G130),IF(NOT(K130/G130=0),K130/G130, " "), " ")</f>
        <v>6.5500194395430213</v>
      </c>
      <c r="N130" s="109"/>
    </row>
    <row r="131" spans="1:14" ht="48" x14ac:dyDescent="0.2">
      <c r="A131" s="107">
        <v>104</v>
      </c>
      <c r="B131" s="108" t="s">
        <v>752</v>
      </c>
      <c r="C131" s="86" t="s">
        <v>753</v>
      </c>
      <c r="D131" s="109" t="s">
        <v>438</v>
      </c>
      <c r="E131" s="110">
        <v>1</v>
      </c>
      <c r="F131" s="88" t="s">
        <v>754</v>
      </c>
      <c r="G131" s="88">
        <v>99.9</v>
      </c>
      <c r="H131" s="111">
        <v>312</v>
      </c>
      <c r="I131" s="111">
        <v>312</v>
      </c>
      <c r="J131" s="88" t="s">
        <v>755</v>
      </c>
      <c r="K131" s="88">
        <v>318.54000000000002</v>
      </c>
      <c r="L131" s="112"/>
      <c r="M131" s="111">
        <f>IF(ISNUMBER(K131/G131),IF(NOT(K131/G131=0),K131/G131, " "), " ")</f>
        <v>3.1885885885885887</v>
      </c>
      <c r="N131" s="109" t="s">
        <v>756</v>
      </c>
    </row>
    <row r="132" spans="1:14" ht="60" x14ac:dyDescent="0.2">
      <c r="A132" s="107">
        <v>105</v>
      </c>
      <c r="B132" s="108" t="s">
        <v>757</v>
      </c>
      <c r="C132" s="86" t="s">
        <v>758</v>
      </c>
      <c r="D132" s="109" t="s">
        <v>759</v>
      </c>
      <c r="E132" s="110">
        <v>0.90900000000000003</v>
      </c>
      <c r="F132" s="88" t="s">
        <v>760</v>
      </c>
      <c r="G132" s="88">
        <v>27.45</v>
      </c>
      <c r="H132" s="111">
        <v>186.61</v>
      </c>
      <c r="I132" s="111">
        <v>169.63</v>
      </c>
      <c r="J132" s="88" t="s">
        <v>761</v>
      </c>
      <c r="K132" s="88">
        <v>174.2</v>
      </c>
      <c r="L132" s="112"/>
      <c r="M132" s="111">
        <f>IF(ISNUMBER(K132/G132),IF(NOT(K132/G132=0),K132/G132, " "), " ")</f>
        <v>6.3460837887067392</v>
      </c>
      <c r="N132" s="109" t="s">
        <v>762</v>
      </c>
    </row>
    <row r="133" spans="1:14" ht="60" x14ac:dyDescent="0.2">
      <c r="A133" s="107">
        <v>106</v>
      </c>
      <c r="B133" s="108" t="s">
        <v>763</v>
      </c>
      <c r="C133" s="86" t="s">
        <v>764</v>
      </c>
      <c r="D133" s="109" t="s">
        <v>759</v>
      </c>
      <c r="E133" s="110">
        <v>0.9</v>
      </c>
      <c r="F133" s="88" t="s">
        <v>765</v>
      </c>
      <c r="G133" s="88">
        <v>43.38</v>
      </c>
      <c r="H133" s="111">
        <v>298.08999999999997</v>
      </c>
      <c r="I133" s="111">
        <v>268.27999999999997</v>
      </c>
      <c r="J133" s="88" t="s">
        <v>766</v>
      </c>
      <c r="K133" s="88">
        <v>275.51</v>
      </c>
      <c r="L133" s="112"/>
      <c r="M133" s="111">
        <f>IF(ISNUMBER(K133/G133),IF(NOT(K133/G133=0),K133/G133, " "), " ")</f>
        <v>6.3510834485938217</v>
      </c>
      <c r="N133" s="109" t="s">
        <v>767</v>
      </c>
    </row>
    <row r="134" spans="1:14" ht="60" x14ac:dyDescent="0.2">
      <c r="A134" s="107">
        <v>107</v>
      </c>
      <c r="B134" s="108" t="s">
        <v>768</v>
      </c>
      <c r="C134" s="86" t="s">
        <v>769</v>
      </c>
      <c r="D134" s="109" t="s">
        <v>759</v>
      </c>
      <c r="E134" s="110">
        <v>0.32</v>
      </c>
      <c r="F134" s="88" t="s">
        <v>770</v>
      </c>
      <c r="G134" s="88">
        <v>422.4</v>
      </c>
      <c r="H134" s="111">
        <v>10060.200000000001</v>
      </c>
      <c r="I134" s="111">
        <v>3219.26</v>
      </c>
      <c r="J134" s="88" t="s">
        <v>771</v>
      </c>
      <c r="K134" s="88">
        <v>3299.81</v>
      </c>
      <c r="L134" s="112"/>
      <c r="M134" s="111">
        <f>IF(ISNUMBER(K134/G134),IF(NOT(K134/G134=0),K134/G134, " "), " ")</f>
        <v>7.8120501893939398</v>
      </c>
      <c r="N134" s="109" t="s">
        <v>772</v>
      </c>
    </row>
    <row r="135" spans="1:14" ht="60" x14ac:dyDescent="0.2">
      <c r="A135" s="107">
        <v>108</v>
      </c>
      <c r="B135" s="108" t="s">
        <v>773</v>
      </c>
      <c r="C135" s="86" t="s">
        <v>774</v>
      </c>
      <c r="D135" s="109" t="s">
        <v>573</v>
      </c>
      <c r="E135" s="110">
        <v>0.4</v>
      </c>
      <c r="F135" s="88" t="s">
        <v>775</v>
      </c>
      <c r="G135" s="88">
        <v>472</v>
      </c>
      <c r="H135" s="111">
        <v>12579</v>
      </c>
      <c r="I135" s="111">
        <v>5031.6000000000004</v>
      </c>
      <c r="J135" s="88" t="s">
        <v>776</v>
      </c>
      <c r="K135" s="88">
        <v>5229.76</v>
      </c>
      <c r="L135" s="112"/>
      <c r="M135" s="111">
        <f>IF(ISNUMBER(K135/G135),IF(NOT(K135/G135=0),K135/G135, " "), " ")</f>
        <v>11.08</v>
      </c>
      <c r="N135" s="109" t="s">
        <v>777</v>
      </c>
    </row>
    <row r="136" spans="1:14" ht="48" x14ac:dyDescent="0.2">
      <c r="A136" s="107">
        <v>109</v>
      </c>
      <c r="B136" s="108" t="s">
        <v>778</v>
      </c>
      <c r="C136" s="86" t="s">
        <v>779</v>
      </c>
      <c r="D136" s="109" t="s">
        <v>573</v>
      </c>
      <c r="E136" s="110">
        <v>0.03</v>
      </c>
      <c r="F136" s="88" t="s">
        <v>780</v>
      </c>
      <c r="G136" s="88">
        <v>1193.3800000000001</v>
      </c>
      <c r="H136" s="111">
        <v>196635.26</v>
      </c>
      <c r="I136" s="111">
        <v>5899.06</v>
      </c>
      <c r="J136" s="88" t="s">
        <v>781</v>
      </c>
      <c r="K136" s="88">
        <v>6027.45</v>
      </c>
      <c r="L136" s="112"/>
      <c r="M136" s="111">
        <f>IF(ISNUMBER(K136/G136),IF(NOT(K136/G136=0),K136/G136, " "), " ")</f>
        <v>5.0507382392867308</v>
      </c>
      <c r="N136" s="109" t="s">
        <v>782</v>
      </c>
    </row>
    <row r="137" spans="1:14" ht="48" x14ac:dyDescent="0.2">
      <c r="A137" s="107">
        <v>110</v>
      </c>
      <c r="B137" s="108" t="s">
        <v>783</v>
      </c>
      <c r="C137" s="86" t="s">
        <v>784</v>
      </c>
      <c r="D137" s="109" t="s">
        <v>642</v>
      </c>
      <c r="E137" s="110">
        <v>1.4132</v>
      </c>
      <c r="F137" s="88" t="s">
        <v>785</v>
      </c>
      <c r="G137" s="88">
        <v>93.27</v>
      </c>
      <c r="H137" s="111">
        <v>380</v>
      </c>
      <c r="I137" s="111">
        <v>537.02</v>
      </c>
      <c r="J137" s="88" t="s">
        <v>786</v>
      </c>
      <c r="K137" s="88">
        <v>556.64</v>
      </c>
      <c r="L137" s="112"/>
      <c r="M137" s="111">
        <f>IF(ISNUMBER(K137/G137),IF(NOT(K137/G137=0),K137/G137, " "), " ")</f>
        <v>5.968049748043315</v>
      </c>
      <c r="N137" s="109" t="s">
        <v>787</v>
      </c>
    </row>
    <row r="138" spans="1:14" ht="48" x14ac:dyDescent="0.2">
      <c r="A138" s="107">
        <v>111</v>
      </c>
      <c r="B138" s="108" t="s">
        <v>783</v>
      </c>
      <c r="C138" s="86" t="s">
        <v>788</v>
      </c>
      <c r="D138" s="109" t="s">
        <v>642</v>
      </c>
      <c r="E138" s="110">
        <v>0.45760000000000001</v>
      </c>
      <c r="F138" s="88" t="s">
        <v>785</v>
      </c>
      <c r="G138" s="88">
        <v>30.2</v>
      </c>
      <c r="H138" s="111">
        <v>380</v>
      </c>
      <c r="I138" s="111">
        <v>173.89</v>
      </c>
      <c r="J138" s="88" t="s">
        <v>786</v>
      </c>
      <c r="K138" s="88">
        <v>180.24</v>
      </c>
      <c r="L138" s="112"/>
      <c r="M138" s="111">
        <f>IF(ISNUMBER(K138/G138),IF(NOT(K138/G138=0),K138/G138, " "), " ")</f>
        <v>5.9682119205298019</v>
      </c>
      <c r="N138" s="109" t="s">
        <v>787</v>
      </c>
    </row>
    <row r="139" spans="1:14" ht="48" x14ac:dyDescent="0.2">
      <c r="A139" s="107">
        <v>112</v>
      </c>
      <c r="B139" s="108" t="s">
        <v>783</v>
      </c>
      <c r="C139" s="86" t="s">
        <v>788</v>
      </c>
      <c r="D139" s="109" t="s">
        <v>642</v>
      </c>
      <c r="E139" s="110">
        <v>0.9556</v>
      </c>
      <c r="F139" s="88" t="s">
        <v>785</v>
      </c>
      <c r="G139" s="88">
        <v>63.07</v>
      </c>
      <c r="H139" s="111">
        <v>380</v>
      </c>
      <c r="I139" s="111">
        <v>363.13</v>
      </c>
      <c r="J139" s="88" t="s">
        <v>786</v>
      </c>
      <c r="K139" s="88">
        <v>376.4</v>
      </c>
      <c r="L139" s="112"/>
      <c r="M139" s="111">
        <f>IF(ISNUMBER(K139/G139),IF(NOT(K139/G139=0),K139/G139, " "), " ")</f>
        <v>5.967972094498176</v>
      </c>
      <c r="N139" s="109" t="s">
        <v>787</v>
      </c>
    </row>
    <row r="140" spans="1:14" ht="48" x14ac:dyDescent="0.2">
      <c r="A140" s="107">
        <v>113</v>
      </c>
      <c r="B140" s="108" t="s">
        <v>789</v>
      </c>
      <c r="C140" s="86" t="s">
        <v>708</v>
      </c>
      <c r="D140" s="109" t="s">
        <v>584</v>
      </c>
      <c r="E140" s="110">
        <v>5.5</v>
      </c>
      <c r="F140" s="88" t="s">
        <v>709</v>
      </c>
      <c r="G140" s="88">
        <v>643.5</v>
      </c>
      <c r="H140" s="111">
        <v>194</v>
      </c>
      <c r="I140" s="111">
        <v>1067</v>
      </c>
      <c r="J140" s="88" t="s">
        <v>710</v>
      </c>
      <c r="K140" s="88">
        <v>2018.94</v>
      </c>
      <c r="L140" s="112"/>
      <c r="M140" s="111">
        <f>IF(ISNUMBER(K140/G140),IF(NOT(K140/G140=0),K140/G140, " "), " ")</f>
        <v>3.1374358974358976</v>
      </c>
      <c r="N140" s="109" t="s">
        <v>711</v>
      </c>
    </row>
    <row r="141" spans="1:14" ht="72" x14ac:dyDescent="0.2">
      <c r="A141" s="107">
        <v>114</v>
      </c>
      <c r="B141" s="108" t="s">
        <v>790</v>
      </c>
      <c r="C141" s="86" t="s">
        <v>791</v>
      </c>
      <c r="D141" s="109" t="s">
        <v>584</v>
      </c>
      <c r="E141" s="110">
        <v>1.6160000000000001</v>
      </c>
      <c r="F141" s="88" t="s">
        <v>792</v>
      </c>
      <c r="G141" s="88">
        <v>111.5</v>
      </c>
      <c r="H141" s="111">
        <v>210.18</v>
      </c>
      <c r="I141" s="111">
        <v>339.65</v>
      </c>
      <c r="J141" s="88" t="s">
        <v>793</v>
      </c>
      <c r="K141" s="88">
        <v>528.72</v>
      </c>
      <c r="L141" s="112"/>
      <c r="M141" s="111">
        <f>IF(ISNUMBER(K141/G141),IF(NOT(K141/G141=0),K141/G141, " "), " ")</f>
        <v>4.7418834080717494</v>
      </c>
      <c r="N141" s="109" t="s">
        <v>794</v>
      </c>
    </row>
    <row r="142" spans="1:14" ht="24" x14ac:dyDescent="0.2">
      <c r="A142" s="107">
        <v>115</v>
      </c>
      <c r="B142" s="108" t="s">
        <v>795</v>
      </c>
      <c r="C142" s="86" t="s">
        <v>796</v>
      </c>
      <c r="D142" s="109" t="s">
        <v>438</v>
      </c>
      <c r="E142" s="110">
        <v>1</v>
      </c>
      <c r="F142" s="88" t="s">
        <v>797</v>
      </c>
      <c r="G142" s="88">
        <v>385</v>
      </c>
      <c r="H142" s="111">
        <v>282</v>
      </c>
      <c r="I142" s="111">
        <v>282</v>
      </c>
      <c r="J142" s="88" t="s">
        <v>798</v>
      </c>
      <c r="K142" s="88">
        <v>288.82</v>
      </c>
      <c r="L142" s="112"/>
      <c r="M142" s="111">
        <f>IF(ISNUMBER(K142/G142),IF(NOT(K142/G142=0),K142/G142, " "), " ")</f>
        <v>0.75018181818181817</v>
      </c>
      <c r="N142" s="109" t="s">
        <v>799</v>
      </c>
    </row>
    <row r="143" spans="1:14" ht="60" x14ac:dyDescent="0.2">
      <c r="A143" s="107">
        <v>116</v>
      </c>
      <c r="B143" s="108" t="s">
        <v>800</v>
      </c>
      <c r="C143" s="86" t="s">
        <v>801</v>
      </c>
      <c r="D143" s="109" t="s">
        <v>438</v>
      </c>
      <c r="E143" s="110">
        <v>2</v>
      </c>
      <c r="F143" s="88" t="s">
        <v>616</v>
      </c>
      <c r="G143" s="88">
        <v>45.6</v>
      </c>
      <c r="H143" s="111">
        <v>81.52</v>
      </c>
      <c r="I143" s="111">
        <v>163.04</v>
      </c>
      <c r="J143" s="88" t="s">
        <v>802</v>
      </c>
      <c r="K143" s="88">
        <v>166.76</v>
      </c>
      <c r="L143" s="112"/>
      <c r="M143" s="111">
        <f>IF(ISNUMBER(K143/G143),IF(NOT(K143/G143=0),K143/G143, " "), " ")</f>
        <v>3.6570175438596486</v>
      </c>
      <c r="N143" s="109" t="s">
        <v>803</v>
      </c>
    </row>
    <row r="144" spans="1:14" ht="60" x14ac:dyDescent="0.2">
      <c r="A144" s="107">
        <v>117</v>
      </c>
      <c r="B144" s="108" t="s">
        <v>804</v>
      </c>
      <c r="C144" s="86" t="s">
        <v>805</v>
      </c>
      <c r="D144" s="109" t="s">
        <v>438</v>
      </c>
      <c r="E144" s="110">
        <v>1</v>
      </c>
      <c r="F144" s="88" t="s">
        <v>806</v>
      </c>
      <c r="G144" s="88">
        <v>23.79</v>
      </c>
      <c r="H144" s="111">
        <v>27.43</v>
      </c>
      <c r="I144" s="111">
        <v>27.43</v>
      </c>
      <c r="J144" s="88" t="s">
        <v>807</v>
      </c>
      <c r="K144" s="88">
        <v>28.04</v>
      </c>
      <c r="L144" s="112"/>
      <c r="M144" s="111">
        <f>IF(ISNUMBER(K144/G144),IF(NOT(K144/G144=0),K144/G144, " "), " ")</f>
        <v>1.1786464901219</v>
      </c>
      <c r="N144" s="109" t="s">
        <v>808</v>
      </c>
    </row>
    <row r="145" spans="1:14" ht="24" x14ac:dyDescent="0.2">
      <c r="A145" s="107">
        <v>118</v>
      </c>
      <c r="B145" s="108" t="s">
        <v>809</v>
      </c>
      <c r="C145" s="86" t="s">
        <v>810</v>
      </c>
      <c r="D145" s="109" t="s">
        <v>759</v>
      </c>
      <c r="E145" s="110">
        <v>6.5</v>
      </c>
      <c r="F145" s="88" t="s">
        <v>811</v>
      </c>
      <c r="G145" s="88">
        <v>1.95</v>
      </c>
      <c r="H145" s="111">
        <v>1.35</v>
      </c>
      <c r="I145" s="111">
        <v>8.7799999999999994</v>
      </c>
      <c r="J145" s="88" t="s">
        <v>812</v>
      </c>
      <c r="K145" s="88">
        <v>8.9700000000000006</v>
      </c>
      <c r="L145" s="112"/>
      <c r="M145" s="111">
        <f>IF(ISNUMBER(K145/G145),IF(NOT(K145/G145=0),K145/G145, " "), " ")</f>
        <v>4.6000000000000005</v>
      </c>
      <c r="N145" s="109" t="s">
        <v>813</v>
      </c>
    </row>
    <row r="146" spans="1:14" ht="48" x14ac:dyDescent="0.2">
      <c r="A146" s="107">
        <v>119</v>
      </c>
      <c r="B146" s="108" t="s">
        <v>814</v>
      </c>
      <c r="C146" s="86" t="s">
        <v>815</v>
      </c>
      <c r="D146" s="109" t="s">
        <v>759</v>
      </c>
      <c r="E146" s="110">
        <v>58.32</v>
      </c>
      <c r="F146" s="88" t="s">
        <v>816</v>
      </c>
      <c r="G146" s="88">
        <v>1779.92</v>
      </c>
      <c r="H146" s="111">
        <v>137.63999999999999</v>
      </c>
      <c r="I146" s="111">
        <v>8027.17</v>
      </c>
      <c r="J146" s="88" t="s">
        <v>817</v>
      </c>
      <c r="K146" s="88">
        <v>8212.0400000000009</v>
      </c>
      <c r="L146" s="112"/>
      <c r="M146" s="111">
        <f>IF(ISNUMBER(K146/G146),IF(NOT(K146/G146=0),K146/G146, " "), " ")</f>
        <v>4.6137129758640842</v>
      </c>
      <c r="N146" s="109" t="s">
        <v>782</v>
      </c>
    </row>
    <row r="147" spans="1:14" ht="24" x14ac:dyDescent="0.2">
      <c r="A147" s="121"/>
      <c r="B147" s="122" t="s">
        <v>446</v>
      </c>
      <c r="C147" s="123" t="s">
        <v>818</v>
      </c>
      <c r="D147" s="124" t="s">
        <v>448</v>
      </c>
      <c r="E147" s="125"/>
      <c r="F147" s="126" t="s">
        <v>435</v>
      </c>
      <c r="G147" s="126">
        <v>7158</v>
      </c>
      <c r="H147" s="127"/>
      <c r="I147" s="127"/>
      <c r="J147" s="126" t="s">
        <v>435</v>
      </c>
      <c r="K147" s="126">
        <v>36545</v>
      </c>
      <c r="L147" s="128"/>
      <c r="M147" s="127">
        <f>IF(ISNUMBER(K147/G147),IF(NOT(K147/G147=0),K147/G147, " "), " ")</f>
        <v>5.1054763900530871</v>
      </c>
      <c r="N147" s="124"/>
    </row>
    <row r="148" spans="1:14" x14ac:dyDescent="0.2">
      <c r="A148" s="129" t="s">
        <v>346</v>
      </c>
      <c r="B148" s="98"/>
      <c r="C148" s="98"/>
      <c r="D148" s="98"/>
      <c r="E148" s="98"/>
      <c r="F148" s="98"/>
      <c r="G148" s="88">
        <v>24572</v>
      </c>
      <c r="H148" s="111"/>
      <c r="I148" s="111"/>
      <c r="J148" s="111"/>
      <c r="K148" s="88">
        <v>117449</v>
      </c>
      <c r="L148" s="112"/>
      <c r="M148" s="111">
        <f ca="1">IF(ISNUMBER(INDIRECT("K" &amp; ROW())/INDIRECT("G" &amp; ROW())),INDIRECT("K" &amp; ROW())/INDIRECT("G" &amp; ROW()), " ")</f>
        <v>4.7797900048836075</v>
      </c>
      <c r="N148" s="109" t="s">
        <v>819</v>
      </c>
    </row>
    <row r="149" spans="1:14" x14ac:dyDescent="0.2">
      <c r="A149" s="129" t="s">
        <v>351</v>
      </c>
      <c r="B149" s="98"/>
      <c r="C149" s="98"/>
      <c r="D149" s="98"/>
      <c r="E149" s="98"/>
      <c r="F149" s="98"/>
      <c r="G149" s="88"/>
      <c r="H149" s="111"/>
      <c r="I149" s="111"/>
      <c r="J149" s="111"/>
      <c r="K149" s="88">
        <v>117478</v>
      </c>
      <c r="L149" s="112"/>
      <c r="M149" s="111" t="str">
        <f ca="1">IF(ISNUMBER(INDIRECT("K" &amp; ROW())/INDIRECT("G" &amp; ROW())),INDIRECT("K" &amp; ROW())/INDIRECT("G" &amp; ROW()), " ")</f>
        <v xml:space="preserve"> </v>
      </c>
      <c r="N149" s="109" t="s">
        <v>819</v>
      </c>
    </row>
    <row r="150" spans="1:14" x14ac:dyDescent="0.2">
      <c r="A150" s="129" t="s">
        <v>352</v>
      </c>
      <c r="B150" s="98"/>
      <c r="C150" s="98"/>
      <c r="D150" s="98"/>
      <c r="E150" s="98"/>
      <c r="F150" s="98"/>
      <c r="G150" s="88"/>
      <c r="H150" s="111"/>
      <c r="I150" s="111"/>
      <c r="J150" s="111"/>
      <c r="K150" s="88"/>
      <c r="L150" s="112"/>
      <c r="M150" s="111" t="str">
        <f ca="1">IF(ISNUMBER(INDIRECT("K" &amp; ROW())/INDIRECT("G" &amp; ROW())),INDIRECT("K" &amp; ROW())/INDIRECT("G" &amp; ROW()), " ")</f>
        <v xml:space="preserve"> </v>
      </c>
      <c r="N150" s="109" t="s">
        <v>819</v>
      </c>
    </row>
    <row r="151" spans="1:14" x14ac:dyDescent="0.2">
      <c r="A151" s="129" t="s">
        <v>353</v>
      </c>
      <c r="B151" s="98"/>
      <c r="C151" s="98"/>
      <c r="D151" s="98"/>
      <c r="E151" s="98"/>
      <c r="F151" s="98"/>
      <c r="G151" s="88"/>
      <c r="H151" s="111"/>
      <c r="I151" s="111"/>
      <c r="J151" s="111"/>
      <c r="K151" s="88">
        <v>29</v>
      </c>
      <c r="L151" s="112"/>
      <c r="M151" s="111" t="str">
        <f ca="1">IF(ISNUMBER(INDIRECT("K" &amp; ROW())/INDIRECT("G" &amp; ROW())),INDIRECT("K" &amp; ROW())/INDIRECT("G" &amp; ROW()), " ")</f>
        <v xml:space="preserve"> </v>
      </c>
      <c r="N151" s="109" t="s">
        <v>819</v>
      </c>
    </row>
    <row r="152" spans="1:14" x14ac:dyDescent="0.2">
      <c r="A152" s="129" t="s">
        <v>355</v>
      </c>
      <c r="B152" s="98"/>
      <c r="C152" s="98"/>
      <c r="D152" s="98"/>
      <c r="E152" s="98"/>
      <c r="F152" s="98"/>
      <c r="G152" s="88"/>
      <c r="H152" s="111"/>
      <c r="I152" s="111"/>
      <c r="J152" s="111"/>
      <c r="K152" s="88"/>
      <c r="L152" s="112"/>
      <c r="M152" s="111" t="str">
        <f ca="1">IF(ISNUMBER(INDIRECT("K" &amp; ROW())/INDIRECT("G" &amp; ROW())),INDIRECT("K" &amp; ROW())/INDIRECT("G" &amp; ROW()), " ")</f>
        <v xml:space="preserve"> </v>
      </c>
      <c r="N152" s="109" t="s">
        <v>819</v>
      </c>
    </row>
    <row r="153" spans="1:14" x14ac:dyDescent="0.2">
      <c r="A153" s="129" t="s">
        <v>356</v>
      </c>
      <c r="B153" s="98"/>
      <c r="C153" s="98"/>
      <c r="D153" s="98"/>
      <c r="E153" s="98"/>
      <c r="F153" s="98"/>
      <c r="G153" s="88">
        <v>2781</v>
      </c>
      <c r="H153" s="111"/>
      <c r="I153" s="111"/>
      <c r="J153" s="111"/>
      <c r="K153" s="88">
        <v>37963</v>
      </c>
      <c r="L153" s="112"/>
      <c r="M153" s="111">
        <f ca="1">IF(ISNUMBER(INDIRECT("K" &amp; ROW())/INDIRECT("G" &amp; ROW())),INDIRECT("K" &amp; ROW())/INDIRECT("G" &amp; ROW()), " ")</f>
        <v>13.650845019777059</v>
      </c>
      <c r="N153" s="109" t="s">
        <v>819</v>
      </c>
    </row>
    <row r="154" spans="1:14" x14ac:dyDescent="0.2">
      <c r="A154" s="129" t="s">
        <v>357</v>
      </c>
      <c r="B154" s="98"/>
      <c r="C154" s="98"/>
      <c r="D154" s="98"/>
      <c r="E154" s="98"/>
      <c r="F154" s="98"/>
      <c r="G154" s="88">
        <v>7158</v>
      </c>
      <c r="H154" s="111"/>
      <c r="I154" s="111"/>
      <c r="J154" s="111"/>
      <c r="K154" s="88">
        <v>36545</v>
      </c>
      <c r="L154" s="112"/>
      <c r="M154" s="111">
        <f ca="1">IF(ISNUMBER(INDIRECT("K" &amp; ROW())/INDIRECT("G" &amp; ROW())),INDIRECT("K" &amp; ROW())/INDIRECT("G" &amp; ROW()), " ")</f>
        <v>5.1054763900530871</v>
      </c>
      <c r="N154" s="109" t="s">
        <v>819</v>
      </c>
    </row>
    <row r="155" spans="1:14" x14ac:dyDescent="0.2">
      <c r="A155" s="129" t="s">
        <v>358</v>
      </c>
      <c r="B155" s="98"/>
      <c r="C155" s="98"/>
      <c r="D155" s="98"/>
      <c r="E155" s="98"/>
      <c r="F155" s="98"/>
      <c r="G155" s="88">
        <v>15080</v>
      </c>
      <c r="H155" s="111"/>
      <c r="I155" s="111"/>
      <c r="J155" s="111"/>
      <c r="K155" s="88">
        <v>49408</v>
      </c>
      <c r="L155" s="112"/>
      <c r="M155" s="111">
        <f ca="1">IF(ISNUMBER(INDIRECT("K" &amp; ROW())/INDIRECT("G" &amp; ROW())),INDIRECT("K" &amp; ROW())/INDIRECT("G" &amp; ROW()), " ")</f>
        <v>3.2763925729442969</v>
      </c>
      <c r="N155" s="109" t="s">
        <v>819</v>
      </c>
    </row>
    <row r="156" spans="1:14" x14ac:dyDescent="0.2">
      <c r="A156" s="130" t="s">
        <v>359</v>
      </c>
      <c r="B156" s="101"/>
      <c r="C156" s="101"/>
      <c r="D156" s="101"/>
      <c r="E156" s="101"/>
      <c r="F156" s="101"/>
      <c r="G156" s="118">
        <v>2959</v>
      </c>
      <c r="H156" s="119"/>
      <c r="I156" s="119"/>
      <c r="J156" s="119"/>
      <c r="K156" s="118">
        <v>32900</v>
      </c>
      <c r="L156" s="120"/>
      <c r="M156" s="119">
        <f ca="1">IF(ISNUMBER(INDIRECT("K" &amp; ROW())/INDIRECT("G" &amp; ROW())),INDIRECT("K" &amp; ROW())/INDIRECT("G" &amp; ROW()), " ")</f>
        <v>11.118621155795877</v>
      </c>
      <c r="N156" s="116" t="s">
        <v>819</v>
      </c>
    </row>
    <row r="157" spans="1:14" x14ac:dyDescent="0.2">
      <c r="A157" s="130" t="s">
        <v>360</v>
      </c>
      <c r="B157" s="101"/>
      <c r="C157" s="101"/>
      <c r="D157" s="101"/>
      <c r="E157" s="101"/>
      <c r="F157" s="101"/>
      <c r="G157" s="118">
        <v>1584</v>
      </c>
      <c r="H157" s="119"/>
      <c r="I157" s="119"/>
      <c r="J157" s="119"/>
      <c r="K157" s="118">
        <v>17204</v>
      </c>
      <c r="L157" s="120"/>
      <c r="M157" s="119">
        <f ca="1">IF(ISNUMBER(INDIRECT("K" &amp; ROW())/INDIRECT("G" &amp; ROW())),INDIRECT("K" &amp; ROW())/INDIRECT("G" &amp; ROW()), " ")</f>
        <v>10.861111111111111</v>
      </c>
      <c r="N157" s="116" t="s">
        <v>819</v>
      </c>
    </row>
    <row r="158" spans="1:14" x14ac:dyDescent="0.2">
      <c r="A158" s="130" t="s">
        <v>361</v>
      </c>
      <c r="B158" s="101"/>
      <c r="C158" s="101"/>
      <c r="D158" s="101"/>
      <c r="E158" s="101"/>
      <c r="F158" s="101"/>
      <c r="G158" s="118"/>
      <c r="H158" s="119"/>
      <c r="I158" s="119"/>
      <c r="J158" s="119"/>
      <c r="K158" s="118"/>
      <c r="L158" s="120"/>
      <c r="M158" s="119" t="str">
        <f ca="1">IF(ISNUMBER(INDIRECT("K" &amp; ROW())/INDIRECT("G" &amp; ROW())),INDIRECT("K" &amp; ROW())/INDIRECT("G" &amp; ROW()), " ")</f>
        <v xml:space="preserve"> </v>
      </c>
      <c r="N158" s="116" t="s">
        <v>819</v>
      </c>
    </row>
    <row r="159" spans="1:14" x14ac:dyDescent="0.2">
      <c r="A159" s="129" t="s">
        <v>362</v>
      </c>
      <c r="B159" s="98"/>
      <c r="C159" s="98"/>
      <c r="D159" s="98"/>
      <c r="E159" s="98"/>
      <c r="F159" s="98"/>
      <c r="G159" s="88">
        <v>28703</v>
      </c>
      <c r="H159" s="111"/>
      <c r="I159" s="111"/>
      <c r="J159" s="111"/>
      <c r="K159" s="88">
        <v>163733</v>
      </c>
      <c r="L159" s="112"/>
      <c r="M159" s="111">
        <f ca="1">IF(ISNUMBER(INDIRECT("K" &amp; ROW())/INDIRECT("G" &amp; ROW())),INDIRECT("K" &amp; ROW())/INDIRECT("G" &amp; ROW()), " ")</f>
        <v>5.7043863010835105</v>
      </c>
      <c r="N159" s="109" t="s">
        <v>819</v>
      </c>
    </row>
    <row r="160" spans="1:14" x14ac:dyDescent="0.2">
      <c r="A160" s="129" t="s">
        <v>363</v>
      </c>
      <c r="B160" s="98"/>
      <c r="C160" s="98"/>
      <c r="D160" s="98"/>
      <c r="E160" s="98"/>
      <c r="F160" s="98"/>
      <c r="G160" s="88">
        <v>412</v>
      </c>
      <c r="H160" s="111"/>
      <c r="I160" s="111"/>
      <c r="J160" s="111"/>
      <c r="K160" s="88">
        <v>3849</v>
      </c>
      <c r="L160" s="112"/>
      <c r="M160" s="111">
        <f ca="1">IF(ISNUMBER(INDIRECT("K" &amp; ROW())/INDIRECT("G" &amp; ROW())),INDIRECT("K" &amp; ROW())/INDIRECT("G" &amp; ROW()), " ")</f>
        <v>9.3422330097087372</v>
      </c>
      <c r="N160" s="109" t="s">
        <v>819</v>
      </c>
    </row>
    <row r="161" spans="1:14" x14ac:dyDescent="0.2">
      <c r="A161" s="129" t="s">
        <v>364</v>
      </c>
      <c r="B161" s="98"/>
      <c r="C161" s="98"/>
      <c r="D161" s="98"/>
      <c r="E161" s="98"/>
      <c r="F161" s="98"/>
      <c r="G161" s="88">
        <v>29115</v>
      </c>
      <c r="H161" s="111"/>
      <c r="I161" s="111"/>
      <c r="J161" s="111"/>
      <c r="K161" s="88">
        <v>167582</v>
      </c>
      <c r="L161" s="112"/>
      <c r="M161" s="111">
        <f ca="1">IF(ISNUMBER(INDIRECT("K" &amp; ROW())/INDIRECT("G" &amp; ROW())),INDIRECT("K" &amp; ROW())/INDIRECT("G" &amp; ROW()), " ")</f>
        <v>5.7558646745663751</v>
      </c>
      <c r="N161" s="109" t="s">
        <v>819</v>
      </c>
    </row>
    <row r="162" spans="1:14" x14ac:dyDescent="0.2">
      <c r="A162" s="130" t="s">
        <v>365</v>
      </c>
      <c r="B162" s="101"/>
      <c r="C162" s="101"/>
      <c r="D162" s="101"/>
      <c r="E162" s="101"/>
      <c r="F162" s="101"/>
      <c r="G162" s="118">
        <v>29115</v>
      </c>
      <c r="H162" s="119"/>
      <c r="I162" s="119"/>
      <c r="J162" s="119"/>
      <c r="K162" s="118">
        <v>167582</v>
      </c>
      <c r="L162" s="120"/>
      <c r="M162" s="119">
        <f ca="1">IF(ISNUMBER(INDIRECT("K" &amp; ROW())/INDIRECT("G" &amp; ROW())),INDIRECT("K" &amp; ROW())/INDIRECT("G" &amp; ROW()), " ")</f>
        <v>5.7558646745663751</v>
      </c>
      <c r="N162" s="116" t="s">
        <v>819</v>
      </c>
    </row>
    <row r="163" spans="1:14" x14ac:dyDescent="0.2">
      <c r="A163" s="10"/>
      <c r="B163" s="40"/>
      <c r="C163" s="22"/>
      <c r="D163" s="41"/>
      <c r="E163" s="41"/>
      <c r="F163" s="42"/>
      <c r="G163" s="23"/>
      <c r="H163" s="42"/>
      <c r="I163" s="42"/>
      <c r="J163" s="42"/>
      <c r="K163" s="23"/>
      <c r="L163" s="43"/>
      <c r="M163" s="42"/>
      <c r="N163" s="44"/>
    </row>
    <row r="164" spans="1:14" x14ac:dyDescent="0.2">
      <c r="A164" s="25"/>
      <c r="G164" s="45"/>
      <c r="H164" s="46"/>
      <c r="I164" s="46"/>
      <c r="J164" s="46"/>
      <c r="K164" s="45"/>
      <c r="L164" s="47"/>
      <c r="M164" s="45"/>
      <c r="N164" s="25"/>
    </row>
    <row r="165" spans="1:14" x14ac:dyDescent="0.2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8"/>
      <c r="M165" s="4"/>
      <c r="N165" s="4"/>
    </row>
    <row r="166" spans="1:14" x14ac:dyDescent="0.2">
      <c r="A166" s="55" t="s">
        <v>42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8"/>
      <c r="M166" s="4"/>
      <c r="N166" s="4"/>
    </row>
    <row r="167" spans="1:14" x14ac:dyDescent="0.2">
      <c r="A167" s="2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8"/>
      <c r="M167" s="4"/>
      <c r="N167" s="4"/>
    </row>
    <row r="168" spans="1:14" x14ac:dyDescent="0.2">
      <c r="A168" s="55" t="s">
        <v>43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8"/>
      <c r="M168" s="4"/>
      <c r="N168" s="4"/>
    </row>
  </sheetData>
  <mergeCells count="46">
    <mergeCell ref="A162:F162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55:F155"/>
    <mergeCell ref="A24:N24"/>
    <mergeCell ref="A25:N25"/>
    <mergeCell ref="A51:N51"/>
    <mergeCell ref="A92:N92"/>
    <mergeCell ref="A148:F148"/>
    <mergeCell ref="A149:F149"/>
    <mergeCell ref="G15:H15"/>
    <mergeCell ref="J15:K15"/>
    <mergeCell ref="A20:A22"/>
    <mergeCell ref="B20:B22"/>
    <mergeCell ref="C20:C22"/>
    <mergeCell ref="E20:E22"/>
    <mergeCell ref="M20:M22"/>
    <mergeCell ref="N20:N22"/>
    <mergeCell ref="D21:D22"/>
    <mergeCell ref="H21:I21"/>
    <mergeCell ref="J21:K21"/>
    <mergeCell ref="F20:G21"/>
    <mergeCell ref="H20:K20"/>
    <mergeCell ref="G14:H14"/>
    <mergeCell ref="J10:M10"/>
    <mergeCell ref="G12:H12"/>
    <mergeCell ref="J12:K12"/>
    <mergeCell ref="G13:H13"/>
    <mergeCell ref="J13:K13"/>
    <mergeCell ref="J14:K14"/>
    <mergeCell ref="A5:N5"/>
    <mergeCell ref="A6:N6"/>
    <mergeCell ref="A7:N7"/>
    <mergeCell ref="A8:N8"/>
    <mergeCell ref="G10:I10"/>
    <mergeCell ref="G11:H11"/>
    <mergeCell ref="J11:K1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ресурсов'!Print_Titles</vt:lpstr>
      <vt:lpstr>'Мои данные'!Print_Titles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2011-09-08T07:56:05Z</cp:lastPrinted>
  <dcterms:created xsi:type="dcterms:W3CDTF">2003-01-28T12:33:10Z</dcterms:created>
  <dcterms:modified xsi:type="dcterms:W3CDTF">2020-05-15T06:58:38Z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