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x05\внешняя\1.ЗАКУПКИ_с_05.2020\311. СМР Рубиновая,  49А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3" l="1"/>
  <c r="H16" i="23" l="1"/>
  <c r="H17" i="23" s="1"/>
  <c r="H18" i="23" s="1"/>
  <c r="D16" i="18" l="1"/>
  <c r="H20" i="23" l="1"/>
  <c r="A5" i="16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<sst xmlns="http://schemas.openxmlformats.org/spreadsheetml/2006/main" count="243" uniqueCount="97">
  <si>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</si>
  <si>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</si>
  <si>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</si>
  <si>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</si>
  <si>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</si>
  <si>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</si>
  <si>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</si>
  <si>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</si>
  <si>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</si>
  <si>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</si>
  <si>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</si>
  <si>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</si>
  <si>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</si>
  <si>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</si>
  <si>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</si>
  <si>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</si>
  <si>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</si>
  <si>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</si>
  <si>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</si>
  <si>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</si>
  <si>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</si>
  <si>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</si>
  <si>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</si>
  <si>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</si>
  <si>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</si>
  <si>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</si>
  <si>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</si>
  <si>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</si>
  <si>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</si>
  <si>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</si>
  <si>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</si>
  <si>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</si>
  <si>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</si>
  <si>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</si>
  <si>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</si>
  <si>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</si>
  <si>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</si>
  <si>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</si>
  <si>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</si>
  <si>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</si>
  <si>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</si>
  <si>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</si>
  <si>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</si>
  <si>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</si>
  <si>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</si>
  <si>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</si>
  <si>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</si>
  <si>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</si>
  <si>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</si>
  <si>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</si>
  <si>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</si>
  <si>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</si>
  <si>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</si>
  <si>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</si>
  <si>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</si>
  <si>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</si>
  <si>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</si>
  <si>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</si>
  <si>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</si>
  <si>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</si>
  <si>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</si>
  <si>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</si>
  <si>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</si>
  <si>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</si>
  <si>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</si>
  <si>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</si>
  <si>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</si>
  <si>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</si>
  <si>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</si>
  <si>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</si>
  <si>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</si>
  <si>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</si>
  <si>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</si>
  <si>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</si>
  <si>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</si>
  <si>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</si>
  <si>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</si>
  <si>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</si>
  <si>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</si>
  <si>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</si>
  <si>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</si>
  <si>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</si>
  <si>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</si>
  <si>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</si>
  <si>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</si>
  <si>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</si>
  <si>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</si>
  <si>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 xml:space="preserve">ИТОГО </t>
  </si>
  <si>
    <t>НДС 20 %</t>
  </si>
  <si>
    <t>Исп. Копылова Е.В.</t>
  </si>
  <si>
    <t>ЛС</t>
  </si>
  <si>
    <t>Газопровод низкого давления от точки врезки до границ земельного участка собственника по адресу:                                                                                                                                      г. Челябинск, Ценральный район, Жилой район "Карповый пруд", ул. Рубиновая 49а (стр.).Технологическое присоединение.</t>
  </si>
  <si>
    <t>Ю.А. Седов</t>
  </si>
  <si>
    <t>______________________/В.Г. Серадский /</t>
  </si>
  <si>
    <t>Составлен (а) в ценах на 1 квартал 2020 года</t>
  </si>
  <si>
    <t>Резерв средств на непредвиденные работы и затраты 2%</t>
  </si>
  <si>
    <t>____________________________/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</si>
</sst>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8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4" t="s">
        <v>86</v>
      </c>
      <c r="B1" s="44"/>
      <c r="C1" s="44"/>
      <c r="D1" s="44"/>
      <c r="E1" s="44"/>
      <c r="F1" s="44"/>
      <c r="G1" s="44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5" t="s">
        <v>18</v>
      </c>
      <c r="C22" s="45"/>
      <c r="D22" s="45"/>
      <c r="E22" s="45"/>
      <c r="O22" t="s">
        <v>59</v>
      </c>
    </row>
    <row r="23" spans="2:15" x14ac:dyDescent="0.25">
      <c r="B23" s="46" t="s">
        <v>17</v>
      </c>
      <c r="C23" s="46"/>
      <c r="D23" s="46"/>
      <c r="E23" s="46"/>
    </row>
    <row r="25" spans="2:15" x14ac:dyDescent="0.25">
      <c r="B25" s="46" t="s">
        <v>19</v>
      </c>
      <c r="C25" s="46"/>
      <c r="D25" s="46"/>
      <c r="E25" s="46"/>
    </row>
    <row r="26" spans="2:15" x14ac:dyDescent="0.25">
      <c r="B26" s="46" t="s">
        <v>20</v>
      </c>
      <c r="C26" s="46"/>
      <c r="D26" s="46"/>
      <c r="E26" s="46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7" t="s">
        <v>8</v>
      </c>
      <c r="F1" s="47"/>
      <c r="G1" s="47"/>
      <c r="H1" s="47"/>
    </row>
    <row r="2" spans="1:11" ht="29.25" customHeight="1" x14ac:dyDescent="0.25">
      <c r="A2" s="54" t="s">
        <v>66</v>
      </c>
      <c r="B2" s="54"/>
      <c r="C2" s="54"/>
      <c r="E2" s="48" t="str">
        <f>IF(F10&lt;100000,Исходный!B25,IF(F10&gt;100000,Исходный!B25))</f>
        <v>Генеральный директор АО "Челябинскгоргаз"</v>
      </c>
      <c r="F2" s="48"/>
      <c r="G2" s="48"/>
      <c r="H2" s="48"/>
    </row>
    <row r="3" spans="1:11" x14ac:dyDescent="0.25">
      <c r="A3" s="55" t="s">
        <v>67</v>
      </c>
      <c r="B3" s="55"/>
      <c r="C3" s="55"/>
      <c r="E3" s="47" t="str">
        <f>IF(F10&lt;100000,Исходный!B26,IF(F10&gt;100000,Исходный!B26))</f>
        <v>______________________________В.Г.Серадский</v>
      </c>
      <c r="F3" s="47"/>
      <c r="G3" s="47"/>
      <c r="H3" s="47"/>
    </row>
    <row r="5" spans="1:11" ht="30.75" customHeight="1" x14ac:dyDescent="0.25">
      <c r="A5" s="49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9"/>
      <c r="C5" s="49"/>
      <c r="D5" s="49"/>
      <c r="E5" s="49"/>
      <c r="F5" s="49"/>
      <c r="G5" s="49"/>
      <c r="H5" s="49"/>
      <c r="I5" s="15"/>
      <c r="J5" s="15"/>
      <c r="K5" s="15"/>
    </row>
    <row r="7" spans="1:11" ht="17.25" customHeight="1" x14ac:dyDescent="0.25">
      <c r="A7" s="50" t="s">
        <v>7</v>
      </c>
      <c r="B7" s="50"/>
      <c r="C7" s="50"/>
      <c r="D7" s="50"/>
      <c r="E7" s="50"/>
      <c r="F7" s="50"/>
      <c r="G7" s="50"/>
      <c r="H7" s="50"/>
    </row>
    <row r="8" spans="1:11" ht="12.75" customHeight="1" x14ac:dyDescent="0.25">
      <c r="A8" s="62" t="s">
        <v>16</v>
      </c>
      <c r="B8" s="62"/>
      <c r="C8" s="62"/>
      <c r="D8" s="62"/>
      <c r="E8" s="62"/>
      <c r="F8" s="62"/>
      <c r="G8" s="62"/>
      <c r="H8" s="62"/>
    </row>
    <row r="10" spans="1:11" x14ac:dyDescent="0.25">
      <c r="D10" s="16" t="s">
        <v>24</v>
      </c>
      <c r="E10" s="16"/>
      <c r="F10" s="56">
        <f>H19</f>
        <v>118000</v>
      </c>
      <c r="G10" s="56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7" t="s">
        <v>14</v>
      </c>
      <c r="B12" s="57" t="s">
        <v>26</v>
      </c>
      <c r="C12" s="57" t="s">
        <v>0</v>
      </c>
      <c r="D12" s="59" t="s">
        <v>21</v>
      </c>
      <c r="E12" s="60"/>
      <c r="F12" s="60"/>
      <c r="G12" s="60"/>
      <c r="H12" s="61"/>
    </row>
    <row r="13" spans="1:11" ht="31.5" customHeight="1" x14ac:dyDescent="0.25">
      <c r="A13" s="58"/>
      <c r="B13" s="58"/>
      <c r="C13" s="58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51" t="s">
        <v>6</v>
      </c>
      <c r="B17" s="52"/>
      <c r="C17" s="52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51" t="s">
        <v>22</v>
      </c>
      <c r="B18" s="52"/>
      <c r="C18" s="53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51" t="s">
        <v>23</v>
      </c>
      <c r="B19" s="52"/>
      <c r="C19" s="53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H18" sqref="H18:H19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7" t="s">
        <v>8</v>
      </c>
      <c r="F1" s="47"/>
      <c r="G1" s="47"/>
      <c r="H1" s="47"/>
    </row>
    <row r="2" spans="1:11" ht="29.25" customHeight="1" x14ac:dyDescent="0.25">
      <c r="A2" s="63"/>
      <c r="B2" s="63"/>
      <c r="C2" s="63"/>
      <c r="E2" s="64" t="s">
        <v>19</v>
      </c>
      <c r="F2" s="64"/>
      <c r="G2" s="64"/>
      <c r="H2" s="64"/>
    </row>
    <row r="3" spans="1:11" x14ac:dyDescent="0.25">
      <c r="A3" s="55" t="s">
        <v>96</v>
      </c>
      <c r="B3" s="55"/>
      <c r="C3" s="55"/>
      <c r="E3" s="55" t="s">
        <v>93</v>
      </c>
      <c r="F3" s="55"/>
      <c r="G3" s="55"/>
      <c r="H3" s="55"/>
    </row>
    <row r="5" spans="1:11" ht="30.75" customHeight="1" x14ac:dyDescent="0.25">
      <c r="A5" s="49" t="s">
        <v>91</v>
      </c>
      <c r="B5" s="49"/>
      <c r="C5" s="49"/>
      <c r="D5" s="49"/>
      <c r="E5" s="49"/>
      <c r="F5" s="49"/>
      <c r="G5" s="49"/>
      <c r="H5" s="49"/>
      <c r="I5" s="15"/>
      <c r="J5" s="15"/>
      <c r="K5" s="15"/>
    </row>
    <row r="7" spans="1:11" ht="17.25" customHeight="1" x14ac:dyDescent="0.25">
      <c r="A7" s="50" t="s">
        <v>7</v>
      </c>
      <c r="B7" s="50"/>
      <c r="C7" s="50"/>
      <c r="D7" s="50"/>
      <c r="E7" s="50"/>
      <c r="F7" s="50"/>
      <c r="G7" s="50"/>
      <c r="H7" s="50"/>
    </row>
    <row r="8" spans="1:11" ht="12.75" customHeight="1" x14ac:dyDescent="0.25">
      <c r="A8" s="62" t="s">
        <v>16</v>
      </c>
      <c r="B8" s="62"/>
      <c r="C8" s="62"/>
      <c r="D8" s="62"/>
      <c r="E8" s="62"/>
      <c r="F8" s="62"/>
      <c r="G8" s="62"/>
      <c r="H8" s="62"/>
    </row>
    <row r="10" spans="1:11" x14ac:dyDescent="0.25">
      <c r="D10" s="16" t="s">
        <v>24</v>
      </c>
      <c r="E10" s="16"/>
      <c r="F10" s="56">
        <f>H20</f>
        <v>668575.73</v>
      </c>
      <c r="G10" s="56"/>
      <c r="H10" t="s">
        <v>27</v>
      </c>
    </row>
    <row r="11" spans="1:11" x14ac:dyDescent="0.25">
      <c r="A11" t="s">
        <v>94</v>
      </c>
    </row>
    <row r="12" spans="1:11" ht="21" customHeight="1" x14ac:dyDescent="0.25">
      <c r="A12" s="57" t="s">
        <v>14</v>
      </c>
      <c r="B12" s="57" t="s">
        <v>26</v>
      </c>
      <c r="C12" s="57" t="s">
        <v>0</v>
      </c>
      <c r="D12" s="59" t="s">
        <v>21</v>
      </c>
      <c r="E12" s="60"/>
      <c r="F12" s="60"/>
      <c r="G12" s="60"/>
      <c r="H12" s="61"/>
    </row>
    <row r="13" spans="1:11" ht="31.5" customHeight="1" x14ac:dyDescent="0.25">
      <c r="A13" s="58"/>
      <c r="B13" s="58"/>
      <c r="C13" s="58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s="12" customFormat="1" ht="12" x14ac:dyDescent="0.2">
      <c r="A15" s="42">
        <v>1</v>
      </c>
      <c r="B15" s="42"/>
      <c r="C15" s="18" t="s">
        <v>25</v>
      </c>
      <c r="D15" s="5"/>
      <c r="E15" s="5"/>
      <c r="F15" s="5"/>
      <c r="G15" s="5"/>
      <c r="H15" s="5"/>
    </row>
    <row r="16" spans="1:11" s="12" customFormat="1" ht="12" x14ac:dyDescent="0.2">
      <c r="A16" s="19"/>
      <c r="B16" s="19" t="s">
        <v>90</v>
      </c>
      <c r="C16" s="3" t="s">
        <v>11</v>
      </c>
      <c r="D16" s="14">
        <v>541557</v>
      </c>
      <c r="E16" s="14">
        <v>4665</v>
      </c>
      <c r="F16" s="43"/>
      <c r="G16" s="43"/>
      <c r="H16" s="14">
        <f>E16+D16</f>
        <v>546222</v>
      </c>
    </row>
    <row r="17" spans="1:10" s="12" customFormat="1" ht="12" x14ac:dyDescent="0.2">
      <c r="A17" s="19"/>
      <c r="B17" s="19"/>
      <c r="C17" s="3" t="s">
        <v>95</v>
      </c>
      <c r="D17" s="14"/>
      <c r="E17" s="14"/>
      <c r="F17" s="43"/>
      <c r="G17" s="43"/>
      <c r="H17" s="14">
        <f>ROUND(H16/100*2,2)</f>
        <v>10924.44</v>
      </c>
    </row>
    <row r="18" spans="1:10" ht="15.75" customHeight="1" x14ac:dyDescent="0.25">
      <c r="A18" s="51" t="s">
        <v>87</v>
      </c>
      <c r="B18" s="52"/>
      <c r="C18" s="52"/>
      <c r="D18" s="7"/>
      <c r="E18" s="7"/>
      <c r="F18" s="7"/>
      <c r="G18" s="7"/>
      <c r="H18" s="41">
        <f>H17+H16</f>
        <v>557146.43999999994</v>
      </c>
      <c r="I18" s="6"/>
      <c r="J18" s="6"/>
    </row>
    <row r="19" spans="1:10" ht="15.75" customHeight="1" x14ac:dyDescent="0.25">
      <c r="A19" s="65" t="s">
        <v>88</v>
      </c>
      <c r="B19" s="66"/>
      <c r="C19" s="67"/>
      <c r="D19" s="7"/>
      <c r="E19" s="7"/>
      <c r="F19" s="7"/>
      <c r="G19" s="7"/>
      <c r="H19" s="40">
        <f>ROUND(H18/100*20,2)</f>
        <v>111429.29</v>
      </c>
      <c r="I19" s="6"/>
      <c r="J19" s="6"/>
    </row>
    <row r="20" spans="1:10" ht="15.75" customHeight="1" x14ac:dyDescent="0.25">
      <c r="A20" s="51" t="s">
        <v>23</v>
      </c>
      <c r="B20" s="52"/>
      <c r="C20" s="53"/>
      <c r="D20" s="7"/>
      <c r="E20" s="7"/>
      <c r="F20" s="7"/>
      <c r="G20" s="7"/>
      <c r="H20" s="40">
        <f>H18+H19</f>
        <v>668575.73</v>
      </c>
      <c r="I20" s="6"/>
      <c r="J20" s="6"/>
    </row>
    <row r="23" spans="1:10" x14ac:dyDescent="0.25">
      <c r="B23" t="s">
        <v>83</v>
      </c>
      <c r="D23" s="24"/>
      <c r="E23" s="24"/>
      <c r="G23" t="s">
        <v>92</v>
      </c>
    </row>
    <row r="26" spans="1:10" x14ac:dyDescent="0.25">
      <c r="A26" t="s">
        <v>89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7" t="s">
        <v>8</v>
      </c>
      <c r="F1" s="47"/>
      <c r="G1" s="47"/>
      <c r="H1" s="47"/>
    </row>
    <row r="2" spans="1:11" ht="29.25" customHeight="1" x14ac:dyDescent="0.25">
      <c r="A2" s="54" t="s">
        <v>68</v>
      </c>
      <c r="B2" s="54"/>
      <c r="C2" s="54"/>
      <c r="E2" s="48" t="str">
        <f>IF(F10&lt;100000,Исходный!B22,IF(F10&gt;100000,Исходный!B25))</f>
        <v>Генеральный директор АО "Челябинскгоргаз"</v>
      </c>
      <c r="F2" s="48"/>
      <c r="G2" s="48"/>
      <c r="H2" s="48"/>
    </row>
    <row r="3" spans="1:11" x14ac:dyDescent="0.25">
      <c r="A3" s="55" t="s">
        <v>69</v>
      </c>
      <c r="B3" s="55"/>
      <c r="C3" s="55"/>
      <c r="E3" s="47" t="str">
        <f>IF(F10&lt;100000,Исходный!B23,IF(F10&gt;100000,Исходный!B26))</f>
        <v>______________________________В.Г.Серадский</v>
      </c>
      <c r="F3" s="47"/>
      <c r="G3" s="47"/>
      <c r="H3" s="47"/>
    </row>
    <row r="5" spans="1:11" ht="30.75" customHeight="1" x14ac:dyDescent="0.25">
      <c r="A5" s="49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9"/>
      <c r="C5" s="49"/>
      <c r="D5" s="49"/>
      <c r="E5" s="49"/>
      <c r="F5" s="49"/>
      <c r="G5" s="49"/>
      <c r="H5" s="49"/>
      <c r="I5" s="15"/>
      <c r="J5" s="15"/>
      <c r="K5" s="15"/>
    </row>
    <row r="7" spans="1:11" ht="17.25" customHeight="1" x14ac:dyDescent="0.25">
      <c r="A7" s="50" t="s">
        <v>7</v>
      </c>
      <c r="B7" s="50"/>
      <c r="C7" s="50"/>
      <c r="D7" s="50"/>
      <c r="E7" s="50"/>
      <c r="F7" s="50"/>
      <c r="G7" s="50"/>
      <c r="H7" s="50"/>
    </row>
    <row r="8" spans="1:11" ht="12.75" customHeight="1" x14ac:dyDescent="0.25">
      <c r="A8" s="62" t="s">
        <v>16</v>
      </c>
      <c r="B8" s="62"/>
      <c r="C8" s="62"/>
      <c r="D8" s="62"/>
      <c r="E8" s="62"/>
      <c r="F8" s="62"/>
      <c r="G8" s="62"/>
      <c r="H8" s="62"/>
    </row>
    <row r="10" spans="1:11" x14ac:dyDescent="0.25">
      <c r="D10" s="16" t="s">
        <v>24</v>
      </c>
      <c r="E10" s="16"/>
      <c r="F10" s="56">
        <f>H24</f>
        <v>120000.00135081468</v>
      </c>
      <c r="G10" s="56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7" t="s">
        <v>14</v>
      </c>
      <c r="B12" s="57" t="s">
        <v>26</v>
      </c>
      <c r="C12" s="57" t="s">
        <v>0</v>
      </c>
      <c r="D12" s="59" t="s">
        <v>21</v>
      </c>
      <c r="E12" s="60"/>
      <c r="F12" s="60"/>
      <c r="G12" s="60"/>
      <c r="H12" s="61"/>
    </row>
    <row r="13" spans="1:11" ht="31.5" customHeight="1" x14ac:dyDescent="0.25">
      <c r="A13" s="58"/>
      <c r="B13" s="58"/>
      <c r="C13" s="58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51" t="s">
        <v>6</v>
      </c>
      <c r="B21" s="52"/>
      <c r="C21" s="52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51" t="s">
        <v>81</v>
      </c>
      <c r="B22" s="52"/>
      <c r="C22" s="53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5" t="s">
        <v>80</v>
      </c>
      <c r="B23" s="66"/>
      <c r="C23" s="67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51" t="s">
        <v>23</v>
      </c>
      <c r="B24" s="52"/>
      <c r="C24" s="53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8:H8"/>
    <mergeCell ref="A2:C2"/>
    <mergeCell ref="A3:C3"/>
    <mergeCell ref="E1:H1"/>
    <mergeCell ref="E2:H2"/>
    <mergeCell ref="E3:H3"/>
    <mergeCell ref="A5:H5"/>
    <mergeCell ref="A7:H7"/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7" t="s">
        <v>8</v>
      </c>
      <c r="F1" s="47"/>
      <c r="G1" s="47"/>
      <c r="H1" s="47"/>
    </row>
    <row r="2" spans="1:11" ht="17.25" customHeight="1" x14ac:dyDescent="0.25">
      <c r="A2" s="54" t="s">
        <v>66</v>
      </c>
      <c r="B2" s="54"/>
      <c r="C2" s="54"/>
      <c r="E2" s="48" t="str">
        <f>IF(F10&lt;100000,Исходный!B22,IF(F10&gt;100000,Исходный!B25))</f>
        <v>Генеральный директор АО "Челябинскгоргаз"</v>
      </c>
      <c r="F2" s="48"/>
      <c r="G2" s="48"/>
      <c r="H2" s="48"/>
    </row>
    <row r="3" spans="1:11" x14ac:dyDescent="0.25">
      <c r="A3" s="55" t="s">
        <v>67</v>
      </c>
      <c r="B3" s="55"/>
      <c r="C3" s="55"/>
      <c r="E3" s="47" t="str">
        <f>IF(F10&lt;100000,Исходный!B23,IF(F10&gt;100000,Исходный!B26))</f>
        <v>______________________________В.Г.Серадский</v>
      </c>
      <c r="F3" s="47"/>
      <c r="G3" s="47"/>
      <c r="H3" s="47"/>
    </row>
    <row r="4" spans="1:11" ht="11.25" customHeight="1" x14ac:dyDescent="0.25"/>
    <row r="5" spans="1:11" ht="30.75" customHeight="1" x14ac:dyDescent="0.25">
      <c r="A5" s="49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9"/>
      <c r="C5" s="49"/>
      <c r="D5" s="49"/>
      <c r="E5" s="49"/>
      <c r="F5" s="49"/>
      <c r="G5" s="49"/>
      <c r="H5" s="49"/>
      <c r="I5" s="15"/>
      <c r="J5" s="15"/>
      <c r="K5" s="15"/>
    </row>
    <row r="6" spans="1:11" ht="12" customHeight="1" x14ac:dyDescent="0.25"/>
    <row r="7" spans="1:11" ht="17.25" customHeight="1" x14ac:dyDescent="0.25">
      <c r="A7" s="50" t="s">
        <v>7</v>
      </c>
      <c r="B7" s="50"/>
      <c r="C7" s="50"/>
      <c r="D7" s="50"/>
      <c r="E7" s="50"/>
      <c r="F7" s="50"/>
      <c r="G7" s="50"/>
      <c r="H7" s="50"/>
    </row>
    <row r="8" spans="1:11" ht="12.75" customHeight="1" x14ac:dyDescent="0.25">
      <c r="A8" s="62" t="s">
        <v>16</v>
      </c>
      <c r="B8" s="62"/>
      <c r="C8" s="62"/>
      <c r="D8" s="62"/>
      <c r="E8" s="62"/>
      <c r="F8" s="62"/>
      <c r="G8" s="62"/>
      <c r="H8" s="62"/>
    </row>
    <row r="9" spans="1:11" ht="6.75" customHeight="1" x14ac:dyDescent="0.25"/>
    <row r="10" spans="1:11" x14ac:dyDescent="0.25">
      <c r="D10" s="16" t="s">
        <v>24</v>
      </c>
      <c r="E10" s="16"/>
      <c r="F10" s="56">
        <f>H26</f>
        <v>104070.1</v>
      </c>
      <c r="G10" s="56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7" t="s">
        <v>14</v>
      </c>
      <c r="B12" s="57" t="s">
        <v>26</v>
      </c>
      <c r="C12" s="57" t="s">
        <v>0</v>
      </c>
      <c r="D12" s="59" t="s">
        <v>21</v>
      </c>
      <c r="E12" s="60"/>
      <c r="F12" s="60"/>
      <c r="G12" s="60"/>
      <c r="H12" s="61"/>
    </row>
    <row r="13" spans="1:11" ht="31.5" customHeight="1" x14ac:dyDescent="0.25">
      <c r="A13" s="58"/>
      <c r="B13" s="58"/>
      <c r="C13" s="58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51" t="s">
        <v>6</v>
      </c>
      <c r="B24" s="52"/>
      <c r="C24" s="52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51" t="s">
        <v>22</v>
      </c>
      <c r="B25" s="52"/>
      <c r="C25" s="53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51" t="s">
        <v>23</v>
      </c>
      <c r="B26" s="52"/>
      <c r="C26" s="53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25:C25"/>
    <mergeCell ref="A26:C26"/>
    <mergeCell ref="F10:G10"/>
    <mergeCell ref="A12:A13"/>
    <mergeCell ref="B12:B13"/>
    <mergeCell ref="C12:C13"/>
    <mergeCell ref="D12:H12"/>
    <mergeCell ref="A24:C24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47" t="s">
        <v>8</v>
      </c>
      <c r="F1" s="47"/>
      <c r="G1" s="47"/>
      <c r="H1" s="47"/>
    </row>
    <row r="2" spans="1:11" ht="29.25" customHeight="1" x14ac:dyDescent="0.25">
      <c r="A2" s="54" t="s">
        <v>57</v>
      </c>
      <c r="B2" s="54"/>
      <c r="C2" s="54"/>
      <c r="E2" s="48" t="str">
        <f>IF(F10&lt;100000,Исходный!B22,IF(F10&gt;100000,Исходный!B25))</f>
        <v>Генеральный директор АО "Челябинскгоргаз"</v>
      </c>
      <c r="F2" s="48"/>
      <c r="G2" s="48"/>
      <c r="H2" s="48"/>
    </row>
    <row r="3" spans="1:11" x14ac:dyDescent="0.25">
      <c r="A3" s="55" t="s">
        <v>58</v>
      </c>
      <c r="B3" s="55"/>
      <c r="C3" s="55"/>
      <c r="E3" s="47" t="str">
        <f>IF(F10&lt;100000,Исходный!B23,IF(F10&gt;100000,Исходный!B26))</f>
        <v>______________________________В.Г.Серадский</v>
      </c>
      <c r="F3" s="47"/>
      <c r="G3" s="47"/>
      <c r="H3" s="47"/>
    </row>
    <row r="5" spans="1:11" ht="28.5" customHeight="1" x14ac:dyDescent="0.25">
      <c r="A5" s="49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9"/>
      <c r="C5" s="49"/>
      <c r="D5" s="49"/>
      <c r="E5" s="49"/>
      <c r="F5" s="49"/>
      <c r="G5" s="49"/>
      <c r="H5" s="49"/>
      <c r="I5" s="15"/>
      <c r="J5" s="15"/>
      <c r="K5" s="15"/>
    </row>
    <row r="7" spans="1:11" ht="17.25" customHeight="1" x14ac:dyDescent="0.25">
      <c r="A7" s="50" t="s">
        <v>7</v>
      </c>
      <c r="B7" s="50"/>
      <c r="C7" s="50"/>
      <c r="D7" s="50"/>
      <c r="E7" s="50"/>
      <c r="F7" s="50"/>
      <c r="G7" s="50"/>
      <c r="H7" s="50"/>
    </row>
    <row r="8" spans="1:11" ht="12.75" customHeight="1" x14ac:dyDescent="0.25">
      <c r="A8" s="62" t="s">
        <v>16</v>
      </c>
      <c r="B8" s="62"/>
      <c r="C8" s="62"/>
      <c r="D8" s="62"/>
      <c r="E8" s="62"/>
      <c r="F8" s="62"/>
      <c r="G8" s="62"/>
      <c r="H8" s="62"/>
    </row>
    <row r="10" spans="1:11" x14ac:dyDescent="0.25">
      <c r="D10" s="16" t="s">
        <v>24</v>
      </c>
      <c r="E10" s="16"/>
      <c r="F10" s="56">
        <f>H31</f>
        <v>1125250.9481600001</v>
      </c>
      <c r="G10" s="56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7" t="s">
        <v>14</v>
      </c>
      <c r="B12" s="57" t="s">
        <v>26</v>
      </c>
      <c r="C12" s="57" t="s">
        <v>0</v>
      </c>
      <c r="D12" s="59" t="s">
        <v>21</v>
      </c>
      <c r="E12" s="60"/>
      <c r="F12" s="60"/>
      <c r="G12" s="60"/>
      <c r="H12" s="61"/>
    </row>
    <row r="13" spans="1:11" ht="31.5" customHeight="1" x14ac:dyDescent="0.25">
      <c r="A13" s="58"/>
      <c r="B13" s="58"/>
      <c r="C13" s="58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51" t="s">
        <v>6</v>
      </c>
      <c r="B29" s="52"/>
      <c r="C29" s="52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51" t="s">
        <v>22</v>
      </c>
      <c r="B30" s="52"/>
      <c r="C30" s="53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51" t="s">
        <v>23</v>
      </c>
      <c r="B31" s="52"/>
      <c r="C31" s="53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30:C30"/>
    <mergeCell ref="A31:C31"/>
    <mergeCell ref="F10:G10"/>
    <mergeCell ref="A12:A13"/>
    <mergeCell ref="B12:B13"/>
    <mergeCell ref="C12:C13"/>
    <mergeCell ref="D12:H12"/>
    <mergeCell ref="A29:C29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7" t="s">
        <v>8</v>
      </c>
      <c r="F1" s="47"/>
      <c r="G1" s="47"/>
      <c r="H1" s="47"/>
    </row>
    <row r="2" spans="1:11" ht="29.25" customHeight="1" x14ac:dyDescent="0.25">
      <c r="A2" s="54" t="s">
        <v>76</v>
      </c>
      <c r="B2" s="54"/>
      <c r="C2" s="54"/>
      <c r="E2" s="48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48"/>
      <c r="G2" s="48"/>
      <c r="H2" s="48"/>
    </row>
    <row r="3" spans="1:11" x14ac:dyDescent="0.25">
      <c r="A3" s="55" t="s">
        <v>77</v>
      </c>
      <c r="B3" s="55"/>
      <c r="C3" s="55"/>
      <c r="E3" s="47" t="str">
        <f>IF(F10&lt;100000,Исходный!B23,IF(F10&gt;100000,Исходный!B26))</f>
        <v>_________________________В.А.Фомин</v>
      </c>
      <c r="F3" s="47"/>
      <c r="G3" s="47"/>
      <c r="H3" s="47"/>
    </row>
    <row r="5" spans="1:11" ht="30.75" customHeight="1" x14ac:dyDescent="0.25">
      <c r="A5" s="49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49"/>
      <c r="C5" s="49"/>
      <c r="D5" s="49"/>
      <c r="E5" s="49"/>
      <c r="F5" s="49"/>
      <c r="G5" s="49"/>
      <c r="H5" s="49"/>
      <c r="I5" s="15"/>
      <c r="J5" s="15"/>
      <c r="K5" s="15"/>
    </row>
    <row r="6" spans="1:11" ht="9.75" customHeight="1" x14ac:dyDescent="0.25"/>
    <row r="7" spans="1:11" ht="17.25" customHeight="1" x14ac:dyDescent="0.25">
      <c r="A7" s="50" t="s">
        <v>7</v>
      </c>
      <c r="B7" s="50"/>
      <c r="C7" s="50"/>
      <c r="D7" s="50"/>
      <c r="E7" s="50"/>
      <c r="F7" s="50"/>
      <c r="G7" s="50"/>
      <c r="H7" s="50"/>
    </row>
    <row r="8" spans="1:11" ht="12.75" customHeight="1" x14ac:dyDescent="0.25">
      <c r="A8" s="62" t="s">
        <v>16</v>
      </c>
      <c r="B8" s="62"/>
      <c r="C8" s="62"/>
      <c r="D8" s="62"/>
      <c r="E8" s="62"/>
      <c r="F8" s="62"/>
      <c r="G8" s="62"/>
      <c r="H8" s="62"/>
    </row>
    <row r="9" spans="1:11" ht="10.5" customHeight="1" x14ac:dyDescent="0.25"/>
    <row r="10" spans="1:11" x14ac:dyDescent="0.25">
      <c r="D10" s="16" t="s">
        <v>24</v>
      </c>
      <c r="E10" s="16"/>
      <c r="F10" s="56">
        <f>H39</f>
        <v>26652.896000000001</v>
      </c>
      <c r="G10" s="56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7" t="s">
        <v>14</v>
      </c>
      <c r="B12" s="57" t="s">
        <v>26</v>
      </c>
      <c r="C12" s="57" t="s">
        <v>0</v>
      </c>
      <c r="D12" s="59" t="s">
        <v>21</v>
      </c>
      <c r="E12" s="60"/>
      <c r="F12" s="60"/>
      <c r="G12" s="60"/>
      <c r="H12" s="61"/>
    </row>
    <row r="13" spans="1:11" ht="31.5" customHeight="1" x14ac:dyDescent="0.25">
      <c r="A13" s="58"/>
      <c r="B13" s="58"/>
      <c r="C13" s="58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51" t="s">
        <v>6</v>
      </c>
      <c r="B37" s="52"/>
      <c r="C37" s="52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51" t="s">
        <v>22</v>
      </c>
      <c r="B38" s="52"/>
      <c r="C38" s="53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51" t="s">
        <v>23</v>
      </c>
      <c r="B39" s="52"/>
      <c r="C39" s="53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E1:H1"/>
    <mergeCell ref="E3:H3"/>
    <mergeCell ref="F10:G10"/>
    <mergeCell ref="A7:H7"/>
    <mergeCell ref="A8:H8"/>
    <mergeCell ref="A2:C2"/>
    <mergeCell ref="A3:C3"/>
    <mergeCell ref="A37:C37"/>
    <mergeCell ref="A38:C38"/>
    <mergeCell ref="A39:C39"/>
    <mergeCell ref="A5:H5"/>
    <mergeCell ref="E2:H2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2020-08-31T09:44:43Z</cp:lastPrinted>
  <dcterms:created xsi:type="dcterms:W3CDTF">2015-09-28T09:43:35Z</dcterms:created>
  <dcterms:modified xsi:type="dcterms:W3CDTF">2021-10-20T05:18:54Z</dcterms:modified>
</cp:coreProperties>
</file>