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'1.1.'!$D$15:$D$1134</definedName>
    <definedName name="Nomenclatura" localSheetId="1">'1.2. '!$D$5:$D$1134</definedName>
    <definedName name="Print_Area" localSheetId="0">'1.1.'!$A$1:$X$24</definedName>
    <definedName name="Print_Area" localSheetId="1">'1.2. '!$B$1:$O$24</definedName>
    <definedName name="Print_Area" localSheetId="2">'1.3.'!$A$1:$Z$41</definedName>
    <definedName name="Print_Area" localSheetId="3">'1.4.'!$A$1:$B$30</definedName>
    <definedName name="КоличествоИмя">'1.1.'!$L$15:$L$65542</definedName>
    <definedName name="НомерСертификатаИмя">'1.1.'!$J$15:$J$65542</definedName>
    <definedName name="Период" localSheetId="1">'1.2. '!$L$5:$L$20</definedName>
    <definedName name="Период" localSheetId="4">'[1]Коммерческое предложение'!$Q$54:$Q$55</definedName>
    <definedName name="Период">'1.1.'!$Z$19:$Z$20</definedName>
  </definedNames>
  <calcPr calcId="145621" refMode="R1C1"/>
</workbook>
</file>

<file path=xl/calcChain.xml><?xml version="1.0" encoding="utf-8"?>
<calcChain xmlns="http://schemas.openxmlformats.org/spreadsheetml/2006/main">
  <c r="AG14" i="1" l="1"/>
  <c r="AF14" i="1"/>
  <c r="AE14" i="1"/>
  <c r="AD14" i="1"/>
  <c r="AC14" i="1"/>
  <c r="Y14" i="1"/>
  <c r="V14" i="1"/>
  <c r="AB14" i="1" s="1"/>
  <c r="AG13" i="1"/>
  <c r="AF13" i="1"/>
  <c r="AE13" i="1"/>
  <c r="AD13" i="1"/>
  <c r="AC13" i="1"/>
  <c r="Y13" i="1"/>
  <c r="V13" i="1"/>
  <c r="AB13" i="1" s="1"/>
  <c r="AG12" i="1"/>
  <c r="AF12" i="1"/>
  <c r="AE12" i="1"/>
  <c r="AD12" i="1"/>
  <c r="AC12" i="1"/>
  <c r="AB12" i="1"/>
  <c r="Y12" i="1"/>
  <c r="W12" i="1"/>
  <c r="AA12" i="1" s="1"/>
  <c r="V12" i="1"/>
  <c r="AG11" i="1"/>
  <c r="AF11" i="1"/>
  <c r="AE11" i="1"/>
  <c r="AD11" i="1"/>
  <c r="AC11" i="1"/>
  <c r="AB11" i="1"/>
  <c r="Y11" i="1"/>
  <c r="V11" i="1"/>
  <c r="W11" i="1" s="1"/>
  <c r="W13" i="1" l="1"/>
  <c r="X13" i="1" s="1"/>
  <c r="Z13" i="1" s="1"/>
  <c r="AH13" i="1" s="1"/>
  <c r="AA11" i="1"/>
  <c r="X11" i="1"/>
  <c r="Z11" i="1" s="1"/>
  <c r="AH11" i="1" s="1"/>
  <c r="X12" i="1"/>
  <c r="Z12" i="1" s="1"/>
  <c r="AH12" i="1" s="1"/>
  <c r="W14" i="1"/>
  <c r="AA13" i="1" l="1"/>
  <c r="X14" i="1"/>
  <c r="Z14" i="1" s="1"/>
  <c r="AH14" i="1" s="1"/>
  <c r="AA14" i="1"/>
  <c r="B3" i="2" l="1"/>
  <c r="D3" i="4"/>
  <c r="F3" i="6"/>
  <c r="H5" i="1" l="1"/>
  <c r="H4" i="1"/>
  <c r="H3" i="1" l="1"/>
  <c r="H7" i="1" l="1"/>
  <c r="H1" i="1" l="1"/>
  <c r="AH8" i="1" l="1"/>
  <c r="M4" i="6"/>
  <c r="N4" i="6" s="1"/>
  <c r="X16" i="1"/>
  <c r="X17" i="1"/>
  <c r="X15" i="1" l="1"/>
  <c r="H2" i="1" l="1"/>
</calcChain>
</file>

<file path=xl/sharedStrings.xml><?xml version="1.0" encoding="utf-8"?>
<sst xmlns="http://schemas.openxmlformats.org/spreadsheetml/2006/main" count="264" uniqueCount="174">
  <si>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</si>
  <si>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</si>
  <si>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</si>
  <si>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</si>
  <si>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</si>
  <si>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</si>
  <si>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</si>
  <si>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</si>
  <si>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</si>
  <si>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</si>
  <si>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</si>
  <si>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</si>
  <si>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</si>
  <si>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</si>
  <si>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</si>
  <si>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</si>
  <si>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</si>
  <si>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</si>
  <si>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</si>
  <si>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</si>
  <si>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</si>
  <si>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</si>
  <si>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</si>
  <si>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</si>
  <si>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</si>
  <si>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</si>
  <si>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</si>
  <si>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</si>
  <si>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</si>
  <si>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</si>
  <si>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</si>
  <si>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</si>
  <si>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</si>
  <si>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</si>
  <si>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</si>
  <si>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</si>
  <si>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</si>
  <si>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</si>
  <si>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</si>
  <si>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</si>
  <si>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</si>
  <si>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</si>
  <si>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</si>
  <si>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</si>
  <si>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</si>
  <si>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</si>
  <si>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</si>
  <si>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</si>
  <si>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</si>
  <si>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</si>
  <si>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</si>
  <si>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</si>
  <si>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</si>
  <si>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</si>
  <si>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</si>
  <si>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</si>
  <si>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</si>
  <si>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</si>
  <si>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</si>
  <si>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</si>
  <si>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</si>
  <si>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</si>
  <si>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</si>
  <si>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</si>
  <si>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</si>
  <si>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</si>
  <si>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</si>
  <si>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</si>
  <si>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</si>
  <si>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</si>
  <si>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</si>
  <si>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</si>
  <si>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</si>
  <si>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</si>
  <si>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</si>
  <si>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</si>
  <si>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</si>
  <si>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</si>
  <si>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</si>
  <si>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</si>
  <si>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</si>
  <si>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</si>
  <si>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</si>
  <si>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</si>
  <si>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</si>
  <si>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</si>
  <si>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</si>
  <si>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</si>
  <si>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</si>
  <si>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</si>
  <si>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</si>
  <si>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</si>
  <si>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</si>
  <si>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</si>
  <si>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</si>
  <si>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</si>
  <si>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</si>
  <si>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</si>
  <si>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</si>
  <si>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</si>
  <si>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</si>
  <si>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</si>
  <si>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</si>
  <si>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</si>
  <si>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</si>
  <si>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</si>
  <si>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</si>
  <si>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</si>
  <si>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</si>
  <si>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</si>
  <si>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</si>
  <si>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</si>
  <si>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</si>
  <si>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</si>
  <si>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</si>
  <si>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</si>
  <si>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</si>
  <si>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</si>
  <si>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</si>
  <si>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</si>
  <si>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</si>
  <si>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</si>
  <si>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</si>
  <si>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</si>
  <si>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</si>
  <si>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</si>
  <si>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</si>
  <si>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</si>
  <si>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</si>
  <si>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</si>
  <si>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</si>
  <si>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</si>
  <si>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</si>
  <si>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</si>
  <si>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</si>
  <si>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</si>
  <si>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</si>
  <si>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</si>
  <si>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</si>
  <si>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</si>
  <si>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</si>
  <si>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</si>
  <si>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</si>
  <si>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</si>
  <si>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</si>
  <si>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</si>
  <si>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</si>
  <si>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</si>
  <si>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</si>
  <si>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</si>
  <si>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</si>
  <si>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</si>
  <si>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</si>
  <si>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</si>
  <si>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</si>
  <si>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</si>
  <si>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19</t>
  </si>
  <si>
    <t>20</t>
  </si>
  <si>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</si>
  <si>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e78144ee-9e32-4c7e-a73c-223ec6de7ea6</t>
  </si>
  <si>
    <t>Регулятор давления газа РДГ-50В D42мм</t>
  </si>
  <si>
    <t>Укажите номер сертификата или выберите &lt;&lt;Нет&gt;&gt;</t>
  </si>
  <si>
    <t>Штука</t>
  </si>
  <si>
    <t>11085</t>
  </si>
  <si>
    <t>АО "Челябинскгоргаз"</t>
  </si>
  <si>
    <t>454087, г. Челябинск, ул. Рылеева, д. 8</t>
  </si>
  <si>
    <t>Иное</t>
  </si>
  <si>
    <t>944e3fdb-eddd-4127-9c17-510c19190d38</t>
  </si>
  <si>
    <t>Регулятор давления газа РДГ-80Н D80мм</t>
  </si>
  <si>
    <t>cd33e251-abe6-48a7-9b72-ff1e99b039fe</t>
  </si>
  <si>
    <t>Регулятор давления газа РДГ-25Н</t>
  </si>
  <si>
    <t>b0663d8d-d0ae-44a1-8702-d7afe40e63c5</t>
  </si>
  <si>
    <t>Регулятор давления газа РДГ-80В D64мм</t>
  </si>
  <si>
    <t>Открытый запрос предложений в электронной формеОткрытый запрос предложений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</si>
</sst>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4"/>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173</v>
      </c>
      <c r="C3" s="134"/>
      <c r="D3" s="134"/>
      <c r="E3" s="16" t="s">
        <v>20</v>
      </c>
      <c r="F3" s="16">
        <v>112735</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IF(SUM(AH9:AH28)*100/MAX(SUM(Z10:Z25),1)&lt;50,"В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156</v>
      </c>
      <c r="X10" s="120" t="s">
        <v>157</v>
      </c>
      <c r="Y10" s="93"/>
      <c r="AI10" s="71"/>
      <c r="AJ10" s="71"/>
      <c r="AK10" s="71"/>
    </row>
    <row r="11" spans="1:40" ht="77.25" customHeight="1" x14ac:dyDescent="0.45">
      <c r="A11" s="17" t="s">
        <v>159</v>
      </c>
      <c r="B11" s="17">
        <v>1</v>
      </c>
      <c r="C11" s="17">
        <v>9856</v>
      </c>
      <c r="D11" s="19" t="s">
        <v>160</v>
      </c>
      <c r="E11" s="18" t="s">
        <v>87</v>
      </c>
      <c r="F11" s="109" t="s">
        <v>87</v>
      </c>
      <c r="G11" s="108" t="s">
        <v>130</v>
      </c>
      <c r="H11" s="108" t="s">
        <v>130</v>
      </c>
      <c r="I11" s="90"/>
      <c r="J11" s="91" t="s">
        <v>161</v>
      </c>
      <c r="K11" s="17" t="s">
        <v>162</v>
      </c>
      <c r="L11" s="17">
        <v>1</v>
      </c>
      <c r="M11" s="17" t="s">
        <v>163</v>
      </c>
      <c r="N11" s="64">
        <v>1</v>
      </c>
      <c r="O11" s="17" t="s">
        <v>164</v>
      </c>
      <c r="P11" s="17" t="s">
        <v>165</v>
      </c>
      <c r="Q11" s="109" t="s">
        <v>166</v>
      </c>
      <c r="R11" s="110">
        <v>75038.14</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Z14" si="0">X11</f>
        <v>0</v>
      </c>
      <c r="AA11" s="76">
        <f t="shared" ref="AA11:AA14" si="1">W11</f>
        <v>0</v>
      </c>
      <c r="AB11" s="76">
        <f t="shared" ref="AB11:AB14" si="2">V11</f>
        <v>0</v>
      </c>
      <c r="AC11" s="102">
        <f t="shared" ref="AC11:AC14"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45">
      <c r="A12" s="17" t="s">
        <v>167</v>
      </c>
      <c r="B12" s="17">
        <v>2</v>
      </c>
      <c r="C12" s="17">
        <v>10047</v>
      </c>
      <c r="D12" s="19" t="s">
        <v>168</v>
      </c>
      <c r="E12" s="18" t="s">
        <v>87</v>
      </c>
      <c r="F12" s="109" t="s">
        <v>87</v>
      </c>
      <c r="G12" s="108" t="s">
        <v>130</v>
      </c>
      <c r="H12" s="108" t="s">
        <v>130</v>
      </c>
      <c r="I12" s="90"/>
      <c r="J12" s="91" t="s">
        <v>161</v>
      </c>
      <c r="K12" s="17" t="s">
        <v>162</v>
      </c>
      <c r="L12" s="17">
        <v>1</v>
      </c>
      <c r="M12" s="17" t="s">
        <v>163</v>
      </c>
      <c r="N12" s="64">
        <v>1</v>
      </c>
      <c r="O12" s="17" t="s">
        <v>164</v>
      </c>
      <c r="P12" s="17" t="s">
        <v>165</v>
      </c>
      <c r="Q12" s="109" t="s">
        <v>166</v>
      </c>
      <c r="R12" s="110">
        <v>91122.880000000005</v>
      </c>
      <c r="S12" s="92">
        <v>0</v>
      </c>
      <c r="T12" s="89" t="s">
        <v>118</v>
      </c>
      <c r="U12" s="110">
        <v>0</v>
      </c>
      <c r="V12" s="118">
        <f>ROUND(ROUND(S12,2)*ROUND(L12,3),2)</f>
        <v>0</v>
      </c>
      <c r="W12" s="118">
        <f>ROUND(V12*IF(UPPER(T12)="18%",18,1)*IF(UPPER(T12)="10%",10,1)*IF(UPPER(T12)="НДС не облагается",0,1)/100,2)</f>
        <v>0</v>
      </c>
      <c r="X12" s="118">
        <f>ROUND(W12+V12,2)</f>
        <v>0</v>
      </c>
      <c r="Y12" s="76">
        <f>IF(S12&gt;IF(U12=0,S12,U12),1,0)</f>
        <v>0</v>
      </c>
      <c r="Z12" s="76">
        <f t="shared" si="0"/>
        <v>0</v>
      </c>
      <c r="AA12" s="76">
        <f t="shared" si="1"/>
        <v>0</v>
      </c>
      <c r="AB12" s="76">
        <f t="shared" si="2"/>
        <v>0</v>
      </c>
      <c r="AC12" s="102">
        <f t="shared" si="3"/>
        <v>1</v>
      </c>
      <c r="AD12" s="102">
        <f>IF(AND(E12="Да",OR(AND(F12 = "Да",ISBLANK(G12)),AND(F12 = "Да", G12 = "В соответствии с техническим заданием"),AND(F12 = "Нет",NOT(G12 = "В соответствии с техническим заданием")))),1,0)</f>
        <v>0</v>
      </c>
      <c r="AE12" s="103">
        <f>IF(AND(E12="Да",OR(AND(F12 = "Да",ISBLANK(H12)),AND(F12 = "Да", H12 = "В соответствии с техническим заданием"),AND(F12 = "Нет",NOT(H12 = "В соответствии с техническим заданием")))),1,0)</f>
        <v>0</v>
      </c>
      <c r="AF12" s="103">
        <f>IF(OR(AND(E12="Нет",F12="Нет"),AND(E12="Да",F12="Нет"),AND(E12="Да",F12="Да")),0,1)</f>
        <v>0</v>
      </c>
      <c r="AG12" s="103">
        <f>IF(AND(Q12="Россия"),1,0)</f>
        <v>0</v>
      </c>
      <c r="AH12" s="103">
        <f>Z12*AG12</f>
        <v>0</v>
      </c>
      <c r="AI12" s="78" t="s">
        <v>107</v>
      </c>
    </row>
    <row r="13" spans="1:40" ht="50.1" customHeight="1" x14ac:dyDescent="0.45">
      <c r="A13" s="17" t="s">
        <v>169</v>
      </c>
      <c r="B13" s="17">
        <v>3</v>
      </c>
      <c r="C13" s="17">
        <v>9852</v>
      </c>
      <c r="D13" s="19" t="s">
        <v>170</v>
      </c>
      <c r="E13" s="18" t="s">
        <v>87</v>
      </c>
      <c r="F13" s="109" t="s">
        <v>87</v>
      </c>
      <c r="G13" s="108" t="s">
        <v>130</v>
      </c>
      <c r="H13" s="108" t="s">
        <v>130</v>
      </c>
      <c r="I13" s="90"/>
      <c r="J13" s="91" t="s">
        <v>161</v>
      </c>
      <c r="K13" s="17" t="s">
        <v>162</v>
      </c>
      <c r="L13" s="17">
        <v>2</v>
      </c>
      <c r="M13" s="17" t="s">
        <v>163</v>
      </c>
      <c r="N13" s="64">
        <v>2</v>
      </c>
      <c r="O13" s="17" t="s">
        <v>164</v>
      </c>
      <c r="P13" s="17" t="s">
        <v>165</v>
      </c>
      <c r="Q13" s="109" t="s">
        <v>166</v>
      </c>
      <c r="R13" s="110">
        <v>124974.58</v>
      </c>
      <c r="S13" s="92">
        <v>0</v>
      </c>
      <c r="T13" s="89" t="s">
        <v>118</v>
      </c>
      <c r="U13" s="110">
        <v>0</v>
      </c>
      <c r="V13" s="118">
        <f>ROUND(ROUND(S13,2)*ROUND(L13,3),2)</f>
        <v>0</v>
      </c>
      <c r="W13" s="118">
        <f>ROUND(V13*IF(UPPER(T13)="18%",18,1)*IF(UPPER(T13)="10%",10,1)*IF(UPPER(T13)="НДС не облагается",0,1)/100,2)</f>
        <v>0</v>
      </c>
      <c r="X13" s="118">
        <f>ROUND(W13+V13,2)</f>
        <v>0</v>
      </c>
      <c r="Y13" s="76">
        <f>IF(S13&gt;IF(U13=0,S13,U13),1,0)</f>
        <v>0</v>
      </c>
      <c r="Z13" s="76">
        <f t="shared" si="0"/>
        <v>0</v>
      </c>
      <c r="AA13" s="76">
        <f t="shared" si="1"/>
        <v>0</v>
      </c>
      <c r="AB13" s="76">
        <f t="shared" si="2"/>
        <v>0</v>
      </c>
      <c r="AC13" s="102">
        <f t="shared" si="3"/>
        <v>1</v>
      </c>
      <c r="AD13" s="102">
        <f>IF(AND(E13="Да",OR(AND(F13 = "Да",ISBLANK(G13)),AND(F13 = "Да", G13 = "В соответствии с техническим заданием"),AND(F13 = "Нет",NOT(G13 = "В соответствии с техническим заданием")))),1,0)</f>
        <v>0</v>
      </c>
      <c r="AE13" s="103">
        <f>IF(AND(E13="Да",OR(AND(F13 = "Да",ISBLANK(H13)),AND(F13 = "Да", H13 = "В соответствии с техническим заданием"),AND(F13 = "Нет",NOT(H13 = "В соответствии с техническим заданием")))),1,0)</f>
        <v>0</v>
      </c>
      <c r="AF13" s="103">
        <f>IF(OR(AND(E13="Нет",F13="Нет"),AND(E13="Да",F13="Нет"),AND(E13="Да",F13="Да")),0,1)</f>
        <v>0</v>
      </c>
      <c r="AG13" s="103">
        <f>IF(AND(Q13="Россия"),1,0)</f>
        <v>0</v>
      </c>
      <c r="AH13" s="103">
        <f>Z13*AG13</f>
        <v>0</v>
      </c>
      <c r="AI13" s="78" t="s">
        <v>107</v>
      </c>
    </row>
    <row r="14" spans="1:40" ht="50.1" customHeight="1" x14ac:dyDescent="0.45">
      <c r="A14" s="17" t="s">
        <v>171</v>
      </c>
      <c r="B14" s="17">
        <v>4</v>
      </c>
      <c r="C14" s="17">
        <v>9861</v>
      </c>
      <c r="D14" s="19" t="s">
        <v>172</v>
      </c>
      <c r="E14" s="18" t="s">
        <v>87</v>
      </c>
      <c r="F14" s="109" t="s">
        <v>87</v>
      </c>
      <c r="G14" s="108" t="s">
        <v>130</v>
      </c>
      <c r="H14" s="108" t="s">
        <v>130</v>
      </c>
      <c r="I14" s="90"/>
      <c r="J14" s="91" t="s">
        <v>161</v>
      </c>
      <c r="K14" s="17" t="s">
        <v>162</v>
      </c>
      <c r="L14" s="17">
        <v>2</v>
      </c>
      <c r="M14" s="17" t="s">
        <v>163</v>
      </c>
      <c r="N14" s="64">
        <v>2</v>
      </c>
      <c r="O14" s="17" t="s">
        <v>164</v>
      </c>
      <c r="P14" s="17" t="s">
        <v>165</v>
      </c>
      <c r="Q14" s="109" t="s">
        <v>166</v>
      </c>
      <c r="R14" s="110">
        <v>179457.62</v>
      </c>
      <c r="S14" s="92">
        <v>0</v>
      </c>
      <c r="T14" s="89" t="s">
        <v>118</v>
      </c>
      <c r="U14" s="110">
        <v>0</v>
      </c>
      <c r="V14" s="118">
        <f>ROUND(ROUND(S14,2)*ROUND(L14,3),2)</f>
        <v>0</v>
      </c>
      <c r="W14" s="118">
        <f>ROUND(V14*IF(UPPER(T14)="18%",18,1)*IF(UPPER(T14)="10%",10,1)*IF(UPPER(T14)="НДС не облагается",0,1)/100,2)</f>
        <v>0</v>
      </c>
      <c r="X14" s="118">
        <f>ROUND(W14+V14,2)</f>
        <v>0</v>
      </c>
      <c r="Y14" s="76">
        <f>IF(S14&gt;IF(U14=0,S14,U14),1,0)</f>
        <v>0</v>
      </c>
      <c r="Z14" s="76">
        <f t="shared" si="0"/>
        <v>0</v>
      </c>
      <c r="AA14" s="76">
        <f t="shared" si="1"/>
        <v>0</v>
      </c>
      <c r="AB14" s="76">
        <f t="shared" si="2"/>
        <v>0</v>
      </c>
      <c r="AC14" s="102">
        <f t="shared" si="3"/>
        <v>1</v>
      </c>
      <c r="AD14" s="102">
        <f>IF(AND(E14="Да",OR(AND(F14 = "Да",ISBLANK(G14)),AND(F14 = "Да", G14 = "В соответствии с техническим заданием"),AND(F14 = "Нет",NOT(G14 = "В соответствии с техническим заданием")))),1,0)</f>
        <v>0</v>
      </c>
      <c r="AE14" s="103">
        <f>IF(AND(E14="Да",OR(AND(F14 = "Да",ISBLANK(H14)),AND(F14 = "Да", H14 = "В соответствии с техническим заданием"),AND(F14 = "Нет",NOT(H14 = "В соответствии с техническим заданием")))),1,0)</f>
        <v>0</v>
      </c>
      <c r="AF14" s="103">
        <f>IF(OR(AND(E14="Нет",F14="Нет"),AND(E14="Да",F14="Нет"),AND(E14="Да",F14="Да")),0,1)</f>
        <v>0</v>
      </c>
      <c r="AG14" s="103">
        <f>IF(AND(Q14="Россия"),1,0)</f>
        <v>0</v>
      </c>
      <c r="AH14" s="103">
        <f>Z14*AG14</f>
        <v>0</v>
      </c>
      <c r="AI14" s="78" t="s">
        <v>107</v>
      </c>
    </row>
    <row r="15" spans="1:40" ht="50.1" customHeight="1" x14ac:dyDescent="0.25">
      <c r="A15" s="127" t="s">
        <v>116</v>
      </c>
      <c r="B15" s="127"/>
      <c r="C15" s="127"/>
      <c r="D15" s="127"/>
      <c r="E15" s="127"/>
      <c r="F15" s="127"/>
      <c r="G15" s="127"/>
      <c r="H15" s="127"/>
      <c r="I15" s="127"/>
      <c r="J15" s="127"/>
      <c r="K15" s="127"/>
      <c r="L15" s="127"/>
      <c r="M15" s="127"/>
      <c r="N15" s="127"/>
      <c r="O15" s="127"/>
      <c r="P15" s="127"/>
      <c r="Q15" s="127"/>
      <c r="R15" s="127"/>
      <c r="S15" s="127"/>
      <c r="T15" s="127"/>
      <c r="U15" s="127"/>
      <c r="V15" s="127"/>
      <c r="W15" s="128"/>
      <c r="X15" s="119">
        <f>SUM(Z8:Z24)</f>
        <v>0</v>
      </c>
      <c r="Y15" s="95"/>
      <c r="Z15" s="94"/>
      <c r="AA15" s="94"/>
      <c r="AB15" s="94"/>
      <c r="AC15" s="94"/>
    </row>
    <row r="16" spans="1:40" ht="50.1" customHeight="1" x14ac:dyDescent="0.25">
      <c r="A16" s="129" t="s">
        <v>117</v>
      </c>
      <c r="B16" s="127"/>
      <c r="C16" s="127"/>
      <c r="D16" s="127"/>
      <c r="E16" s="127"/>
      <c r="F16" s="127"/>
      <c r="G16" s="127"/>
      <c r="H16" s="127"/>
      <c r="I16" s="127"/>
      <c r="J16" s="127"/>
      <c r="K16" s="127"/>
      <c r="L16" s="127"/>
      <c r="M16" s="127"/>
      <c r="N16" s="127"/>
      <c r="O16" s="127"/>
      <c r="P16" s="127"/>
      <c r="Q16" s="127"/>
      <c r="R16" s="127"/>
      <c r="S16" s="127"/>
      <c r="T16" s="127"/>
      <c r="U16" s="127"/>
      <c r="V16" s="127"/>
      <c r="W16" s="128"/>
      <c r="X16" s="119">
        <f>SUM(AB10:AB17)</f>
        <v>0</v>
      </c>
      <c r="Y16" s="95"/>
      <c r="Z16" s="94"/>
      <c r="AA16" s="94"/>
      <c r="AB16" s="94"/>
      <c r="AC16" s="94"/>
    </row>
    <row r="17" spans="1:29" ht="50.1" customHeight="1" x14ac:dyDescent="0.25">
      <c r="A17" s="129" t="s">
        <v>83</v>
      </c>
      <c r="B17" s="127"/>
      <c r="C17" s="127"/>
      <c r="D17" s="127"/>
      <c r="E17" s="127"/>
      <c r="F17" s="127"/>
      <c r="G17" s="127"/>
      <c r="H17" s="127"/>
      <c r="I17" s="127"/>
      <c r="J17" s="127"/>
      <c r="K17" s="127"/>
      <c r="L17" s="127"/>
      <c r="M17" s="127"/>
      <c r="N17" s="127"/>
      <c r="O17" s="127"/>
      <c r="P17" s="127"/>
      <c r="Q17" s="127"/>
      <c r="R17" s="127"/>
      <c r="S17" s="127"/>
      <c r="T17" s="127"/>
      <c r="U17" s="127"/>
      <c r="V17" s="127"/>
      <c r="W17" s="128"/>
      <c r="X17" s="119">
        <f>SUM(AA:AA)</f>
        <v>0</v>
      </c>
      <c r="Y17" s="95"/>
      <c r="Z17" s="94"/>
      <c r="AA17" s="94"/>
      <c r="AB17" s="94"/>
      <c r="AC17" s="94"/>
    </row>
    <row r="18" spans="1:29" ht="50.1" customHeight="1" x14ac:dyDescent="0.25">
      <c r="B18" s="61" t="s">
        <v>56</v>
      </c>
      <c r="C18" s="20"/>
      <c r="D18" s="82"/>
      <c r="E18" s="82"/>
      <c r="F18" s="82"/>
      <c r="G18" s="82"/>
      <c r="H18" s="82"/>
      <c r="I18" s="83"/>
      <c r="J18" s="83"/>
      <c r="K18" s="83"/>
      <c r="L18" s="83"/>
      <c r="M18" s="83"/>
      <c r="N18" s="83"/>
      <c r="O18" s="83"/>
      <c r="P18" s="83"/>
      <c r="Q18" s="83"/>
      <c r="R18" s="83"/>
      <c r="S18" s="84"/>
      <c r="T18" s="84"/>
      <c r="U18" s="84"/>
      <c r="V18" s="84"/>
      <c r="W18" s="84"/>
      <c r="X18" s="85"/>
      <c r="Y18" s="85"/>
    </row>
    <row r="19" spans="1:29" ht="50.1" customHeight="1" x14ac:dyDescent="0.25">
      <c r="B19" s="61" t="s">
        <v>57</v>
      </c>
      <c r="D19" s="86"/>
      <c r="E19" s="86"/>
      <c r="F19" s="86"/>
      <c r="G19" s="86"/>
      <c r="H19" s="86"/>
      <c r="I19" s="81"/>
      <c r="J19" s="81"/>
      <c r="K19" s="81"/>
      <c r="L19" s="81"/>
      <c r="M19" s="81"/>
      <c r="N19" s="81"/>
      <c r="O19" s="81"/>
      <c r="P19" s="81"/>
      <c r="Q19" s="81"/>
      <c r="R19" s="81"/>
      <c r="S19" s="87"/>
      <c r="T19" s="87"/>
      <c r="U19" s="87"/>
      <c r="V19" s="87"/>
      <c r="W19" s="87"/>
      <c r="X19" s="88"/>
      <c r="Y19" s="88"/>
    </row>
    <row r="20" spans="1:29" ht="50.1" customHeight="1" x14ac:dyDescent="0.25">
      <c r="H20" s="22"/>
      <c r="I20" s="21"/>
      <c r="J20" s="21"/>
      <c r="S20" s="24"/>
      <c r="T20" s="24"/>
      <c r="U20" s="24"/>
      <c r="V20" s="24"/>
      <c r="W20" s="24"/>
      <c r="X20" s="10"/>
      <c r="Y20" s="10"/>
    </row>
    <row r="21" spans="1:29" ht="50.1" customHeight="1" x14ac:dyDescent="0.25">
      <c r="A21" s="13"/>
      <c r="B21" s="13"/>
      <c r="C21" s="13"/>
      <c r="D21" s="1" t="s">
        <v>22</v>
      </c>
      <c r="E21" s="41"/>
      <c r="F21" s="41"/>
      <c r="G21" s="40"/>
      <c r="H21" s="81" t="s">
        <v>70</v>
      </c>
      <c r="I21" s="22"/>
      <c r="J21" s="23"/>
      <c r="K21" s="14"/>
      <c r="L21" s="14"/>
      <c r="M21" s="14"/>
      <c r="N21" s="14"/>
      <c r="O21" s="14"/>
      <c r="P21" s="14"/>
      <c r="Q21" s="14"/>
      <c r="R21" s="14"/>
      <c r="S21" s="23"/>
      <c r="T21" s="23"/>
      <c r="U21" s="23"/>
      <c r="V21" s="23"/>
      <c r="W21" s="23"/>
      <c r="X21" s="14"/>
      <c r="Y21" s="14"/>
      <c r="Z21" s="77"/>
    </row>
    <row r="22" spans="1:29" ht="50.1" customHeight="1" x14ac:dyDescent="0.25">
      <c r="D22" s="40" t="s">
        <v>8</v>
      </c>
      <c r="E22" s="1"/>
      <c r="F22" s="1"/>
      <c r="G22" s="1"/>
      <c r="H22" s="21"/>
      <c r="I22" s="22"/>
      <c r="J22" s="21"/>
      <c r="S22" s="25"/>
      <c r="T22" s="25"/>
      <c r="U22" s="25"/>
      <c r="V22" s="25"/>
      <c r="W22" s="25"/>
    </row>
    <row r="23" spans="1:29" ht="50.1" customHeight="1" x14ac:dyDescent="0.25">
      <c r="D23" s="1" t="s">
        <v>9</v>
      </c>
      <c r="E23" s="1"/>
      <c r="F23" s="1"/>
      <c r="G23" s="1"/>
      <c r="H23" s="21"/>
      <c r="I23" s="22"/>
      <c r="J23" s="21"/>
      <c r="S23" s="25"/>
      <c r="T23" s="25"/>
      <c r="U23" s="25"/>
      <c r="V23" s="25"/>
      <c r="W23" s="25"/>
    </row>
    <row r="24" spans="1:29" ht="50.1" customHeight="1" x14ac:dyDescent="0.25">
      <c r="H24" s="22"/>
      <c r="I24" s="21"/>
      <c r="J24" s="21"/>
      <c r="S24" s="25"/>
      <c r="T24" s="25"/>
      <c r="U24" s="25"/>
      <c r="V24" s="25"/>
      <c r="W24" s="25"/>
      <c r="X24" s="10"/>
      <c r="Y24" s="10"/>
    </row>
    <row r="25" spans="1:29" ht="50.1" customHeight="1" x14ac:dyDescent="0.25">
      <c r="H25" s="22"/>
      <c r="I25" s="21"/>
      <c r="J25" s="21"/>
      <c r="S25" s="25"/>
      <c r="T25" s="25"/>
      <c r="U25" s="25"/>
      <c r="V25" s="25"/>
      <c r="W25" s="25"/>
      <c r="X25" s="10"/>
      <c r="Y25" s="10"/>
    </row>
    <row r="26" spans="1:29" ht="50.1" customHeight="1" x14ac:dyDescent="0.25">
      <c r="H26" s="22"/>
      <c r="I26" s="21"/>
      <c r="J26" s="21"/>
      <c r="S26" s="25"/>
      <c r="T26" s="25"/>
      <c r="U26" s="25"/>
      <c r="V26" s="25"/>
      <c r="W26" s="25"/>
      <c r="X26" s="10"/>
      <c r="Y26" s="10"/>
    </row>
    <row r="27" spans="1:29" ht="50.1" customHeight="1" x14ac:dyDescent="0.25">
      <c r="H27" s="22"/>
      <c r="I27" s="21"/>
      <c r="J27" s="21"/>
      <c r="S27" s="25"/>
      <c r="T27" s="25"/>
      <c r="U27" s="25"/>
      <c r="V27" s="25"/>
      <c r="W27" s="25"/>
      <c r="X27" s="10"/>
      <c r="Y27" s="10"/>
    </row>
    <row r="28" spans="1:29" ht="50.1" customHeight="1" x14ac:dyDescent="0.25">
      <c r="H28" s="22"/>
      <c r="I28" s="21"/>
      <c r="J28" s="21"/>
      <c r="S28" s="25"/>
      <c r="T28" s="25"/>
      <c r="U28" s="25"/>
      <c r="V28" s="25"/>
      <c r="W28" s="25"/>
      <c r="X28" s="10"/>
      <c r="Y28" s="10"/>
    </row>
    <row r="29" spans="1:29" ht="50.1" customHeight="1" x14ac:dyDescent="0.25">
      <c r="H29" s="22"/>
      <c r="I29" s="21"/>
      <c r="J29" s="21"/>
      <c r="S29" s="25"/>
      <c r="T29" s="25"/>
      <c r="U29" s="25"/>
      <c r="V29" s="25"/>
      <c r="W29" s="25"/>
      <c r="X29" s="10"/>
      <c r="Y29" s="10"/>
    </row>
    <row r="30" spans="1:29" ht="50.1" customHeight="1" x14ac:dyDescent="0.25">
      <c r="H30" s="22"/>
      <c r="I30" s="21"/>
      <c r="J30" s="21"/>
      <c r="S30" s="25"/>
      <c r="T30" s="25"/>
      <c r="U30" s="25"/>
      <c r="V30" s="25"/>
      <c r="W30" s="25"/>
      <c r="X30" s="10"/>
      <c r="Y30" s="10"/>
    </row>
    <row r="31" spans="1:29" ht="50.1" customHeight="1" x14ac:dyDescent="0.25">
      <c r="H31" s="22"/>
      <c r="I31" s="21"/>
      <c r="J31" s="21"/>
      <c r="S31" s="25"/>
      <c r="T31" s="25"/>
      <c r="U31" s="25"/>
      <c r="V31" s="25"/>
      <c r="W31" s="25"/>
      <c r="X31" s="10"/>
      <c r="Y31" s="10"/>
    </row>
    <row r="32" spans="1:29"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0"/>
      <c r="Y757" s="10"/>
    </row>
    <row r="758" spans="8:25" ht="50.1" customHeight="1" x14ac:dyDescent="0.25">
      <c r="H758" s="22"/>
      <c r="I758" s="21"/>
      <c r="J758" s="21"/>
      <c r="S758" s="25"/>
      <c r="T758" s="25"/>
      <c r="U758" s="25"/>
      <c r="V758" s="25"/>
      <c r="W758" s="25"/>
      <c r="X758" s="10"/>
      <c r="Y758" s="10"/>
    </row>
    <row r="759" spans="8:25" ht="50.1" customHeight="1" x14ac:dyDescent="0.25">
      <c r="H759" s="22"/>
      <c r="I759" s="21"/>
      <c r="J759" s="21"/>
      <c r="S759" s="25"/>
      <c r="T759" s="25"/>
      <c r="U759" s="25"/>
      <c r="V759" s="25"/>
      <c r="W759" s="25"/>
      <c r="X759" s="10"/>
      <c r="Y759" s="10"/>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H997" s="22"/>
      <c r="I997" s="21"/>
      <c r="J997" s="21"/>
      <c r="S997" s="25"/>
      <c r="T997" s="25"/>
      <c r="U997" s="25"/>
      <c r="V997" s="25"/>
      <c r="W997" s="25"/>
      <c r="X997" s="11"/>
      <c r="Y997" s="11"/>
    </row>
    <row r="998" spans="8:25" ht="50.1" customHeight="1" x14ac:dyDescent="0.25">
      <c r="H998" s="22"/>
      <c r="I998" s="21"/>
      <c r="J998" s="21"/>
      <c r="S998" s="25"/>
      <c r="T998" s="25"/>
      <c r="U998" s="25"/>
      <c r="V998" s="25"/>
      <c r="W998" s="25"/>
      <c r="X998" s="11"/>
      <c r="Y998" s="11"/>
    </row>
    <row r="999" spans="8:25" ht="50.1" customHeight="1" x14ac:dyDescent="0.25">
      <c r="H999" s="22"/>
      <c r="I999" s="21"/>
      <c r="J999" s="21"/>
      <c r="S999" s="25"/>
      <c r="T999" s="25"/>
      <c r="U999" s="25"/>
      <c r="V999" s="25"/>
      <c r="W999" s="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spans="24:25" ht="50.1" customHeight="1" x14ac:dyDescent="0.25">
      <c r="X1137" s="11"/>
      <c r="Y1137" s="11"/>
    </row>
    <row r="1138" spans="24:25" ht="50.1" customHeight="1" x14ac:dyDescent="0.25">
      <c r="X1138" s="11"/>
      <c r="Y1138" s="11"/>
    </row>
    <row r="1139" spans="24:25" ht="50.1" customHeight="1" x14ac:dyDescent="0.25">
      <c r="X1139" s="11"/>
      <c r="Y1139" s="11"/>
    </row>
    <row r="1140" spans="24:25" ht="50.1" customHeight="1" x14ac:dyDescent="0.25"/>
    <row r="1141" spans="24:25" ht="50.1" customHeight="1" x14ac:dyDescent="0.25"/>
    <row r="1142" spans="24:25" ht="50.1" customHeight="1" x14ac:dyDescent="0.25"/>
    <row r="1143" spans="24:25" ht="50.1" customHeight="1" x14ac:dyDescent="0.25"/>
    <row r="1144" spans="24:25" ht="50.1" customHeight="1" x14ac:dyDescent="0.25"/>
    <row r="1145" spans="24:25" ht="50.1" customHeight="1" x14ac:dyDescent="0.25"/>
    <row r="1146" spans="24:25" ht="50.1" customHeight="1" x14ac:dyDescent="0.25"/>
    <row r="1147" spans="24:25" ht="50.1" customHeight="1" x14ac:dyDescent="0.25"/>
    <row r="1148" spans="24:25" ht="50.1" customHeight="1" x14ac:dyDescent="0.25"/>
    <row r="1149" spans="24:25" ht="50.1" customHeight="1" x14ac:dyDescent="0.25"/>
    <row r="1150" spans="24:25" ht="50.1" customHeight="1" x14ac:dyDescent="0.25"/>
    <row r="1151" spans="24:25" ht="50.1" customHeight="1" x14ac:dyDescent="0.25"/>
    <row r="1152" spans="24:25"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21:G21" name="Диапазон4"/>
    <protectedRange sqref="D22" name="Диапазон5"/>
    <protectedRange sqref="Q11:Q14" name="ППРФ925_1"/>
    <protectedRange sqref="I11:J14" name="Диапазон2_1_2"/>
    <protectedRange sqref="S11:T14" name="Диапазон3_1_1"/>
    <protectedRange sqref="G11:G14" name="Диапазон2_1_1_2"/>
    <protectedRange sqref="H11:H14" name="Диапазон2_1_1_1_1"/>
    <protectedRange sqref="F11:F14" name="Диапазон8_1"/>
  </protectedRanges>
  <mergeCells count="16">
    <mergeCell ref="H5:X5"/>
    <mergeCell ref="A15:W15"/>
    <mergeCell ref="A16:W16"/>
    <mergeCell ref="A17:W17"/>
    <mergeCell ref="AJ1:AN2"/>
    <mergeCell ref="AD8:AG8"/>
    <mergeCell ref="H1:P1"/>
    <mergeCell ref="B3:D3"/>
    <mergeCell ref="B6:D6"/>
    <mergeCell ref="D8:E8"/>
    <mergeCell ref="E6:L6"/>
    <mergeCell ref="H2:P2"/>
    <mergeCell ref="F8:X8"/>
    <mergeCell ref="H3:P3"/>
    <mergeCell ref="H4:X4"/>
    <mergeCell ref="H7:P7"/>
  </mergeCells>
  <conditionalFormatting sqref="S11:S14">
    <cfRule type="expression" dxfId="0" priority="1">
      <formula>S11&gt;IF(#REF!=0,S11,#REF!)</formula>
    </cfRule>
  </conditionalFormatting>
  <dataValidations count="5">
    <dataValidation type="list" allowBlank="1" showInputMessage="1" showErrorMessage="1" sqref="Q11:Q14">
      <formula1>$AJ$5:$AK$5</formula1>
    </dataValidation>
    <dataValidation type="list" sqref="G11:H14">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T14">
      <formula1>$AJ$3:$AL$3</formula1>
    </dataValidation>
    <dataValidation type="list" sqref="J11:J14">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F14">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112735</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112735</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112735</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topLeftCell="A15" zoomScale="85" zoomScaleNormal="85" workbookViewId="0">
      <selection activeCell="A18" sqref="A18:B18"/>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158</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Иван Александрович Косенков</cp:lastModifiedBy>
  <cp:lastPrinted>2013-10-18T13:40:15Z</cp:lastPrinted>
  <dcterms:created xsi:type="dcterms:W3CDTF">2013-06-09T15:44:57Z</dcterms:created>
  <dcterms:modified xsi:type="dcterms:W3CDTF">2017-02-16T10:31:17Z</dcterms:modified>
  <cp:contentStatus>v2017_1</cp:contentStatus>
</cp:coreProperties>
</file>