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53222"/>
  <mc:AlternateContent xmlns:mc="http://schemas.openxmlformats.org/markup-compatibility/2006">
    <mc:Choice Requires="x15">
      <x15ac:absPath xmlns:x15ac="http://schemas.microsoft.com/office/spreadsheetml/2010/11/ac" url="C:\Users\APup\Desktop\Пупышев А.М\2021\ЗАКУПКИ\ОТП\72. FW 3414 СМР (Марина)\Документация\"/>
    </mc:Choice>
  </mc:AlternateContent>
  <bookViews>
    <workbookView xWindow="0" yWindow="0" windowWidth="21570" windowHeight="8160" tabRatio="853"/>
  </bookViews>
  <sheets>
    <sheet name="СМР с  непр" sheetId="23" r:id="rId1"/>
  </sheets>
  <definedNames>
    <definedName name="Подрядчик">#REF!</definedName>
    <definedName name="ФИО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34" i="23" l="1"/>
  <c r="H19" i="23" l="1"/>
  <c r="H24" i="23"/>
  <c r="H29" i="23"/>
  <c r="H14" i="23"/>
  <c r="H15" i="23" s="1"/>
  <c r="H16" i="23" s="1"/>
  <c r="H35" i="23" l="1"/>
  <c r="H36" i="23" s="1"/>
  <c r="H37" i="23" s="1"/>
  <c r="H38" i="23" s="1"/>
  <c r="H30" i="23"/>
  <c r="H31" i="23" s="1"/>
  <c r="H32" i="23" s="1"/>
  <c r="H33" i="23" s="1"/>
  <c r="H25" i="23"/>
  <c r="H26" i="23" s="1"/>
  <c r="H20" i="23"/>
  <c r="H21" i="23" s="1"/>
  <c r="H22" i="23" s="1"/>
  <c r="H23" i="23" s="1"/>
  <c r="H17" i="23"/>
  <c r="H40" i="23" l="1"/>
  <c r="H39" i="23"/>
  <c r="H27" i="23"/>
  <c r="H28" i="23" s="1"/>
  <c r="H18" i="23"/>
  <c r="H41" i="23" s="1"/>
  <c r="F9" i="23" l="1"/>
</calcChain>
</file>

<file path=xl/sharedStrings.xml><?xml version="1.0" encoding="utf-8"?>
<sst xmlns="http://schemas.openxmlformats.org/spreadsheetml/2006/main" count="63" uniqueCount="34">
  <si>
    <t>Наименование работ</t>
  </si>
  <si>
    <t>строительных работ</t>
  </si>
  <si>
    <t>монтажных работ</t>
  </si>
  <si>
    <t>оборудования, мебели, инвентаря</t>
  </si>
  <si>
    <t>прочих затрат</t>
  </si>
  <si>
    <t>итого</t>
  </si>
  <si>
    <t>РАСЧЕТ СТОИМОСТИ СТРОИТЕЛЬСТВА</t>
  </si>
  <si>
    <t>УТВЕРЖДАЮ:</t>
  </si>
  <si>
    <t>СОГЛАСОВАНО:</t>
  </si>
  <si>
    <t>№ п/п</t>
  </si>
  <si>
    <t>Сметная стоимость, руб</t>
  </si>
  <si>
    <t>ВСЕГО с НДС</t>
  </si>
  <si>
    <t>Сметная стоимость:</t>
  </si>
  <si>
    <t>Строительно-монтажные работы:</t>
  </si>
  <si>
    <t>Основание</t>
  </si>
  <si>
    <t>рублей</t>
  </si>
  <si>
    <t>Итого</t>
  </si>
  <si>
    <t>ЛС № 1</t>
  </si>
  <si>
    <t>НДС 20%</t>
  </si>
  <si>
    <t>ЛС № 02-01-01</t>
  </si>
  <si>
    <t>Начальник управления (специализированного в прочих отраслях)</t>
  </si>
  <si>
    <t>____________________/___________________/</t>
  </si>
  <si>
    <t>Резерв средств на непредвиденные работы и затраты 2%</t>
  </si>
  <si>
    <t>Строительство газопроводов низкого давления от точки подключения до границ земельных участков.                                                                                                                     Технологическое присоединение.</t>
  </si>
  <si>
    <t>-</t>
  </si>
  <si>
    <t>Всего с НДС</t>
  </si>
  <si>
    <t>ИТОГО без НДС</t>
  </si>
  <si>
    <t>ЛС № 2-14-38</t>
  </si>
  <si>
    <t>Газопровод низкого давления от точки подключения до границы земельного участка по адресу: г. Челябинск, Советский район, ул. Ильменская, 2 (ЗУ 74:36:0406006:1554). Технологическое присоединение.</t>
  </si>
  <si>
    <t>Газопровод низкого давления от точки подключения до границы земельного участка по адресу: г. Челябинск, пос. Сухомесово, ул. Местная, 94 (ЗУ 74:36:0312008:75). Технологическое присоединение.</t>
  </si>
  <si>
    <t>Газопровод среднего давления от точки подключения до границы земельного участка по адресу: г. Челябинск, Курчатовский район, ул. Автодорожная, 10. Технологическое присоединение.</t>
  </si>
  <si>
    <t>Газопровод низкого давления от точки подключения до границы земельного участка по адресу: СНТ "Меридиан", ул. 31, уч. 453. Технологическое присоединение.</t>
  </si>
  <si>
    <t>Газопровод низкого давления от точки подключения до границы земельного участка по адресу: г. Челябинск, пос. Сухомесово, ул. Ивлева, 46. Технологическое присоединение.</t>
  </si>
  <si>
    <t>Ю.А. Седов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</si>
</sst>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_р_._-;\-* #,##0.00_р_._-;_-* &quot;-&quot;??_р_._-;_-@_-"/>
  </numFmts>
  <fonts count="13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9"/>
      <color theme="1"/>
      <name val="Calibri"/>
      <family val="2"/>
      <charset val="204"/>
      <scheme val="minor"/>
    </font>
    <font>
      <sz val="9"/>
      <color theme="1"/>
      <name val="Calibri"/>
      <family val="2"/>
      <charset val="204"/>
      <scheme val="minor"/>
    </font>
    <font>
      <sz val="9"/>
      <name val="Calibri"/>
      <family val="2"/>
      <charset val="204"/>
      <scheme val="minor"/>
    </font>
    <font>
      <sz val="11"/>
      <name val="Calibri"/>
      <family val="2"/>
      <charset val="204"/>
      <scheme val="minor"/>
    </font>
    <font>
      <b/>
      <sz val="9"/>
      <name val="Calibri"/>
      <family val="2"/>
      <charset val="204"/>
      <scheme val="minor"/>
    </font>
    <font>
      <sz val="8"/>
      <color theme="1"/>
      <name val="Calibri"/>
      <family val="2"/>
      <charset val="204"/>
      <scheme val="minor"/>
    </font>
    <font>
      <b/>
      <sz val="11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10"/>
      <name val="Arial Cyr"/>
      <charset val="204"/>
    </font>
    <font>
      <b/>
      <sz val="9"/>
      <name val="Arial"/>
      <family val="2"/>
      <charset val="204"/>
    </font>
    <font>
      <b/>
      <sz val="8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</borders>
  <cellStyleXfs count="8">
    <xf numFmtId="0" fontId="0" fillId="0" borderId="0"/>
    <xf numFmtId="0" fontId="9" fillId="0" borderId="0">
      <alignment horizontal="center"/>
    </xf>
    <xf numFmtId="0" fontId="10" fillId="0" borderId="0"/>
    <xf numFmtId="0" fontId="9" fillId="0" borderId="0"/>
    <xf numFmtId="0" fontId="10" fillId="0" borderId="0"/>
    <xf numFmtId="0" fontId="9" fillId="0" borderId="1">
      <alignment horizontal="center" wrapText="1"/>
    </xf>
    <xf numFmtId="0" fontId="9" fillId="0" borderId="0">
      <alignment horizontal="right" vertical="top" wrapText="1"/>
    </xf>
    <xf numFmtId="0" fontId="9" fillId="0" borderId="0">
      <alignment horizontal="left" vertical="top"/>
    </xf>
  </cellStyleXfs>
  <cellXfs count="41">
    <xf numFmtId="0" fontId="0" fillId="0" borderId="0" xfId="0"/>
    <xf numFmtId="0" fontId="4" fillId="0" borderId="7" xfId="0" applyFont="1" applyBorder="1" applyAlignment="1">
      <alignment horizontal="left" vertical="center" wrapText="1"/>
    </xf>
    <xf numFmtId="0" fontId="1" fillId="0" borderId="0" xfId="0" applyFont="1"/>
    <xf numFmtId="164" fontId="4" fillId="0" borderId="5" xfId="0" applyNumberFormat="1" applyFont="1" applyBorder="1" applyAlignment="1">
      <alignment horizontal="center" vertical="center" wrapText="1"/>
    </xf>
    <xf numFmtId="0" fontId="5" fillId="0" borderId="0" xfId="0" applyFont="1"/>
    <xf numFmtId="164" fontId="6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7" fillId="0" borderId="0" xfId="0" applyFont="1"/>
    <xf numFmtId="0" fontId="7" fillId="0" borderId="5" xfId="0" applyFont="1" applyBorder="1" applyAlignment="1">
      <alignment horizontal="center" vertical="top" wrapText="1"/>
    </xf>
    <xf numFmtId="164" fontId="4" fillId="0" borderId="7" xfId="0" applyNumberFormat="1" applyFont="1" applyBorder="1" applyAlignment="1">
      <alignment horizontal="center" vertical="center" wrapText="1"/>
    </xf>
    <xf numFmtId="0" fontId="0" fillId="0" borderId="0" xfId="0" applyAlignment="1">
      <alignment vertical="top" wrapText="1"/>
    </xf>
    <xf numFmtId="0" fontId="0" fillId="0" borderId="0" xfId="0" applyBorder="1"/>
    <xf numFmtId="0" fontId="6" fillId="0" borderId="5" xfId="0" applyFont="1" applyBorder="1" applyAlignment="1">
      <alignment horizontal="left" vertical="center" wrapText="1"/>
    </xf>
    <xf numFmtId="0" fontId="3" fillId="0" borderId="7" xfId="0" applyFont="1" applyBorder="1" applyAlignment="1">
      <alignment horizontal="center" vertical="center" wrapText="1"/>
    </xf>
    <xf numFmtId="0" fontId="0" fillId="0" borderId="8" xfId="0" applyBorder="1"/>
    <xf numFmtId="164" fontId="6" fillId="0" borderId="1" xfId="0" applyNumberFormat="1" applyFont="1" applyBorder="1" applyAlignment="1">
      <alignment horizontal="right" vertical="center" wrapText="1"/>
    </xf>
    <xf numFmtId="4" fontId="11" fillId="0" borderId="1" xfId="6" applyNumberFormat="1" applyFont="1" applyBorder="1" applyAlignment="1">
      <alignment vertical="top" wrapText="1"/>
    </xf>
    <xf numFmtId="0" fontId="3" fillId="0" borderId="5" xfId="0" applyFont="1" applyBorder="1" applyAlignment="1">
      <alignment horizontal="center" vertical="center" wrapText="1"/>
    </xf>
    <xf numFmtId="0" fontId="12" fillId="0" borderId="0" xfId="0" applyFont="1"/>
    <xf numFmtId="0" fontId="2" fillId="0" borderId="6" xfId="0" applyFont="1" applyBorder="1" applyAlignment="1">
      <alignment horizontal="center" vertical="center" wrapText="1"/>
    </xf>
    <xf numFmtId="2" fontId="0" fillId="0" borderId="0" xfId="0" applyNumberFormat="1"/>
    <xf numFmtId="0" fontId="6" fillId="0" borderId="6" xfId="0" applyFont="1" applyBorder="1" applyAlignment="1">
      <alignment horizontal="left" vertical="center" wrapText="1"/>
    </xf>
    <xf numFmtId="164" fontId="6" fillId="0" borderId="6" xfId="0" applyNumberFormat="1" applyFont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8" fillId="0" borderId="0" xfId="0" applyFont="1" applyAlignment="1">
      <alignment horizontal="left"/>
    </xf>
    <xf numFmtId="0" fontId="1" fillId="0" borderId="0" xfId="0" applyFont="1" applyAlignment="1">
      <alignment horizontal="left"/>
    </xf>
    <xf numFmtId="164" fontId="1" fillId="0" borderId="0" xfId="0" applyNumberFormat="1" applyFont="1" applyBorder="1" applyAlignment="1">
      <alignment horizontal="center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1" fillId="0" borderId="0" xfId="0" applyFont="1" applyAlignment="1">
      <alignment horizontal="left" vertical="center"/>
    </xf>
    <xf numFmtId="0" fontId="0" fillId="0" borderId="0" xfId="0" applyAlignment="1">
      <alignment horizontal="center" vertical="top" wrapText="1"/>
    </xf>
    <xf numFmtId="0" fontId="1" fillId="0" borderId="0" xfId="0" applyFont="1" applyAlignment="1">
      <alignment horizontal="center" vertical="center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1" fillId="0" borderId="0" xfId="0" applyFont="1" applyAlignment="1">
      <alignment horizontal="left" vertical="top" wrapText="1"/>
    </xf>
  </cellXfs>
  <cellStyles count="8">
    <cellStyle name="Итоги" xfId="6"/>
    <cellStyle name="ИтогоБазЦ" xfId="3"/>
    <cellStyle name="ИтогоРесМет" xfId="4"/>
    <cellStyle name="ЛокСмета" xfId="5"/>
    <cellStyle name="Обычный" xfId="0" builtinId="0"/>
    <cellStyle name="Обычный 2" xfId="2"/>
    <cellStyle name="Титул" xfId="1"/>
    <cellStyle name="Хвост" xfId="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K46"/>
  <sheetViews>
    <sheetView tabSelected="1" view="pageLayout" zoomScaleNormal="100" zoomScaleSheetLayoutView="120" workbookViewId="0">
      <selection activeCell="C54" sqref="C54"/>
    </sheetView>
  </sheetViews>
  <sheetFormatPr defaultColWidth="9.140625" defaultRowHeight="15" x14ac:dyDescent="0.25"/>
  <cols>
    <col min="1" max="1" width="4.140625" customWidth="1"/>
    <col min="2" max="2" width="9.42578125" customWidth="1"/>
    <col min="3" max="3" width="72.7109375" customWidth="1"/>
    <col min="4" max="4" width="11.7109375" customWidth="1"/>
    <col min="5" max="5" width="12.140625" customWidth="1"/>
    <col min="6" max="6" width="12.28515625" customWidth="1"/>
    <col min="7" max="7" width="7.28515625" customWidth="1"/>
    <col min="8" max="8" width="13.7109375" customWidth="1"/>
  </cols>
  <sheetData>
    <row r="1" spans="1:11" x14ac:dyDescent="0.25">
      <c r="A1" s="2" t="s">
        <v>8</v>
      </c>
      <c r="E1" s="34" t="s">
        <v>7</v>
      </c>
      <c r="F1" s="34"/>
      <c r="G1" s="34"/>
      <c r="H1" s="34"/>
    </row>
    <row r="2" spans="1:11" ht="29.25" customHeight="1" x14ac:dyDescent="0.25">
      <c r="A2" s="26"/>
      <c r="B2" s="26"/>
      <c r="C2" s="26"/>
      <c r="E2" s="40"/>
      <c r="F2" s="40"/>
      <c r="G2" s="40"/>
      <c r="H2" s="40"/>
    </row>
    <row r="3" spans="1:11" x14ac:dyDescent="0.25">
      <c r="A3" s="27" t="s">
        <v>21</v>
      </c>
      <c r="B3" s="27"/>
      <c r="C3" s="27"/>
      <c r="E3" s="27" t="s">
        <v>21</v>
      </c>
      <c r="F3" s="27"/>
      <c r="G3" s="27"/>
      <c r="H3" s="27"/>
    </row>
    <row r="5" spans="1:11" ht="30.75" customHeight="1" x14ac:dyDescent="0.25">
      <c r="A5" s="35" t="s">
        <v>23</v>
      </c>
      <c r="B5" s="35"/>
      <c r="C5" s="35"/>
      <c r="D5" s="35"/>
      <c r="E5" s="35"/>
      <c r="F5" s="35"/>
      <c r="G5" s="35"/>
      <c r="H5" s="35"/>
      <c r="I5" s="10"/>
      <c r="J5" s="10"/>
      <c r="K5" s="10"/>
    </row>
    <row r="6" spans="1:11" ht="9" customHeight="1" x14ac:dyDescent="0.25"/>
    <row r="7" spans="1:11" ht="17.25" customHeight="1" x14ac:dyDescent="0.25">
      <c r="A7" s="36" t="s">
        <v>6</v>
      </c>
      <c r="B7" s="36"/>
      <c r="C7" s="36"/>
      <c r="D7" s="36"/>
      <c r="E7" s="36"/>
      <c r="F7" s="36"/>
      <c r="G7" s="36"/>
      <c r="H7" s="36"/>
    </row>
    <row r="8" spans="1:11" ht="7.5" customHeight="1" x14ac:dyDescent="0.25"/>
    <row r="9" spans="1:11" x14ac:dyDescent="0.25">
      <c r="D9" s="11" t="s">
        <v>12</v>
      </c>
      <c r="E9" s="11"/>
      <c r="F9" s="28">
        <f>H41</f>
        <v>3087004.2800000003</v>
      </c>
      <c r="G9" s="28"/>
      <c r="H9" t="s">
        <v>15</v>
      </c>
    </row>
    <row r="10" spans="1:11" ht="21" customHeight="1" x14ac:dyDescent="0.25">
      <c r="A10" s="29" t="s">
        <v>9</v>
      </c>
      <c r="B10" s="29" t="s">
        <v>14</v>
      </c>
      <c r="C10" s="29" t="s">
        <v>0</v>
      </c>
      <c r="D10" s="31" t="s">
        <v>10</v>
      </c>
      <c r="E10" s="32"/>
      <c r="F10" s="32"/>
      <c r="G10" s="32"/>
      <c r="H10" s="33"/>
    </row>
    <row r="11" spans="1:11" ht="31.5" customHeight="1" x14ac:dyDescent="0.25">
      <c r="A11" s="30"/>
      <c r="B11" s="30"/>
      <c r="C11" s="30"/>
      <c r="D11" s="6" t="s">
        <v>1</v>
      </c>
      <c r="E11" s="6" t="s">
        <v>2</v>
      </c>
      <c r="F11" s="6" t="s">
        <v>3</v>
      </c>
      <c r="G11" s="6" t="s">
        <v>4</v>
      </c>
      <c r="H11" s="6" t="s">
        <v>5</v>
      </c>
    </row>
    <row r="12" spans="1:11" s="7" customFormat="1" ht="11.25" x14ac:dyDescent="0.2">
      <c r="A12" s="8">
        <v>1</v>
      </c>
      <c r="B12" s="8">
        <v>2</v>
      </c>
      <c r="C12" s="8">
        <v>3</v>
      </c>
      <c r="D12" s="8">
        <v>4</v>
      </c>
      <c r="E12" s="8">
        <v>5</v>
      </c>
      <c r="F12" s="8">
        <v>6</v>
      </c>
      <c r="G12" s="8">
        <v>7</v>
      </c>
      <c r="H12" s="8">
        <v>8</v>
      </c>
    </row>
    <row r="13" spans="1:11" s="7" customFormat="1" ht="12" x14ac:dyDescent="0.2">
      <c r="A13" s="17">
        <v>1</v>
      </c>
      <c r="B13" s="17"/>
      <c r="C13" s="12" t="s">
        <v>13</v>
      </c>
      <c r="D13" s="3"/>
      <c r="E13" s="3"/>
      <c r="F13" s="3"/>
      <c r="G13" s="3"/>
      <c r="H13" s="3"/>
    </row>
    <row r="14" spans="1:11" s="7" customFormat="1" ht="37.5" customHeight="1" x14ac:dyDescent="0.2">
      <c r="A14" s="13"/>
      <c r="B14" s="13" t="s">
        <v>19</v>
      </c>
      <c r="C14" s="1" t="s">
        <v>28</v>
      </c>
      <c r="D14" s="9">
        <v>639473.68999999994</v>
      </c>
      <c r="E14" s="9">
        <v>27346.23</v>
      </c>
      <c r="F14" s="9" t="s">
        <v>24</v>
      </c>
      <c r="G14" s="9" t="s">
        <v>24</v>
      </c>
      <c r="H14" s="9">
        <f>E14+D14</f>
        <v>666819.91999999993</v>
      </c>
    </row>
    <row r="15" spans="1:11" s="7" customFormat="1" ht="14.25" customHeight="1" x14ac:dyDescent="0.2">
      <c r="A15" s="13"/>
      <c r="B15" s="13"/>
      <c r="C15" s="1" t="s">
        <v>22</v>
      </c>
      <c r="D15" s="9"/>
      <c r="E15" s="9"/>
      <c r="F15" s="9"/>
      <c r="G15" s="9"/>
      <c r="H15" s="9">
        <f>ROUND(H14/100*2,2)</f>
        <v>13336.4</v>
      </c>
    </row>
    <row r="16" spans="1:11" s="7" customFormat="1" ht="14.25" customHeight="1" x14ac:dyDescent="0.2">
      <c r="A16" s="13"/>
      <c r="B16" s="13"/>
      <c r="C16" s="1" t="s">
        <v>16</v>
      </c>
      <c r="D16" s="9"/>
      <c r="E16" s="9"/>
      <c r="F16" s="9"/>
      <c r="G16" s="9"/>
      <c r="H16" s="9">
        <f>H15+H14</f>
        <v>680156.32</v>
      </c>
    </row>
    <row r="17" spans="1:8" s="7" customFormat="1" ht="14.25" customHeight="1" x14ac:dyDescent="0.2">
      <c r="A17" s="13"/>
      <c r="B17" s="13"/>
      <c r="C17" s="1" t="s">
        <v>18</v>
      </c>
      <c r="D17" s="9"/>
      <c r="E17" s="9"/>
      <c r="F17" s="9"/>
      <c r="G17" s="9"/>
      <c r="H17" s="9">
        <f>ROUND(H16/100*20,2)</f>
        <v>136031.26</v>
      </c>
    </row>
    <row r="18" spans="1:8" s="18" customFormat="1" ht="14.25" customHeight="1" x14ac:dyDescent="0.2">
      <c r="A18" s="19"/>
      <c r="B18" s="19"/>
      <c r="C18" s="21" t="s">
        <v>25</v>
      </c>
      <c r="D18" s="22"/>
      <c r="E18" s="22"/>
      <c r="F18" s="22"/>
      <c r="G18" s="22"/>
      <c r="H18" s="22">
        <f>H17+H16</f>
        <v>816187.58</v>
      </c>
    </row>
    <row r="19" spans="1:8" s="7" customFormat="1" ht="39" customHeight="1" x14ac:dyDescent="0.2">
      <c r="A19" s="13"/>
      <c r="B19" s="13" t="s">
        <v>17</v>
      </c>
      <c r="C19" s="1" t="s">
        <v>29</v>
      </c>
      <c r="D19" s="9">
        <v>191141.2</v>
      </c>
      <c r="E19" s="9">
        <v>27329.200000000001</v>
      </c>
      <c r="F19" s="9" t="s">
        <v>24</v>
      </c>
      <c r="G19" s="9" t="s">
        <v>24</v>
      </c>
      <c r="H19" s="9">
        <f t="shared" ref="H19:H29" si="0">E19+D19</f>
        <v>218470.40000000002</v>
      </c>
    </row>
    <row r="20" spans="1:8" s="7" customFormat="1" ht="12.75" customHeight="1" x14ac:dyDescent="0.2">
      <c r="A20" s="13"/>
      <c r="B20" s="13"/>
      <c r="C20" s="1" t="s">
        <v>22</v>
      </c>
      <c r="D20" s="9"/>
      <c r="E20" s="9"/>
      <c r="F20" s="9"/>
      <c r="G20" s="9"/>
      <c r="H20" s="9">
        <f>ROUND(H19/100*2,2)</f>
        <v>4369.41</v>
      </c>
    </row>
    <row r="21" spans="1:8" s="7" customFormat="1" ht="12.75" customHeight="1" x14ac:dyDescent="0.2">
      <c r="A21" s="13"/>
      <c r="B21" s="13"/>
      <c r="C21" s="1" t="s">
        <v>16</v>
      </c>
      <c r="D21" s="9"/>
      <c r="E21" s="9"/>
      <c r="F21" s="9"/>
      <c r="G21" s="9"/>
      <c r="H21" s="9">
        <f>H20+H19</f>
        <v>222839.81000000003</v>
      </c>
    </row>
    <row r="22" spans="1:8" s="7" customFormat="1" ht="12.75" customHeight="1" x14ac:dyDescent="0.2">
      <c r="A22" s="13"/>
      <c r="B22" s="13"/>
      <c r="C22" s="1" t="s">
        <v>18</v>
      </c>
      <c r="D22" s="9"/>
      <c r="E22" s="9"/>
      <c r="F22" s="9"/>
      <c r="G22" s="9"/>
      <c r="H22" s="9">
        <f>ROUND(H21/100*20,2)</f>
        <v>44567.96</v>
      </c>
    </row>
    <row r="23" spans="1:8" s="18" customFormat="1" ht="12.75" customHeight="1" x14ac:dyDescent="0.2">
      <c r="A23" s="19"/>
      <c r="B23" s="19"/>
      <c r="C23" s="21" t="s">
        <v>25</v>
      </c>
      <c r="D23" s="22"/>
      <c r="E23" s="22"/>
      <c r="F23" s="22"/>
      <c r="G23" s="22"/>
      <c r="H23" s="22">
        <f>H22+H21</f>
        <v>267407.77</v>
      </c>
    </row>
    <row r="24" spans="1:8" s="7" customFormat="1" ht="36" x14ac:dyDescent="0.2">
      <c r="A24" s="13"/>
      <c r="B24" s="13" t="s">
        <v>27</v>
      </c>
      <c r="C24" s="1" t="s">
        <v>30</v>
      </c>
      <c r="D24" s="9">
        <v>447236</v>
      </c>
      <c r="E24" s="9">
        <v>112703</v>
      </c>
      <c r="F24" s="9" t="s">
        <v>24</v>
      </c>
      <c r="G24" s="9" t="s">
        <v>24</v>
      </c>
      <c r="H24" s="9">
        <f t="shared" si="0"/>
        <v>559939</v>
      </c>
    </row>
    <row r="25" spans="1:8" s="7" customFormat="1" ht="12" x14ac:dyDescent="0.2">
      <c r="A25" s="13"/>
      <c r="B25" s="13"/>
      <c r="C25" s="1" t="s">
        <v>22</v>
      </c>
      <c r="D25" s="9"/>
      <c r="E25" s="9"/>
      <c r="F25" s="9"/>
      <c r="G25" s="9"/>
      <c r="H25" s="9">
        <f>ROUND(H24/100*2,2)</f>
        <v>11198.78</v>
      </c>
    </row>
    <row r="26" spans="1:8" s="7" customFormat="1" ht="12" x14ac:dyDescent="0.2">
      <c r="A26" s="13"/>
      <c r="B26" s="13"/>
      <c r="C26" s="1" t="s">
        <v>16</v>
      </c>
      <c r="D26" s="9"/>
      <c r="E26" s="9"/>
      <c r="F26" s="9"/>
      <c r="G26" s="9"/>
      <c r="H26" s="9">
        <f>H25+H24</f>
        <v>571137.78</v>
      </c>
    </row>
    <row r="27" spans="1:8" s="7" customFormat="1" ht="12" x14ac:dyDescent="0.2">
      <c r="A27" s="13"/>
      <c r="B27" s="13"/>
      <c r="C27" s="1" t="s">
        <v>18</v>
      </c>
      <c r="D27" s="9"/>
      <c r="E27" s="9"/>
      <c r="F27" s="9"/>
      <c r="G27" s="9"/>
      <c r="H27" s="9">
        <f>ROUND(H26/100*20,2)</f>
        <v>114227.56</v>
      </c>
    </row>
    <row r="28" spans="1:8" s="18" customFormat="1" ht="12" x14ac:dyDescent="0.2">
      <c r="A28" s="19"/>
      <c r="B28" s="19"/>
      <c r="C28" s="21" t="s">
        <v>25</v>
      </c>
      <c r="D28" s="22"/>
      <c r="E28" s="22"/>
      <c r="F28" s="22"/>
      <c r="G28" s="22"/>
      <c r="H28" s="22">
        <f>H27+H26</f>
        <v>685365.34000000008</v>
      </c>
    </row>
    <row r="29" spans="1:8" s="7" customFormat="1" ht="24" x14ac:dyDescent="0.2">
      <c r="A29" s="13"/>
      <c r="B29" s="13" t="s">
        <v>19</v>
      </c>
      <c r="C29" s="1" t="s">
        <v>31</v>
      </c>
      <c r="D29" s="9">
        <v>914423</v>
      </c>
      <c r="E29" s="9">
        <v>2670</v>
      </c>
      <c r="F29" s="9" t="s">
        <v>24</v>
      </c>
      <c r="G29" s="9" t="s">
        <v>24</v>
      </c>
      <c r="H29" s="9">
        <f t="shared" si="0"/>
        <v>917093</v>
      </c>
    </row>
    <row r="30" spans="1:8" s="7" customFormat="1" ht="12" x14ac:dyDescent="0.2">
      <c r="A30" s="13"/>
      <c r="B30" s="13"/>
      <c r="C30" s="1" t="s">
        <v>22</v>
      </c>
      <c r="D30" s="9"/>
      <c r="E30" s="9"/>
      <c r="F30" s="9"/>
      <c r="G30" s="9"/>
      <c r="H30" s="9">
        <f>ROUND(H29/100*2,2)</f>
        <v>18341.86</v>
      </c>
    </row>
    <row r="31" spans="1:8" s="7" customFormat="1" ht="12" x14ac:dyDescent="0.2">
      <c r="A31" s="13"/>
      <c r="B31" s="13"/>
      <c r="C31" s="1" t="s">
        <v>16</v>
      </c>
      <c r="D31" s="9"/>
      <c r="E31" s="9"/>
      <c r="F31" s="9"/>
      <c r="G31" s="9"/>
      <c r="H31" s="9">
        <f>H30+H29</f>
        <v>935434.86</v>
      </c>
    </row>
    <row r="32" spans="1:8" s="7" customFormat="1" ht="12" x14ac:dyDescent="0.2">
      <c r="A32" s="13"/>
      <c r="B32" s="13"/>
      <c r="C32" s="1" t="s">
        <v>18</v>
      </c>
      <c r="D32" s="9"/>
      <c r="E32" s="9"/>
      <c r="F32" s="9"/>
      <c r="G32" s="9"/>
      <c r="H32" s="9">
        <f>ROUND(H31/100*20,2)</f>
        <v>187086.97</v>
      </c>
    </row>
    <row r="33" spans="1:10" s="18" customFormat="1" ht="12" x14ac:dyDescent="0.2">
      <c r="A33" s="19"/>
      <c r="B33" s="19"/>
      <c r="C33" s="21" t="s">
        <v>25</v>
      </c>
      <c r="D33" s="22"/>
      <c r="E33" s="22"/>
      <c r="F33" s="22"/>
      <c r="G33" s="22"/>
      <c r="H33" s="22">
        <f>H32+H31</f>
        <v>1122521.83</v>
      </c>
    </row>
    <row r="34" spans="1:10" s="7" customFormat="1" ht="24" x14ac:dyDescent="0.2">
      <c r="A34" s="13"/>
      <c r="B34" s="13" t="s">
        <v>17</v>
      </c>
      <c r="C34" s="1" t="s">
        <v>32</v>
      </c>
      <c r="D34" s="9">
        <v>141626</v>
      </c>
      <c r="E34" s="9">
        <v>18114</v>
      </c>
      <c r="F34" s="9" t="s">
        <v>24</v>
      </c>
      <c r="G34" s="9" t="s">
        <v>24</v>
      </c>
      <c r="H34" s="9">
        <f>E34+D34</f>
        <v>159740</v>
      </c>
    </row>
    <row r="35" spans="1:10" s="7" customFormat="1" ht="12" x14ac:dyDescent="0.2">
      <c r="A35" s="13"/>
      <c r="B35" s="13"/>
      <c r="C35" s="1" t="s">
        <v>22</v>
      </c>
      <c r="D35" s="9"/>
      <c r="E35" s="9"/>
      <c r="F35" s="9"/>
      <c r="G35" s="9"/>
      <c r="H35" s="9">
        <f>ROUND(H34/100*2,2)</f>
        <v>3194.8</v>
      </c>
    </row>
    <row r="36" spans="1:10" s="7" customFormat="1" ht="12" x14ac:dyDescent="0.2">
      <c r="A36" s="13"/>
      <c r="B36" s="13"/>
      <c r="C36" s="1" t="s">
        <v>16</v>
      </c>
      <c r="D36" s="9"/>
      <c r="E36" s="9"/>
      <c r="F36" s="9"/>
      <c r="G36" s="9"/>
      <c r="H36" s="9">
        <f>H35+H34</f>
        <v>162934.79999999999</v>
      </c>
    </row>
    <row r="37" spans="1:10" s="7" customFormat="1" ht="12" x14ac:dyDescent="0.2">
      <c r="A37" s="13"/>
      <c r="B37" s="13"/>
      <c r="C37" s="1" t="s">
        <v>18</v>
      </c>
      <c r="D37" s="9"/>
      <c r="E37" s="9"/>
      <c r="F37" s="9"/>
      <c r="G37" s="9"/>
      <c r="H37" s="9">
        <f>ROUND(H36/100*20,2)</f>
        <v>32586.959999999999</v>
      </c>
    </row>
    <row r="38" spans="1:10" s="18" customFormat="1" ht="12" x14ac:dyDescent="0.2">
      <c r="A38" s="19"/>
      <c r="B38" s="19"/>
      <c r="C38" s="21" t="s">
        <v>25</v>
      </c>
      <c r="D38" s="22"/>
      <c r="E38" s="22"/>
      <c r="F38" s="22"/>
      <c r="G38" s="22"/>
      <c r="H38" s="22">
        <f>H37+H36</f>
        <v>195521.75999999998</v>
      </c>
    </row>
    <row r="39" spans="1:10" ht="15.75" customHeight="1" x14ac:dyDescent="0.25">
      <c r="A39" s="23" t="s">
        <v>26</v>
      </c>
      <c r="B39" s="24"/>
      <c r="C39" s="24"/>
      <c r="D39" s="5"/>
      <c r="E39" s="5"/>
      <c r="F39" s="5"/>
      <c r="G39" s="5"/>
      <c r="H39" s="16">
        <f>H16+H21+H26+H31+H36</f>
        <v>2572503.5699999998</v>
      </c>
      <c r="I39" s="4"/>
      <c r="J39" s="4"/>
    </row>
    <row r="40" spans="1:10" ht="15.75" customHeight="1" x14ac:dyDescent="0.25">
      <c r="A40" s="37" t="s">
        <v>18</v>
      </c>
      <c r="B40" s="38"/>
      <c r="C40" s="39"/>
      <c r="D40" s="5"/>
      <c r="E40" s="5"/>
      <c r="F40" s="5"/>
      <c r="G40" s="5"/>
      <c r="H40" s="15">
        <f>H17+H22+H27+H32+H37</f>
        <v>514500.71</v>
      </c>
      <c r="I40" s="4"/>
      <c r="J40" s="4"/>
    </row>
    <row r="41" spans="1:10" ht="15.75" customHeight="1" x14ac:dyDescent="0.25">
      <c r="A41" s="23" t="s">
        <v>11</v>
      </c>
      <c r="B41" s="24"/>
      <c r="C41" s="25"/>
      <c r="D41" s="5"/>
      <c r="E41" s="5"/>
      <c r="F41" s="5"/>
      <c r="G41" s="5"/>
      <c r="H41" s="15">
        <f>H18+H23+H28+H33+H38</f>
        <v>3087004.2800000003</v>
      </c>
      <c r="I41" s="4"/>
      <c r="J41" s="4"/>
    </row>
    <row r="43" spans="1:10" x14ac:dyDescent="0.25">
      <c r="B43" t="s">
        <v>20</v>
      </c>
      <c r="D43" s="14"/>
      <c r="E43" s="14"/>
      <c r="G43" t="s">
        <v>33</v>
      </c>
    </row>
    <row r="46" spans="1:10" x14ac:dyDescent="0.25">
      <c r="H46" s="20"/>
    </row>
  </sheetData>
  <mergeCells count="15">
    <mergeCell ref="A5:H5"/>
    <mergeCell ref="E1:H1"/>
    <mergeCell ref="A2:C2"/>
    <mergeCell ref="E2:H2"/>
    <mergeCell ref="A3:C3"/>
    <mergeCell ref="E3:H3"/>
    <mergeCell ref="A39:C39"/>
    <mergeCell ref="A40:C40"/>
    <mergeCell ref="A41:C41"/>
    <mergeCell ref="A7:H7"/>
    <mergeCell ref="F9:G9"/>
    <mergeCell ref="A10:A11"/>
    <mergeCell ref="B10:B11"/>
    <mergeCell ref="C10:C11"/>
    <mergeCell ref="D10:H10"/>
  </mergeCells>
  <dataValidations disablePrompts="1" count="2">
    <dataValidation type="list" allowBlank="1" showInputMessage="1" showErrorMessage="1" sqref="A3:C3">
      <formula1>ФИО</formula1>
    </dataValidation>
    <dataValidation type="list" allowBlank="1" showInputMessage="1" showErrorMessage="1" sqref="A2:C2">
      <formula1>Подрядчик</formula1>
    </dataValidation>
  </dataValidations>
  <printOptions horizontalCentered="1"/>
  <pageMargins left="0.25" right="0.25" top="0.75" bottom="0.75" header="0.3" footer="0.3"/>
  <pageSetup paperSize="9" scale="70" orientation="landscape" horizontalDpi="300" verticalDpi="300" r:id="rId1"/>
  <headerFooter differentFirst="1">
    <oddFooter>&amp;LИсп. Юлайханова Т.Л.</oddFooter>
    <firstHeader>&amp;RПриложение №_______
к ________________________________________________г</firstHeader>
    <firstFooter>&amp;LИсп. Копылова Е.В.</first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СМР с  непр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Юлайханова Татьяна Львовна</dc:creator>
  <cp:lastModifiedBy>Пупышев Алексей Михайлович</cp:lastModifiedBy>
  <cp:lastPrinted>2021-11-18T04:42:00Z</cp:lastPrinted>
  <dcterms:created xsi:type="dcterms:W3CDTF">2015-09-28T09:43:35Z</dcterms:created>
  <dcterms:modified xsi:type="dcterms:W3CDTF">2021-11-18T04:42:40Z</dcterms:modified>
</cp:coreProperties>
</file>