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492" firstSheet="7" activeTab="7"/>
  </bookViews>
  <sheets>
    <sheet name="Затраты ВДГО 2022" sheetId="3" state="hidden" r:id="rId1"/>
    <sheet name="распределение затрат ВДГО" sheetId="9" state="hidden" r:id="rId2"/>
    <sheet name="заработная плата слесарь" sheetId="10" state="hidden" r:id="rId3"/>
    <sheet name="п.4 " sheetId="1" state="hidden" r:id="rId4"/>
    <sheet name="ИПЦ" sheetId="6" state="hidden" r:id="rId5"/>
    <sheet name="п.13" sheetId="2" state="hidden" r:id="rId6"/>
    <sheet name="п.16" sheetId="4" state="hidden" r:id="rId7"/>
    <sheet name="лист 1" sheetId="5" r:id="rId8"/>
  </sheets>
  <definedNames>
    <definedName name="_xlnm.Print_Area" localSheetId="7">'лист 1'!$A$1:$E$38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C28" i="2"/>
  <c r="I171" i="3"/>
  <c r="I81" i="3"/>
  <c r="I35" i="3"/>
  <c r="E15" i="1"/>
  <c r="E14" i="1"/>
  <c r="F92" i="10" l="1"/>
  <c r="G10" i="10" l="1"/>
  <c r="D13" i="1" s="1"/>
  <c r="G12" i="10"/>
  <c r="C14" i="1"/>
  <c r="G11" i="10"/>
  <c r="G104" i="10"/>
  <c r="G103" i="10"/>
  <c r="G102" i="10"/>
  <c r="G101" i="10"/>
  <c r="G100" i="10"/>
  <c r="G98" i="10"/>
  <c r="H4" i="10" s="1"/>
  <c r="G97" i="10"/>
  <c r="G94" i="10"/>
  <c r="G93" i="10"/>
  <c r="G4" i="10" s="1"/>
  <c r="I4" i="10" l="1"/>
  <c r="G151" i="9" l="1"/>
  <c r="C29" i="2" l="1"/>
  <c r="D26" i="4" l="1"/>
  <c r="D27" i="4" l="1"/>
  <c r="F26" i="4" s="1"/>
  <c r="F16" i="1"/>
  <c r="F15" i="1"/>
  <c r="F14" i="1"/>
  <c r="C31" i="2"/>
  <c r="C30" i="2"/>
  <c r="C13" i="1"/>
  <c r="E13" i="1" s="1"/>
  <c r="F13" i="1" l="1"/>
  <c r="E18" i="1"/>
  <c r="C18" i="1"/>
  <c r="C33" i="2" s="1"/>
  <c r="F17" i="1" s="1"/>
  <c r="D19" i="4"/>
  <c r="F20" i="1" l="1"/>
</calcChain>
</file>

<file path=xl/comments1.xml><?xml version="1.0" encoding="utf-8"?>
<comments xmlns="http://schemas.openxmlformats.org/spreadsheetml/2006/main">
  <authors>
    <author>Автор</author>
  </authors>
  <commentList>
    <comment ref="F2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Методика СТО 6.4-2015</t>
        </r>
      </text>
    </comment>
  </commentList>
</comments>
</file>

<file path=xl/sharedStrings.xml><?xml version="1.0" encoding="utf-8"?>
<sst xmlns="http://schemas.openxmlformats.org/spreadsheetml/2006/main" count="766" uniqueCount="421">
  <si>
    <t>где:</t>
  </si>
  <si>
    <t>М - материальные затраты;</t>
  </si>
  <si>
    <t>СВ - отчисления на страховые взносы от заработной платы основных (производственных) работников;</t>
  </si>
  <si>
    <t>А - амортизационные отчисления на восстановление основных средств, необходимых непосредственно для выполнения работ (оказания услуг) по техническому обслуживанию ВКГО в многоквартирном доме и техническому обслуживанию ВДГО в жилом доме;</t>
  </si>
  <si>
    <t>Пр - прочие расходы.</t>
  </si>
  <si>
    <t>4. Расходы (Рi), предусмотренные подпунктами "а" и "в" пункта 3 настоящих Методических указаний, рассчитываются по следующей формуле:</t>
  </si>
  <si>
    <t>Рi = М + ЗПосн + СВ + А + Пр</t>
  </si>
  <si>
    <t>ЗПосн - затраты на оплату труда основных (производственных) работников;</t>
  </si>
  <si>
    <t xml:space="preserve">№ п.п. </t>
  </si>
  <si>
    <t>Наименование показателя, статей затрат</t>
  </si>
  <si>
    <t>Сумма, руб.</t>
  </si>
  <si>
    <t>Материальные затраты</t>
  </si>
  <si>
    <t>13. Прочие расходы исполнителя, связанные с выполнением работ (оказанием услуг) по техническому обслуживанию ВКГО в многоквартирном доме, следует определять как сумму отдельных элементов общепроизводственных и общехозяйственных расходов, а именно:</t>
  </si>
  <si>
    <t>- заработной платы общепроизводственного персонала и общехозяйственного персонала (в том числе административно-управленческого персонала) и отчислений на социальные нужды от данной заработной платы;</t>
  </si>
  <si>
    <t>- амортизации по основным средствам общехозяйственного назначения (зданиям, сооружениям и оборудованию);</t>
  </si>
  <si>
    <t>- суммы налогов, сборов и иных обязательных платежей, включаемых в себестоимость в соответствии с законодательством о налогах и сборах;</t>
  </si>
  <si>
    <t>- расходов на служебные командировки и разъезды;</t>
  </si>
  <si>
    <t>- оплаты приобретаемых канцелярских принадлежностей и подписных изданий;</t>
  </si>
  <si>
    <t>- представительских расходов;</t>
  </si>
  <si>
    <t>- оплаты коммунальных услуг;</t>
  </si>
  <si>
    <t>- оплаты услуг сторонних организаций, в том числе капитального и текущего ремонта основных средств общепроизводственного и общехозяйственного назначения;</t>
  </si>
  <si>
    <t>- расходов на обеспечение нормальных условий труда и техники безопасности, предусмотренных трудовым законодательством, в том числе расходов на приобретение спецодежды для работников;</t>
  </si>
  <si>
    <t>- платы за аренду в случае аренды отдельных объектов основных средств общехозяйственного назначения;</t>
  </si>
  <si>
    <t>- других затрат общепроизводственного и общехозяйственного характера, относимых на работы (услуги) по техническому обслуживанию ВКГО в многоквартирном доме.</t>
  </si>
  <si>
    <t>Прочие затраты (общепроизводственные и общехозяйственные затраты) следует включать в тариф в соответствии с коэффициентом отнесения общепроизводственных и общехозяйственных затрат на отдельные услуги, оказываемые исполнителем.</t>
  </si>
  <si>
    <t>Коэффициент отнесения прочих затрат (КПр) на работы (услуги) по техническому обслуживанию ВКГО в многоквартирном доме пропорционально заработной плате основных работников рассчитывается по следующей формуле:</t>
  </si>
  <si>
    <t>ПРобщ - общая сумма прочих затрат (соответствующих общепроизводственных и общехозяйственных затрат);</t>
  </si>
  <si>
    <t>ЗП - общий фонд заработной платы исполнителя;</t>
  </si>
  <si>
    <t>ЗПопр - общий фонд заработной платы общепроизводственного персонала;</t>
  </si>
  <si>
    <t>ЗПохз - общий фонд заработной платы общехозяйственного персонала.</t>
  </si>
  <si>
    <t>Расчет коэффициента отнесения прочих затрат на работы (услуги) по техническому обслуживанию ВКГО следует производить на основании отчетных бухгалтерских данных за предыдущий год.</t>
  </si>
  <si>
    <t>Отчет по затратам</t>
  </si>
  <si>
    <t>Параметры:</t>
  </si>
  <si>
    <t>Организация:  Челябинскгоргаз</t>
  </si>
  <si>
    <t>Период отчета: 01.01.2022 - 31.12.2022</t>
  </si>
  <si>
    <t>Отбор:</t>
  </si>
  <si>
    <t>Счет В группе из списка "90.02.1; 90.08.1" И
Номенклатурная группа В группе из списка "Обслуживание ВДГО; Обслуживание ВДГО_ОХР"</t>
  </si>
  <si>
    <t>Статья затрат</t>
  </si>
  <si>
    <t>Производственные затраты</t>
  </si>
  <si>
    <t>Управленческие затраты</t>
  </si>
  <si>
    <t>Итого</t>
  </si>
  <si>
    <t>Сумма</t>
  </si>
  <si>
    <t>Амортизация ОС</t>
  </si>
  <si>
    <t>Амортизация вычислительной техники (оргтехника)</t>
  </si>
  <si>
    <t>Амортизация газопроводов</t>
  </si>
  <si>
    <t>Амортизация зданий</t>
  </si>
  <si>
    <t>Амортизация машин и оборудования</t>
  </si>
  <si>
    <t>Амортизация передаточных устройств</t>
  </si>
  <si>
    <t>Амортизация производственных и хозяйственных инструментов и инвентаря</t>
  </si>
  <si>
    <t>Амортизация сооружений</t>
  </si>
  <si>
    <t>Амортизация транспортных средств</t>
  </si>
  <si>
    <t>Заработная плата и начисления</t>
  </si>
  <si>
    <t>Взносы в ФСС от НС и ПЗ</t>
  </si>
  <si>
    <t>Заработная плата</t>
  </si>
  <si>
    <t>Компенсация продуктов питания</t>
  </si>
  <si>
    <t>Компенсация работнику затрат на использование личного имущества</t>
  </si>
  <si>
    <t>Прочие выплаты ( в том числе по договорам ГПХ)</t>
  </si>
  <si>
    <t>Резерв на годовое вознаграждение</t>
  </si>
  <si>
    <t>Резерв на годовое вознаграждение НС</t>
  </si>
  <si>
    <t>Резерв на годовое вознаграждение с взносов</t>
  </si>
  <si>
    <t>Резерв на отпуска</t>
  </si>
  <si>
    <t>Резерв на отпуска НС</t>
  </si>
  <si>
    <t>Резерв на отпуска с взносов</t>
  </si>
  <si>
    <t>Резерв на пенсионное пособие</t>
  </si>
  <si>
    <t>Резерв на пенсионное пособие НС</t>
  </si>
  <si>
    <t>Резерв на пенсионное пособие с взносов</t>
  </si>
  <si>
    <t>Страховые взносы</t>
  </si>
  <si>
    <t>Затраты на природный газ</t>
  </si>
  <si>
    <t>Газ на собственные нужды</t>
  </si>
  <si>
    <t>Затраты на сжиженный газ</t>
  </si>
  <si>
    <t>Сжиженный газ на а/транспорт</t>
  </si>
  <si>
    <t>Капитальный и текущий ремонт собственными силами</t>
  </si>
  <si>
    <t>Капитальный ремонт газопроводов собственными силами</t>
  </si>
  <si>
    <t>Ремонт автотранспорта собственными силами</t>
  </si>
  <si>
    <t>Ремонт зданий, помещений собственными силами</t>
  </si>
  <si>
    <t>Ремонт измерительных и регулирующих приборов и устройств собственными силами</t>
  </si>
  <si>
    <t>Ремонт машин и оборудования собственными силами</t>
  </si>
  <si>
    <t>Ремонт тепловых сетей и оборудования  (производство)</t>
  </si>
  <si>
    <t>Материалы на технологический процесс и содержание</t>
  </si>
  <si>
    <t>Материалы на содержание и эксплуатацию тепловых сетей и оборудования ( производство теплоэнергии )</t>
  </si>
  <si>
    <t>Материалы на эксплуатацию и содержание автотранспорта</t>
  </si>
  <si>
    <t>Материалы на эксплуатацию и содержание газопроводов</t>
  </si>
  <si>
    <t>Материалы на эксплуатацию и содержание зданий, помещений (кроме хозяйственных расходов)</t>
  </si>
  <si>
    <t>Материалы на эксплуатацию и содержание измерительных приборов</t>
  </si>
  <si>
    <t>Обслуживание внутридомового газового оборудования</t>
  </si>
  <si>
    <t>Охрана труда и техника безопасности</t>
  </si>
  <si>
    <t>Медикаменты, аптечки</t>
  </si>
  <si>
    <t>Моющие средства (по колдоговору)</t>
  </si>
  <si>
    <t>Прочие затраты на охрану труда и ТБ</t>
  </si>
  <si>
    <t>Спецодежда</t>
  </si>
  <si>
    <t>Спецпитание</t>
  </si>
  <si>
    <t>Прочие услуги и затраты</t>
  </si>
  <si>
    <t>Затраты на содержание собак</t>
  </si>
  <si>
    <t>Обслуживание, ремонт офисной техники, средств связи, программ</t>
  </si>
  <si>
    <t>Расходные материалы  для компьютерной и офисной техники</t>
  </si>
  <si>
    <t>Расходные материалы  для средств связи</t>
  </si>
  <si>
    <t>Топливно энергетические ресурсы</t>
  </si>
  <si>
    <t>Топливо</t>
  </si>
  <si>
    <t>Бензин</t>
  </si>
  <si>
    <t>Дизтопливо</t>
  </si>
  <si>
    <t>Масла, мазуты, трансмиссионные</t>
  </si>
  <si>
    <t>Хозяйственные расходы</t>
  </si>
  <si>
    <t>Канцелярские товары</t>
  </si>
  <si>
    <t>Материалы, моющие средства</t>
  </si>
  <si>
    <t>Списание ОС, МПЗ  до 100тыс. руб.</t>
  </si>
  <si>
    <t>Типографские расходы, бланки</t>
  </si>
  <si>
    <t>Энергоресурсы</t>
  </si>
  <si>
    <t>Водоснабжение</t>
  </si>
  <si>
    <t>Электроэнергия</t>
  </si>
  <si>
    <t>Электроэнергия Куйбышева 17а</t>
  </si>
  <si>
    <t>Оплата больничного</t>
  </si>
  <si>
    <t>Прочие</t>
  </si>
  <si>
    <t>Аренда и лизинг</t>
  </si>
  <si>
    <t>Аренда ОС</t>
  </si>
  <si>
    <t>Аренда транспортных средств</t>
  </si>
  <si>
    <t>Гражданско-правовые затраты</t>
  </si>
  <si>
    <t>Агентское вознаграждение за организацию и проведение закупок</t>
  </si>
  <si>
    <t>Госпошлина (кроме госпошлины на техосмотр транспортных средств</t>
  </si>
  <si>
    <t>Другие гражданско-правовые затраты</t>
  </si>
  <si>
    <t>Услуги нотариуса</t>
  </si>
  <si>
    <t>Затраты на PR и GR</t>
  </si>
  <si>
    <t>Другие PR и GR затраты</t>
  </si>
  <si>
    <t>Размещение рекламы и информации</t>
  </si>
  <si>
    <t>Затраты на персонал</t>
  </si>
  <si>
    <t>Затраты на подбор персонала</t>
  </si>
  <si>
    <t>Обучение и повышение квалификации персонала</t>
  </si>
  <si>
    <t>Семинары, конференции</t>
  </si>
  <si>
    <t>Затраты на содержание автотранспорта</t>
  </si>
  <si>
    <t>Другие затраты на автотранспорт (кроме материальных)</t>
  </si>
  <si>
    <t>Техосмотр и инструментальный контроль</t>
  </si>
  <si>
    <t>Капитальный и текущий ремонт силами сторонних организаций</t>
  </si>
  <si>
    <t>Капитальный ремонт зданий, помещений силами сторонних организаций</t>
  </si>
  <si>
    <t>Капитальный ремонт машин и оборудования силами сторонних организаций</t>
  </si>
  <si>
    <t>Ремонт автотранспорта силами сторонних организаций</t>
  </si>
  <si>
    <t>Текущий ремонт машин и оборудования силами сторонних организаций</t>
  </si>
  <si>
    <t>Кассовое обслуживание по некредитным организациям</t>
  </si>
  <si>
    <t>Другие услуги, связанные с приемом денежной наличности</t>
  </si>
  <si>
    <t>Услуги инкассации</t>
  </si>
  <si>
    <t>Командировочные расходы</t>
  </si>
  <si>
    <t>Проезд</t>
  </si>
  <si>
    <t>Проезд (обучение)</t>
  </si>
  <si>
    <t>Проживание</t>
  </si>
  <si>
    <t>Проживание (обучение)</t>
  </si>
  <si>
    <t>Прочие затраты на командировки</t>
  </si>
  <si>
    <t>Прочие затраты на командировки (обучение)</t>
  </si>
  <si>
    <t>Суточные по норме</t>
  </si>
  <si>
    <t>Суточные по норме (обучение)</t>
  </si>
  <si>
    <t>Налоги и аналогичные платежи</t>
  </si>
  <si>
    <t>Налог на землю</t>
  </si>
  <si>
    <t>Налог на имущество</t>
  </si>
  <si>
    <t>Плата за загрязнение окружающей среды</t>
  </si>
  <si>
    <t>Транспортный налог</t>
  </si>
  <si>
    <t>Другие затраты на обслуживание и ремонт офисной техники</t>
  </si>
  <si>
    <t>Информационные услуги по обслуживанию программ и др</t>
  </si>
  <si>
    <t>Программные продукты</t>
  </si>
  <si>
    <t>Регламентное обслуживание  компьютерной и офисной техники</t>
  </si>
  <si>
    <t>Ремонт средств связи</t>
  </si>
  <si>
    <t>Охрана и обеспечение безопасности</t>
  </si>
  <si>
    <t>Охранная сигнализация</t>
  </si>
  <si>
    <t>Пожарная сигнализация</t>
  </si>
  <si>
    <t>Аттестация рабочих мест</t>
  </si>
  <si>
    <t>Зарядка огнетушителей</t>
  </si>
  <si>
    <t>Медосмотр</t>
  </si>
  <si>
    <t>Предрейсовый осмотр</t>
  </si>
  <si>
    <t>Прочие затраты на охрану труда и ТБ  (проч)</t>
  </si>
  <si>
    <t>Услуги по обеспечению промышленной безопасности</t>
  </si>
  <si>
    <t>Аудиторские услуги</t>
  </si>
  <si>
    <t>Вывоз ТБО</t>
  </si>
  <si>
    <t>Другие услуги и затраты в прочих</t>
  </si>
  <si>
    <t>Затраты на экологию  (расчет ,паспорта и др)</t>
  </si>
  <si>
    <t>Изготовление дубликатов ключей</t>
  </si>
  <si>
    <t>Информационные услуги</t>
  </si>
  <si>
    <t>Клининговые услуги</t>
  </si>
  <si>
    <t>Подписка на периодику</t>
  </si>
  <si>
    <t>Представительские расходы</t>
  </si>
  <si>
    <t>Сервис ЕРЦ</t>
  </si>
  <si>
    <t>Услуги на пожарную безопасность</t>
  </si>
  <si>
    <t>Услуги СЭС и ветинспекции, дератизация</t>
  </si>
  <si>
    <t>Страхование</t>
  </si>
  <si>
    <t>Добровольное медицинское страхование</t>
  </si>
  <si>
    <t>Страхование автотранспорта ОСАГО</t>
  </si>
  <si>
    <t>Страхование объектов повышенной опасности</t>
  </si>
  <si>
    <t>Услуги связи</t>
  </si>
  <si>
    <t>Городская связь</t>
  </si>
  <si>
    <t>Интернет</t>
  </si>
  <si>
    <t>Междугородняя и международная связь</t>
  </si>
  <si>
    <t>Мобильная связь</t>
  </si>
  <si>
    <t>Сопутствующие услуги связи</t>
  </si>
  <si>
    <t>Услуги почты, телеграфа</t>
  </si>
  <si>
    <t>Услуги содержания и эксплуатации тех.процесса сторонних организаций</t>
  </si>
  <si>
    <t>Ремонт и обслуживание вентсистем и кондиционеров,  ГПМ</t>
  </si>
  <si>
    <t>Ремонт и обслуживание ККМ</t>
  </si>
  <si>
    <t>Техническое освидетельствование емкостей</t>
  </si>
  <si>
    <t>Услуги по техническому обслуживанию метрологического оборудования</t>
  </si>
  <si>
    <t>Услуги по техническому обслуживанию прочего оборудования</t>
  </si>
  <si>
    <t>Услуги поверки  приборов</t>
  </si>
  <si>
    <t>Прочие затраты</t>
  </si>
  <si>
    <t>Тфакт - нормы труда, связанные с выполнением работ (оказанием услуг) по техническому обслуживанию ВКГО в многоквартирном доме за предыдущий год, человеко-часов;</t>
  </si>
  <si>
    <t>Рi на 1 н/ч, руб.</t>
  </si>
  <si>
    <t>16. Тариф на работы (услуги) по техническому обслуживанию единицы i-го вида ВДГО в жилом доме следует рассчитывать по следующей формуле:</t>
  </si>
  <si>
    <t>r - расчетный плановый размер прибыли, определяемый в соответствии с пунктом 24 настоящих Методических указаний.</t>
  </si>
  <si>
    <t>Рi - расходы, относимые на деятельность по выполнению работ (оказанию услуг) по техническому обслуживанию единицы i-го вида ВДГО в жилом доме, включая прочие расходы;</t>
  </si>
  <si>
    <t>24. Расчетный плановый размер прибыли по техническому обслуживанию ВКГО в многоквартирном доме и техническому обслуживанию ВДГО в жилом доме следует рассчитывать по следующей формуле:</t>
  </si>
  <si>
    <t xml:space="preserve"> - необходимый для выполнения работ (оказания услуг) по техническому обслуживанию ВКГО в многоквартирном доме и техническому обслуживанию ВДГО в жилом доме размер прибыли;</t>
  </si>
  <si>
    <t xml:space="preserve"> - суммарные расходы, относимые на деятельность по техническому обслуживанию ВКГО в многоквартирном доме и техническому обслуживанию ВДГО в жилом доме, включая прочие расходы.</t>
  </si>
  <si>
    <t>Наименования работ</t>
  </si>
  <si>
    <t>Единица измерения</t>
  </si>
  <si>
    <t>Техническое обслуживание индивидуальной газобаллонной установки (без газовой плиты)</t>
  </si>
  <si>
    <t>Техническое обслуживание индивидуальной газобаллонной установки (ГБУ) на кухне с плитой газовой</t>
  </si>
  <si>
    <t>Котел с атмосферной горелкой мощностью до 30 кВт (с бойлером и без бойлера)</t>
  </si>
  <si>
    <t>Котел с атмосферной горелкой мощностью от 31 до 60 кВт (с бойлером и без бойлера)</t>
  </si>
  <si>
    <t>Котел с атмосферной горелкой мощностью от 61 до 140 кВт (с бойлером и без бойлера)</t>
  </si>
  <si>
    <t>Котел с вентиляторной горелкой мощностью до 30 кВт (с бойлером и без бойлера)</t>
  </si>
  <si>
    <t>Котел с вентиляторной горелкой мощностью от 31 до 60 кВт (с бойлером и без бойлера)</t>
  </si>
  <si>
    <t>Котел с вентиляторной горелкой мощностью от 61 до 140 кВт (с бойлером и без бойлера)</t>
  </si>
  <si>
    <t>Настройка блока управления группы котлов (в каскаде)</t>
  </si>
  <si>
    <t>Техническое обслуживание проточного водонагревателя (колонки)</t>
  </si>
  <si>
    <t>Техническое обслуживание плиты газовой</t>
  </si>
  <si>
    <t>Техническое обслуживание варочной панели</t>
  </si>
  <si>
    <t>Техническое обслуживание духового шкафа</t>
  </si>
  <si>
    <t>Техническое обслуживание конвектора</t>
  </si>
  <si>
    <t>Техническое обслуживание калорифера газового</t>
  </si>
  <si>
    <t>Техническое обслуживание внутриквартирной газовой разводки</t>
  </si>
  <si>
    <t>Обход и осмотр трассы наружного (подземного, надземного) газопровода</t>
  </si>
  <si>
    <t>км</t>
  </si>
  <si>
    <t>Обследование состояния изоляционного покрытия стального подземного газопровода приборным методом без вскрытия грунта</t>
  </si>
  <si>
    <t>Проверка герметичности подземного газопровода (стального или полиэтиленового) приборным методом без вскрытия грунта</t>
  </si>
  <si>
    <t>Коррозионное обследование стального подземного газопровода</t>
  </si>
  <si>
    <t>Министерство экономического развития</t>
  </si>
  <si>
    <t>Российской Федерации</t>
  </si>
  <si>
    <t>Прогноз показателей инфляции (Базовый вариант)</t>
  </si>
  <si>
    <t>Отчет</t>
  </si>
  <si>
    <t>Прогноз</t>
  </si>
  <si>
    <r>
      <t xml:space="preserve">Показатели инфляции:
</t>
    </r>
    <r>
      <rPr>
        <b/>
        <sz val="12"/>
        <color theme="8" tint="-0.499984740745262"/>
        <rFont val="Arial"/>
        <family val="2"/>
        <charset val="204"/>
      </rPr>
      <t>потребительские цены (ИПЦ)</t>
    </r>
  </si>
  <si>
    <t xml:space="preserve">  рост цен на конец периода, % к декабрю предыдущего года</t>
  </si>
  <si>
    <t xml:space="preserve">  в среднем за год, %</t>
  </si>
  <si>
    <t xml:space="preserve">   Товары </t>
  </si>
  <si>
    <t xml:space="preserve">     продовольственные товары</t>
  </si>
  <si>
    <t xml:space="preserve">  в среднем за год, % </t>
  </si>
  <si>
    <t xml:space="preserve">         без плодоовощной  продукции</t>
  </si>
  <si>
    <t xml:space="preserve">     непродовольственные товары</t>
  </si>
  <si>
    <t xml:space="preserve">           с исключением бензина</t>
  </si>
  <si>
    <t xml:space="preserve">   Услуги</t>
  </si>
  <si>
    <t xml:space="preserve">          организаций ЖКХ</t>
  </si>
  <si>
    <t xml:space="preserve">         прочие услуги</t>
  </si>
  <si>
    <t>Элемент затрат</t>
  </si>
  <si>
    <t>Догазификация</t>
  </si>
  <si>
    <t>Оказание услуг по технологическому присоединению (вне границ заявителя)</t>
  </si>
  <si>
    <t>Техническое обслуживание и ремонт ВДГО (ВКГО)</t>
  </si>
  <si>
    <t>Техническое обслуживание и ремонт газораспределительных сетей, АДО</t>
  </si>
  <si>
    <t>Транспортировка газа по газораспределительным сетям</t>
  </si>
  <si>
    <t>2022</t>
  </si>
  <si>
    <t>Расходы</t>
  </si>
  <si>
    <t>Расходы_2021</t>
  </si>
  <si>
    <t>Амортизация</t>
  </si>
  <si>
    <t>Амортизация основных средств</t>
  </si>
  <si>
    <t>Амортизация зданий, сооружений</t>
  </si>
  <si>
    <t>Амортизация оргтехники (за исключением ИТ-оборудования)</t>
  </si>
  <si>
    <t>Амортизация прочего оборудования</t>
  </si>
  <si>
    <t>Взносы в государственные внебюджетные фонды</t>
  </si>
  <si>
    <t>Обязательное социальное страхование от несчастных случаев на производстве и профессиональных заболеваний</t>
  </si>
  <si>
    <t>Материальные расходы</t>
  </si>
  <si>
    <t>Вспомогательные материалы</t>
  </si>
  <si>
    <t>вспомогательные материалы на ИТ</t>
  </si>
  <si>
    <t>ГСМ</t>
  </si>
  <si>
    <t>канцелярские расходы</t>
  </si>
  <si>
    <t>материалы для ремонта и содержания зданий</t>
  </si>
  <si>
    <t>материалы и зап.части для ремонта транспортных средств</t>
  </si>
  <si>
    <t>материалы на ОТ и ТБ</t>
  </si>
  <si>
    <t>прочие вспомогательные материалы</t>
  </si>
  <si>
    <t>спец.одежда , спец.оснастка и СИЗ</t>
  </si>
  <si>
    <t>Сырье и основные материалы</t>
  </si>
  <si>
    <t>Материалы и зап. части для эксплуатации и текущего ремонта</t>
  </si>
  <si>
    <t>материалы и зап. части для эксплуатации и текущего ремонта газопроводов и сооружений на них</t>
  </si>
  <si>
    <t>материалы и зап. части для эксплуатации и текущего ремонта метрологического оборудования</t>
  </si>
  <si>
    <t>материалы и зап. части для эксплуатации и текущего ремонта прочего оборудования</t>
  </si>
  <si>
    <t>Энергия покупная, газ на собственные нужды, услуги по водоснабжению и водоотведению</t>
  </si>
  <si>
    <t>Газ  на собственные нужды и прочие потери</t>
  </si>
  <si>
    <t>Собственные нужды</t>
  </si>
  <si>
    <t>Прочая энергия покупная, услуги по водоснабжению и водоотведению</t>
  </si>
  <si>
    <t>услуги  по электроснабжению</t>
  </si>
  <si>
    <t>в т.ч. электроэнергия на собственные и технологические нужды</t>
  </si>
  <si>
    <t>услуги по водоснабжению</t>
  </si>
  <si>
    <t>Прочие расходы</t>
  </si>
  <si>
    <t>Другие расходы</t>
  </si>
  <si>
    <t>Расходы на охрану труда и техника безопасности</t>
  </si>
  <si>
    <t>Расходы на страхование ( за исключением личного страхования)</t>
  </si>
  <si>
    <t>ОСАГО</t>
  </si>
  <si>
    <t>страхование гражданской ответственности при эксплуатации опасных объектов</t>
  </si>
  <si>
    <t>Услуги сторонних организаций</t>
  </si>
  <si>
    <t>Прочие услуги сторонних организаций</t>
  </si>
  <si>
    <t>Услуги на природоохранную деятельность</t>
  </si>
  <si>
    <t>Услуги на промышленную безопасность</t>
  </si>
  <si>
    <t>Услуги по поверке контрольно-измерительных приборов</t>
  </si>
  <si>
    <t>Услуги по техническому обслуживанию</t>
  </si>
  <si>
    <t>Услуги по техническому обслуживанию и содержанию автотранспорта</t>
  </si>
  <si>
    <t>Имиджевые расходы</t>
  </si>
  <si>
    <t>Личное страхование</t>
  </si>
  <si>
    <t>Налоги и иные обязательные платежи (без налога на прибыль)</t>
  </si>
  <si>
    <t>Расчеты по налогам</t>
  </si>
  <si>
    <t>Налог на имущество (кроме сданных в аренду ОС и непроизвенных ОС)</t>
  </si>
  <si>
    <t>Подготовка кадров</t>
  </si>
  <si>
    <t>Аттестация персонала</t>
  </si>
  <si>
    <t>Текущий и капитальный ремонт</t>
  </si>
  <si>
    <t>Капитальный ремонт</t>
  </si>
  <si>
    <t>Капитальный ремонт объектов основных средств</t>
  </si>
  <si>
    <t>капитальный ремонт зданий, помещений</t>
  </si>
  <si>
    <t>Текущий ремонт</t>
  </si>
  <si>
    <t>Текущий ремонт объектов основных средств</t>
  </si>
  <si>
    <t>текущий ремонт прочего оборудования</t>
  </si>
  <si>
    <t>Услуги по внедрению и сопровождению программного обеспечения</t>
  </si>
  <si>
    <t>услуги по внедрению и сопровождению программного обеспечения</t>
  </si>
  <si>
    <t>Прочие услуги связи</t>
  </si>
  <si>
    <t>Услуги почтово -телеграфные</t>
  </si>
  <si>
    <t>Услуги транспорта</t>
  </si>
  <si>
    <t>Расходы на оплату труда</t>
  </si>
  <si>
    <t>Прочие выплаты (в том числе по договорам ГПХ)</t>
  </si>
  <si>
    <t>Компенсационная выплата работнику взамен выдачи молока или других равноценных пищевых продуктов</t>
  </si>
  <si>
    <t>Компенсация работнику затрат на использование личного имущества в служебных целях согласно ст. 188 ТК РФ (транспорт, связь)</t>
  </si>
  <si>
    <t>Социальные льготы и выплаты</t>
  </si>
  <si>
    <t>Единовременное пособие при выходе на пенсию</t>
  </si>
  <si>
    <t>Фонд заработной платы</t>
  </si>
  <si>
    <t>Полный свод начислений, удержаний и выплат</t>
  </si>
  <si>
    <t>Организация</t>
  </si>
  <si>
    <t>Подразделение</t>
  </si>
  <si>
    <t>Сумма, дни, часы</t>
  </si>
  <si>
    <t>Должность</t>
  </si>
  <si>
    <t>Вид расчета</t>
  </si>
  <si>
    <t>Группа</t>
  </si>
  <si>
    <t>Служба внутридомового газового оборудования участок № 2 (Курчатовская служба)</t>
  </si>
  <si>
    <t>12 696 402,36</t>
  </si>
  <si>
    <t>Диспетчер</t>
  </si>
  <si>
    <t>Доплата процентом(КТУ)</t>
  </si>
  <si>
    <t>КТУ</t>
  </si>
  <si>
    <t>РК к заработной плате</t>
  </si>
  <si>
    <t>Ежегодный отпуск</t>
  </si>
  <si>
    <t>Оплата по окладу (по часам)</t>
  </si>
  <si>
    <t>Выслуга лет</t>
  </si>
  <si>
    <t>Единовременная стимулирующая выплата к отпуску</t>
  </si>
  <si>
    <t>Премия к профессиональному празднику "День работников нефтяной и газовой промышленности"</t>
  </si>
  <si>
    <t>Премия из прибыли</t>
  </si>
  <si>
    <t>Вознаграждение по итогам работы за год</t>
  </si>
  <si>
    <t>РК год.прем.</t>
  </si>
  <si>
    <t>Премия к празднику %</t>
  </si>
  <si>
    <t>Кассир</t>
  </si>
  <si>
    <t>Отпуск за свой счет</t>
  </si>
  <si>
    <t>Больничный за счет работодателя</t>
  </si>
  <si>
    <t>Мастер</t>
  </si>
  <si>
    <t>Опл.Вых/праздн.дни</t>
  </si>
  <si>
    <t>Оплата сверхурочных часов</t>
  </si>
  <si>
    <t>Доплата за расш.зону обс. (1)</t>
  </si>
  <si>
    <t>Отсутствие по невыясненной причине</t>
  </si>
  <si>
    <t>Больничный</t>
  </si>
  <si>
    <t>Доплата за работу в праздничные и выходные дни</t>
  </si>
  <si>
    <t>Доплата сверхурочных часов</t>
  </si>
  <si>
    <t>Выплата к награждению</t>
  </si>
  <si>
    <t>Доплата за разъездной характер %</t>
  </si>
  <si>
    <t>Начальник участка</t>
  </si>
  <si>
    <t>Перерасчет по среднему</t>
  </si>
  <si>
    <t>Оформитель технической документации</t>
  </si>
  <si>
    <t>Материальная помощь, не облагаемая налогами</t>
  </si>
  <si>
    <t>Слесарь по эксплуатации и ремонту газового оборудования</t>
  </si>
  <si>
    <t>ОплатаУчебнОтпуска</t>
  </si>
  <si>
    <t>Единовременная премия к юбилейной дате</t>
  </si>
  <si>
    <t>Техник</t>
  </si>
  <si>
    <t>Доплата процентом(КТУ)      (1)</t>
  </si>
  <si>
    <t>Начальник службы</t>
  </si>
  <si>
    <t xml:space="preserve">Премия к профессиональному празднику "День работников нефтяной и газовой промышленности" </t>
  </si>
  <si>
    <t>Единовременная стимулирующая выплата к отпуску перер</t>
  </si>
  <si>
    <t>Сальдо по итогам расчетов за месяц</t>
  </si>
  <si>
    <t xml:space="preserve">Рi на 1 н/ч, руб., определяемые на основании прогнозного уровня инфляции </t>
  </si>
  <si>
    <t xml:space="preserve">определяемые на основании прогнозного уровня инфляции </t>
  </si>
  <si>
    <t>№ п/п</t>
  </si>
  <si>
    <t>Цена без НДС, руб.</t>
  </si>
  <si>
    <t>Цена с НДС, руб.</t>
  </si>
  <si>
    <t>Техническое обслуживание сигнализатора загазованности (кроме проверки контрольными смесями)</t>
  </si>
  <si>
    <t>Техническое обслуживание плиты газовой (двухгорелочная)</t>
  </si>
  <si>
    <t>Техническое обслуживание плиты газовой (трехгорелочная)</t>
  </si>
  <si>
    <t>Техническое обслуживание плиты газовой (четырехгорелочная)</t>
  </si>
  <si>
    <t>к приказу № 17  от 17.01.2025г.</t>
  </si>
  <si>
    <t>Техническое обслуживание внутридомового газопровода в домовладении</t>
  </si>
  <si>
    <t>Техническое обслуживание газобаллонной установки, установленной в шкафу, с плитой</t>
  </si>
  <si>
    <t>Инструктаж потребителей газа и оформление результатов работ</t>
  </si>
  <si>
    <t>Техническое обслуживание конденсационного котла</t>
  </si>
  <si>
    <t>Котел с атмосферной горелкой мощностью от 141 и выше кВт</t>
  </si>
  <si>
    <t>Котел с вентиляторной горелкой мощностью от 141 и выше кВт (с бойлером и без бойлера)</t>
  </si>
  <si>
    <t>Приложение 2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</si>
  <si>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</si>
  <si>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</si>
  <si>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</si>
  <si>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</si>
  <si>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</si>
  <si>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</si>
  <si>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</si>
  <si>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</si>
  <si>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</si>
  <si>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</si>
  <si>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</si>
  <si>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</si>
  <si>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</si>
  <si>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</si>
  <si>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</si>
  <si>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1.15.1</t>
  </si>
  <si>
    <t>1.15.2</t>
  </si>
  <si>
    <t>1.15.3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</si>
  <si>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</si>
  <si>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</si>
  <si>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</si>
  <si>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</si>
  <si>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</si>
  <si>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</si>
  <si>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</si>
  <si>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</si>
  <si>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</si>
  <si>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</si>
  <si>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</si>
  <si>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</si>
  <si>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РАЗДЕЛ 1.</t>
  </si>
  <si>
    <t xml:space="preserve">Техническое обслуживание внутриквартирного газового оборудования в многоквартирном доме, техническое обслуживание внутридомового газового оборудования в жилом доме
</t>
  </si>
  <si>
    <t>Прейскурант цен АО «Челябинскгоргаз» для расчета стоимости технического обслуживания и ремонта внутридомового и внутриквартирного газового оборудования c 01.01.2026 г. по 31.12.2026 г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</si>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</sst>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.00_ ;[Red]\-#,##0.00\ "/>
    <numFmt numFmtId="166" formatCode="#,##0.0"/>
    <numFmt numFmtId="167" formatCode="0_)"/>
    <numFmt numFmtId="168" formatCode="0.0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8"/>
      <color rgb="FF003F2F"/>
      <name val="Arial"/>
      <family val="2"/>
      <charset val="204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sz val="10"/>
      <name val="Arial Cyr"/>
      <charset val="204"/>
    </font>
    <font>
      <b/>
      <sz val="16"/>
      <color rgb="FF203277"/>
      <name val="Arial"/>
      <family val="2"/>
      <charset val="204"/>
    </font>
    <font>
      <b/>
      <sz val="11"/>
      <color rgb="FF203277"/>
      <name val="Arial"/>
      <family val="2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Courier"/>
      <family val="1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Courier"/>
      <family val="1"/>
      <charset val="204"/>
    </font>
    <font>
      <b/>
      <sz val="12"/>
      <color rgb="FF203277"/>
      <name val="Arial"/>
      <family val="2"/>
      <charset val="204"/>
    </font>
    <font>
      <b/>
      <sz val="12"/>
      <color theme="8" tint="-0.499984740745262"/>
      <name val="Arial"/>
      <family val="2"/>
      <charset val="204"/>
    </font>
    <font>
      <sz val="12"/>
      <color rgb="FF203277"/>
      <name val="Arial"/>
      <family val="2"/>
      <charset val="204"/>
    </font>
    <font>
      <i/>
      <sz val="12"/>
      <color rgb="FF203277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b/>
      <sz val="18"/>
      <color rgb="FF009646"/>
      <name val="Arial"/>
      <family val="2"/>
      <charset val="204"/>
    </font>
    <font>
      <b/>
      <sz val="14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rgb="FFEAF1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/>
      <top/>
      <bottom style="thin">
        <color rgb="FFA0A0A0"/>
      </bottom>
      <diagonal/>
    </border>
    <border>
      <left/>
      <right/>
      <top/>
      <bottom style="thin">
        <color rgb="FFA0A0A0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/>
      <top/>
      <bottom/>
      <diagonal/>
    </border>
    <border>
      <left/>
      <right style="thin">
        <color rgb="FFE6E6E6"/>
      </right>
      <top/>
      <bottom/>
      <diagonal/>
    </border>
    <border>
      <left style="thin">
        <color rgb="FFE6E6E6"/>
      </left>
      <right/>
      <top/>
      <bottom style="thin">
        <color rgb="FFE6E6E6"/>
      </bottom>
      <diagonal/>
    </border>
    <border>
      <left/>
      <right/>
      <top/>
      <bottom style="thin">
        <color rgb="FFE6E6E6"/>
      </bottom>
      <diagonal/>
    </border>
    <border>
      <left/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5">
    <xf numFmtId="0" fontId="0" fillId="0" borderId="0"/>
    <xf numFmtId="0" fontId="11" fillId="0" borderId="0"/>
    <xf numFmtId="167" fontId="17" fillId="0" borderId="0"/>
    <xf numFmtId="0" fontId="1" fillId="0" borderId="0"/>
    <xf numFmtId="0" fontId="36" fillId="0" borderId="0"/>
  </cellStyleXfs>
  <cellXfs count="20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165" fontId="4" fillId="2" borderId="1" xfId="0" applyNumberFormat="1" applyFont="1" applyFill="1" applyBorder="1" applyAlignment="1">
      <alignment wrapText="1"/>
    </xf>
    <xf numFmtId="0" fontId="5" fillId="0" borderId="1" xfId="0" applyFont="1" applyBorder="1"/>
    <xf numFmtId="165" fontId="3" fillId="0" borderId="1" xfId="0" applyNumberFormat="1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8" fillId="3" borderId="3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/>
    </xf>
    <xf numFmtId="4" fontId="8" fillId="4" borderId="7" xfId="0" applyNumberFormat="1" applyFont="1" applyFill="1" applyBorder="1" applyAlignment="1">
      <alignment horizontal="right" vertical="top"/>
    </xf>
    <xf numFmtId="4" fontId="9" fillId="0" borderId="7" xfId="0" applyNumberFormat="1" applyFont="1" applyBorder="1" applyAlignment="1">
      <alignment horizontal="right" vertical="top"/>
    </xf>
    <xf numFmtId="166" fontId="9" fillId="0" borderId="7" xfId="0" applyNumberFormat="1" applyFont="1" applyBorder="1" applyAlignment="1">
      <alignment horizontal="right" vertical="top"/>
    </xf>
    <xf numFmtId="0" fontId="9" fillId="0" borderId="7" xfId="0" applyFont="1" applyBorder="1" applyAlignment="1">
      <alignment horizontal="left" vertical="top"/>
    </xf>
    <xf numFmtId="164" fontId="9" fillId="0" borderId="7" xfId="0" applyNumberFormat="1" applyFont="1" applyBorder="1" applyAlignment="1">
      <alignment horizontal="right" vertical="top"/>
    </xf>
    <xf numFmtId="1" fontId="9" fillId="0" borderId="7" xfId="0" applyNumberFormat="1" applyFont="1" applyBorder="1" applyAlignment="1">
      <alignment horizontal="right" vertical="top"/>
    </xf>
    <xf numFmtId="2" fontId="9" fillId="0" borderId="7" xfId="0" applyNumberFormat="1" applyFont="1" applyBorder="1" applyAlignment="1">
      <alignment horizontal="right" vertical="top"/>
    </xf>
    <xf numFmtId="3" fontId="9" fillId="0" borderId="7" xfId="0" applyNumberFormat="1" applyFont="1" applyBorder="1" applyAlignment="1">
      <alignment horizontal="right" vertical="top"/>
    </xf>
    <xf numFmtId="166" fontId="8" fillId="4" borderId="7" xfId="0" applyNumberFormat="1" applyFont="1" applyFill="1" applyBorder="1" applyAlignment="1">
      <alignment horizontal="right" vertical="top"/>
    </xf>
    <xf numFmtId="2" fontId="8" fillId="4" borderId="7" xfId="0" applyNumberFormat="1" applyFont="1" applyFill="1" applyBorder="1" applyAlignment="1">
      <alignment horizontal="right" vertical="top"/>
    </xf>
    <xf numFmtId="0" fontId="8" fillId="4" borderId="7" xfId="0" applyFont="1" applyFill="1" applyBorder="1" applyAlignment="1">
      <alignment horizontal="left" vertical="top"/>
    </xf>
    <xf numFmtId="164" fontId="8" fillId="4" borderId="7" xfId="0" applyNumberFormat="1" applyFont="1" applyFill="1" applyBorder="1" applyAlignment="1">
      <alignment horizontal="right" vertical="top"/>
    </xf>
    <xf numFmtId="3" fontId="8" fillId="4" borderId="7" xfId="0" applyNumberFormat="1" applyFont="1" applyFill="1" applyBorder="1" applyAlignment="1">
      <alignment horizontal="right" vertical="top"/>
    </xf>
    <xf numFmtId="4" fontId="10" fillId="3" borderId="3" xfId="0" applyNumberFormat="1" applyFont="1" applyFill="1" applyBorder="1" applyAlignment="1">
      <alignment horizontal="right" vertical="top"/>
    </xf>
    <xf numFmtId="166" fontId="10" fillId="3" borderId="3" xfId="0" applyNumberFormat="1" applyFont="1" applyFill="1" applyBorder="1" applyAlignment="1">
      <alignment horizontal="right" vertical="top"/>
    </xf>
    <xf numFmtId="4" fontId="0" fillId="0" borderId="0" xfId="0" applyNumberFormat="1"/>
    <xf numFmtId="0" fontId="12" fillId="5" borderId="0" xfId="1" applyFont="1" applyFill="1" applyBorder="1" applyAlignment="1"/>
    <xf numFmtId="0" fontId="13" fillId="5" borderId="0" xfId="1" applyFont="1" applyFill="1" applyBorder="1" applyAlignment="1"/>
    <xf numFmtId="0" fontId="14" fillId="0" borderId="0" xfId="1" applyFont="1" applyFill="1" applyBorder="1"/>
    <xf numFmtId="0" fontId="15" fillId="5" borderId="12" xfId="1" applyFont="1" applyFill="1" applyBorder="1" applyAlignment="1">
      <alignment vertical="top"/>
    </xf>
    <xf numFmtId="0" fontId="16" fillId="5" borderId="12" xfId="1" applyFont="1" applyFill="1" applyBorder="1" applyAlignment="1">
      <alignment vertical="top"/>
    </xf>
    <xf numFmtId="0" fontId="16" fillId="5" borderId="0" xfId="1" applyFont="1" applyFill="1" applyBorder="1" applyAlignment="1">
      <alignment vertical="top"/>
    </xf>
    <xf numFmtId="0" fontId="15" fillId="0" borderId="13" xfId="1" applyFont="1" applyFill="1" applyBorder="1" applyAlignment="1">
      <alignment vertical="top"/>
    </xf>
    <xf numFmtId="0" fontId="16" fillId="0" borderId="13" xfId="1" applyFont="1" applyFill="1" applyBorder="1" applyAlignment="1">
      <alignment vertical="top"/>
    </xf>
    <xf numFmtId="0" fontId="15" fillId="0" borderId="0" xfId="1" applyFont="1" applyFill="1" applyBorder="1" applyAlignment="1">
      <alignment vertical="top"/>
    </xf>
    <xf numFmtId="0" fontId="16" fillId="0" borderId="0" xfId="1" applyFont="1" applyFill="1" applyBorder="1" applyAlignment="1">
      <alignment vertical="top"/>
    </xf>
    <xf numFmtId="167" fontId="19" fillId="0" borderId="16" xfId="2" applyFont="1" applyFill="1" applyBorder="1" applyAlignment="1" applyProtection="1">
      <alignment horizontal="center" vertical="center" wrapText="1"/>
      <protection locked="0"/>
    </xf>
    <xf numFmtId="167" fontId="19" fillId="0" borderId="17" xfId="2" applyFont="1" applyFill="1" applyBorder="1" applyAlignment="1" applyProtection="1">
      <alignment horizontal="center" vertical="center" wrapText="1"/>
      <protection locked="0"/>
    </xf>
    <xf numFmtId="167" fontId="20" fillId="0" borderId="0" xfId="2" applyFont="1" applyBorder="1"/>
    <xf numFmtId="167" fontId="20" fillId="0" borderId="0" xfId="2" applyFont="1"/>
    <xf numFmtId="167" fontId="19" fillId="0" borderId="19" xfId="2" applyFont="1" applyFill="1" applyBorder="1" applyAlignment="1" applyProtection="1">
      <alignment horizontal="center" vertical="center" wrapText="1"/>
      <protection locked="0"/>
    </xf>
    <xf numFmtId="0" fontId="21" fillId="5" borderId="23" xfId="1" applyFont="1" applyFill="1" applyBorder="1" applyAlignment="1">
      <alignment horizontal="left" vertical="center" wrapText="1" indent="2"/>
    </xf>
    <xf numFmtId="1" fontId="23" fillId="5" borderId="24" xfId="1" applyNumberFormat="1" applyFont="1" applyFill="1" applyBorder="1" applyAlignment="1">
      <alignment horizontal="center" vertical="center"/>
    </xf>
    <xf numFmtId="1" fontId="23" fillId="5" borderId="25" xfId="1" applyNumberFormat="1" applyFont="1" applyFill="1" applyBorder="1" applyAlignment="1">
      <alignment horizontal="center" vertical="center"/>
    </xf>
    <xf numFmtId="1" fontId="23" fillId="5" borderId="26" xfId="1" applyNumberFormat="1" applyFont="1" applyFill="1" applyBorder="1" applyAlignment="1">
      <alignment horizontal="center" vertical="center"/>
    </xf>
    <xf numFmtId="167" fontId="20" fillId="6" borderId="0" xfId="2" applyFont="1" applyFill="1" applyBorder="1"/>
    <xf numFmtId="167" fontId="18" fillId="0" borderId="27" xfId="2" applyFont="1" applyFill="1" applyBorder="1" applyAlignment="1">
      <alignment vertical="center"/>
    </xf>
    <xf numFmtId="168" fontId="18" fillId="0" borderId="28" xfId="2" applyNumberFormat="1" applyFont="1" applyFill="1" applyBorder="1" applyAlignment="1">
      <alignment horizontal="center" vertical="center"/>
    </xf>
    <xf numFmtId="168" fontId="18" fillId="0" borderId="0" xfId="2" applyNumberFormat="1" applyFont="1" applyFill="1" applyBorder="1" applyAlignment="1">
      <alignment horizontal="center" vertical="center"/>
    </xf>
    <xf numFmtId="168" fontId="18" fillId="0" borderId="11" xfId="2" applyNumberFormat="1" applyFont="1" applyFill="1" applyBorder="1" applyAlignment="1">
      <alignment horizontal="center" vertical="center"/>
    </xf>
    <xf numFmtId="167" fontId="20" fillId="0" borderId="0" xfId="2" applyFont="1" applyFill="1" applyBorder="1"/>
    <xf numFmtId="168" fontId="18" fillId="0" borderId="29" xfId="2" applyNumberFormat="1" applyFont="1" applyFill="1" applyBorder="1" applyAlignment="1">
      <alignment horizontal="center" vertical="center"/>
    </xf>
    <xf numFmtId="0" fontId="21" fillId="5" borderId="30" xfId="1" applyFont="1" applyFill="1" applyBorder="1" applyAlignment="1">
      <alignment horizontal="left" vertical="center" wrapText="1" indent="2"/>
    </xf>
    <xf numFmtId="1" fontId="23" fillId="5" borderId="31" xfId="1" applyNumberFormat="1" applyFont="1" applyFill="1" applyBorder="1" applyAlignment="1">
      <alignment horizontal="center" vertical="center"/>
    </xf>
    <xf numFmtId="1" fontId="23" fillId="5" borderId="13" xfId="1" applyNumberFormat="1" applyFont="1" applyFill="1" applyBorder="1" applyAlignment="1">
      <alignment horizontal="center" vertical="center"/>
    </xf>
    <xf numFmtId="1" fontId="23" fillId="5" borderId="32" xfId="1" applyNumberFormat="1" applyFont="1" applyFill="1" applyBorder="1" applyAlignment="1">
      <alignment horizontal="center" vertical="center"/>
    </xf>
    <xf numFmtId="167" fontId="18" fillId="0" borderId="33" xfId="2" applyFont="1" applyFill="1" applyBorder="1" applyAlignment="1">
      <alignment vertical="center"/>
    </xf>
    <xf numFmtId="168" fontId="18" fillId="0" borderId="34" xfId="2" applyNumberFormat="1" applyFont="1" applyFill="1" applyBorder="1" applyAlignment="1">
      <alignment horizontal="center" vertical="center"/>
    </xf>
    <xf numFmtId="168" fontId="18" fillId="0" borderId="12" xfId="2" applyNumberFormat="1" applyFont="1" applyFill="1" applyBorder="1" applyAlignment="1">
      <alignment horizontal="center" vertical="center"/>
    </xf>
    <xf numFmtId="168" fontId="18" fillId="0" borderId="35" xfId="2" applyNumberFormat="1" applyFont="1" applyFill="1" applyBorder="1" applyAlignment="1">
      <alignment horizontal="center" vertical="center"/>
    </xf>
    <xf numFmtId="0" fontId="23" fillId="5" borderId="30" xfId="1" applyFont="1" applyFill="1" applyBorder="1" applyAlignment="1">
      <alignment horizontal="left" vertical="center" wrapText="1" indent="2"/>
    </xf>
    <xf numFmtId="0" fontId="24" fillId="5" borderId="30" xfId="1" applyFont="1" applyFill="1" applyBorder="1" applyAlignment="1">
      <alignment horizontal="left" vertical="center" wrapText="1" indent="2"/>
    </xf>
    <xf numFmtId="167" fontId="18" fillId="0" borderId="18" xfId="2" applyFont="1" applyFill="1" applyBorder="1" applyAlignment="1">
      <alignment vertical="center"/>
    </xf>
    <xf numFmtId="168" fontId="18" fillId="0" borderId="36" xfId="2" applyNumberFormat="1" applyFont="1" applyFill="1" applyBorder="1" applyAlignment="1">
      <alignment horizontal="center" vertical="center"/>
    </xf>
    <xf numFmtId="168" fontId="18" fillId="0" borderId="14" xfId="2" applyNumberFormat="1" applyFont="1" applyFill="1" applyBorder="1" applyAlignment="1">
      <alignment horizontal="center" vertical="center"/>
    </xf>
    <xf numFmtId="168" fontId="18" fillId="0" borderId="9" xfId="2" applyNumberFormat="1" applyFont="1" applyFill="1" applyBorder="1" applyAlignment="1">
      <alignment horizontal="center" vertical="center"/>
    </xf>
    <xf numFmtId="167" fontId="20" fillId="0" borderId="12" xfId="2" applyFont="1" applyBorder="1"/>
    <xf numFmtId="167" fontId="20" fillId="0" borderId="0" xfId="2" applyFont="1" applyFill="1"/>
    <xf numFmtId="167" fontId="20" fillId="7" borderId="0" xfId="2" applyFont="1" applyFill="1"/>
    <xf numFmtId="0" fontId="28" fillId="3" borderId="3" xfId="0" applyFont="1" applyFill="1" applyBorder="1" applyAlignment="1">
      <alignment horizontal="center" vertical="top" wrapText="1"/>
    </xf>
    <xf numFmtId="0" fontId="28" fillId="3" borderId="3" xfId="0" applyFont="1" applyFill="1" applyBorder="1" applyAlignment="1">
      <alignment horizontal="center" vertical="top"/>
    </xf>
    <xf numFmtId="0" fontId="29" fillId="0" borderId="7" xfId="0" applyFont="1" applyBorder="1" applyAlignment="1">
      <alignment horizontal="left" vertical="top" wrapText="1"/>
    </xf>
    <xf numFmtId="0" fontId="29" fillId="0" borderId="7" xfId="0" applyFont="1" applyBorder="1" applyAlignment="1">
      <alignment horizontal="left" vertical="top"/>
    </xf>
    <xf numFmtId="4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2"/>
    </xf>
    <xf numFmtId="0" fontId="29" fillId="0" borderId="7" xfId="0" applyFont="1" applyBorder="1" applyAlignment="1">
      <alignment horizontal="left" vertical="top" wrapText="1" indent="4"/>
    </xf>
    <xf numFmtId="0" fontId="29" fillId="0" borderId="7" xfId="0" applyFont="1" applyBorder="1" applyAlignment="1">
      <alignment horizontal="left" vertical="top" wrapText="1" indent="6"/>
    </xf>
    <xf numFmtId="2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8"/>
    </xf>
    <xf numFmtId="0" fontId="29" fillId="0" borderId="7" xfId="0" applyFont="1" applyBorder="1" applyAlignment="1">
      <alignment horizontal="left" vertical="top" wrapText="1" indent="10"/>
    </xf>
    <xf numFmtId="0" fontId="29" fillId="0" borderId="7" xfId="0" applyFont="1" applyBorder="1" applyAlignment="1">
      <alignment horizontal="left" vertical="top" wrapText="1" indent="12"/>
    </xf>
    <xf numFmtId="2" fontId="29" fillId="0" borderId="7" xfId="0" applyNumberFormat="1" applyFont="1" applyBorder="1" applyAlignment="1">
      <alignment horizontal="right" vertical="top"/>
    </xf>
    <xf numFmtId="4" fontId="29" fillId="0" borderId="7" xfId="0" applyNumberFormat="1" applyFont="1" applyBorder="1" applyAlignment="1">
      <alignment horizontal="right" vertical="top"/>
    </xf>
    <xf numFmtId="166" fontId="29" fillId="0" borderId="7" xfId="0" applyNumberFormat="1" applyFont="1" applyBorder="1" applyAlignment="1">
      <alignment horizontal="right" vertical="top"/>
    </xf>
    <xf numFmtId="166" fontId="0" fillId="0" borderId="7" xfId="0" applyNumberFormat="1" applyBorder="1" applyAlignment="1">
      <alignment horizontal="right" vertical="top"/>
    </xf>
    <xf numFmtId="164" fontId="0" fillId="0" borderId="7" xfId="0" applyNumberFormat="1" applyBorder="1" applyAlignment="1">
      <alignment horizontal="right" vertical="top"/>
    </xf>
    <xf numFmtId="164" fontId="29" fillId="0" borderId="7" xfId="0" applyNumberFormat="1" applyFont="1" applyBorder="1" applyAlignment="1">
      <alignment horizontal="right" vertical="top"/>
    </xf>
    <xf numFmtId="0" fontId="0" fillId="0" borderId="7" xfId="0" applyBorder="1" applyAlignment="1">
      <alignment horizontal="left" vertical="top"/>
    </xf>
    <xf numFmtId="3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14"/>
    </xf>
    <xf numFmtId="0" fontId="29" fillId="0" borderId="7" xfId="0" applyFont="1" applyBorder="1" applyAlignment="1">
      <alignment horizontal="left" vertical="top" wrapText="1" indent="16"/>
    </xf>
    <xf numFmtId="3" fontId="29" fillId="0" borderId="7" xfId="0" applyNumberFormat="1" applyFont="1" applyBorder="1" applyAlignment="1">
      <alignment horizontal="right" vertical="top"/>
    </xf>
    <xf numFmtId="4" fontId="30" fillId="3" borderId="3" xfId="0" applyNumberFormat="1" applyFont="1" applyFill="1" applyBorder="1" applyAlignment="1">
      <alignment horizontal="right" vertical="top"/>
    </xf>
    <xf numFmtId="0" fontId="1" fillId="0" borderId="0" xfId="3" applyAlignment="1">
      <alignment horizontal="left"/>
    </xf>
    <xf numFmtId="0" fontId="1" fillId="0" borderId="0" xfId="3"/>
    <xf numFmtId="0" fontId="31" fillId="0" borderId="0" xfId="3" applyFont="1" applyAlignment="1">
      <alignment horizontal="left" vertical="top"/>
    </xf>
    <xf numFmtId="0" fontId="32" fillId="0" borderId="0" xfId="3" applyFont="1" applyAlignment="1">
      <alignment horizontal="left" vertical="top" wrapText="1"/>
    </xf>
    <xf numFmtId="0" fontId="33" fillId="0" borderId="38" xfId="3" applyFont="1" applyBorder="1" applyAlignment="1">
      <alignment horizontal="left" vertical="top" wrapText="1"/>
    </xf>
    <xf numFmtId="3" fontId="33" fillId="0" borderId="38" xfId="3" applyNumberFormat="1" applyFont="1" applyBorder="1" applyAlignment="1">
      <alignment horizontal="right" vertical="top"/>
    </xf>
    <xf numFmtId="4" fontId="33" fillId="0" borderId="38" xfId="3" applyNumberFormat="1" applyFont="1" applyBorder="1" applyAlignment="1">
      <alignment horizontal="right" vertical="top"/>
    </xf>
    <xf numFmtId="4" fontId="1" fillId="0" borderId="0" xfId="3" applyNumberFormat="1"/>
    <xf numFmtId="0" fontId="1" fillId="0" borderId="38" xfId="3" applyBorder="1" applyAlignment="1">
      <alignment horizontal="left" vertical="top" wrapText="1" indent="2"/>
    </xf>
    <xf numFmtId="1" fontId="35" fillId="0" borderId="38" xfId="3" applyNumberFormat="1" applyFont="1" applyBorder="1" applyAlignment="1">
      <alignment horizontal="right" vertical="top"/>
    </xf>
    <xf numFmtId="3" fontId="35" fillId="0" borderId="38" xfId="3" applyNumberFormat="1" applyFont="1" applyBorder="1" applyAlignment="1">
      <alignment horizontal="right" vertical="top"/>
    </xf>
    <xf numFmtId="0" fontId="1" fillId="0" borderId="38" xfId="3" applyBorder="1" applyAlignment="1">
      <alignment horizontal="left" vertical="top" wrapText="1"/>
    </xf>
    <xf numFmtId="0" fontId="1" fillId="0" borderId="38" xfId="3" applyBorder="1" applyAlignment="1">
      <alignment horizontal="right" vertical="top"/>
    </xf>
    <xf numFmtId="1" fontId="1" fillId="0" borderId="38" xfId="3" applyNumberFormat="1" applyBorder="1" applyAlignment="1">
      <alignment horizontal="right" vertical="top"/>
    </xf>
    <xf numFmtId="3" fontId="1" fillId="0" borderId="38" xfId="3" applyNumberFormat="1" applyBorder="1" applyAlignment="1">
      <alignment horizontal="right" vertical="top"/>
    </xf>
    <xf numFmtId="0" fontId="1" fillId="0" borderId="45" xfId="3" applyBorder="1" applyAlignment="1">
      <alignment horizontal="right" vertical="top"/>
    </xf>
    <xf numFmtId="0" fontId="1" fillId="0" borderId="46" xfId="3" applyBorder="1" applyAlignment="1">
      <alignment horizontal="right" vertical="top"/>
    </xf>
    <xf numFmtId="4" fontId="35" fillId="0" borderId="38" xfId="3" applyNumberFormat="1" applyFont="1" applyBorder="1" applyAlignment="1">
      <alignment horizontal="right" vertical="top"/>
    </xf>
    <xf numFmtId="2" fontId="1" fillId="0" borderId="38" xfId="3" applyNumberFormat="1" applyBorder="1" applyAlignment="1">
      <alignment horizontal="right" vertical="top"/>
    </xf>
    <xf numFmtId="164" fontId="1" fillId="0" borderId="38" xfId="3" applyNumberFormat="1" applyBorder="1" applyAlignment="1">
      <alignment horizontal="right" vertical="top"/>
    </xf>
    <xf numFmtId="166" fontId="1" fillId="0" borderId="38" xfId="3" applyNumberFormat="1" applyBorder="1" applyAlignment="1">
      <alignment horizontal="right" vertical="top"/>
    </xf>
    <xf numFmtId="0" fontId="1" fillId="8" borderId="38" xfId="3" applyFill="1" applyBorder="1" applyAlignment="1">
      <alignment horizontal="left" vertical="top" wrapText="1"/>
    </xf>
    <xf numFmtId="166" fontId="35" fillId="0" borderId="38" xfId="3" applyNumberFormat="1" applyFont="1" applyBorder="1" applyAlignment="1">
      <alignment horizontal="right" vertical="top"/>
    </xf>
    <xf numFmtId="0" fontId="36" fillId="0" borderId="47" xfId="4" applyNumberFormat="1" applyFont="1" applyBorder="1" applyAlignment="1">
      <alignment vertical="top" wrapText="1" indent="2"/>
    </xf>
    <xf numFmtId="4" fontId="35" fillId="9" borderId="47" xfId="4" applyNumberFormat="1" applyFont="1" applyFill="1" applyBorder="1" applyAlignment="1">
      <alignment horizontal="right" vertical="top"/>
    </xf>
    <xf numFmtId="1" fontId="35" fillId="0" borderId="47" xfId="4" applyNumberFormat="1" applyFont="1" applyBorder="1" applyAlignment="1">
      <alignment horizontal="right" vertical="top"/>
    </xf>
    <xf numFmtId="3" fontId="35" fillId="0" borderId="47" xfId="4" applyNumberFormat="1" applyFont="1" applyBorder="1" applyAlignment="1">
      <alignment horizontal="right" vertical="top"/>
    </xf>
    <xf numFmtId="0" fontId="36" fillId="0" borderId="47" xfId="4" applyNumberFormat="1" applyFont="1" applyBorder="1" applyAlignment="1">
      <alignment vertical="top" wrapText="1"/>
    </xf>
    <xf numFmtId="166" fontId="36" fillId="0" borderId="47" xfId="4" applyNumberFormat="1" applyFont="1" applyBorder="1" applyAlignment="1">
      <alignment horizontal="right" vertical="top"/>
    </xf>
    <xf numFmtId="0" fontId="36" fillId="0" borderId="47" xfId="4" applyNumberFormat="1" applyFont="1" applyBorder="1" applyAlignment="1">
      <alignment horizontal="right" vertical="top"/>
    </xf>
    <xf numFmtId="4" fontId="36" fillId="0" borderId="47" xfId="4" applyNumberFormat="1" applyFont="1" applyBorder="1" applyAlignment="1">
      <alignment horizontal="right" vertical="top"/>
    </xf>
    <xf numFmtId="1" fontId="36" fillId="0" borderId="47" xfId="4" applyNumberFormat="1" applyFont="1" applyBorder="1" applyAlignment="1">
      <alignment horizontal="right" vertical="top"/>
    </xf>
    <xf numFmtId="164" fontId="36" fillId="0" borderId="47" xfId="4" applyNumberFormat="1" applyFont="1" applyBorder="1" applyAlignment="1">
      <alignment horizontal="right" vertical="top"/>
    </xf>
    <xf numFmtId="3" fontId="36" fillId="0" borderId="47" xfId="4" applyNumberFormat="1" applyFont="1" applyBorder="1" applyAlignment="1">
      <alignment horizontal="right" vertical="top"/>
    </xf>
    <xf numFmtId="4" fontId="1" fillId="8" borderId="0" xfId="3" applyNumberFormat="1" applyFill="1"/>
    <xf numFmtId="4" fontId="35" fillId="8" borderId="38" xfId="3" applyNumberFormat="1" applyFont="1" applyFill="1" applyBorder="1" applyAlignment="1">
      <alignment horizontal="right" vertical="top"/>
    </xf>
    <xf numFmtId="0" fontId="37" fillId="0" borderId="0" xfId="0" applyFont="1" applyAlignment="1">
      <alignment horizontal="left"/>
    </xf>
    <xf numFmtId="0" fontId="27" fillId="8" borderId="0" xfId="3" applyFont="1" applyFill="1"/>
    <xf numFmtId="168" fontId="18" fillId="8" borderId="14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4" fontId="6" fillId="0" borderId="8" xfId="0" applyNumberFormat="1" applyFont="1" applyBorder="1" applyAlignment="1">
      <alignment horizontal="center" vertical="center" wrapText="1"/>
    </xf>
    <xf numFmtId="0" fontId="40" fillId="0" borderId="0" xfId="0" applyFont="1"/>
    <xf numFmtId="0" fontId="40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8" xfId="0" applyBorder="1"/>
    <xf numFmtId="0" fontId="6" fillId="0" borderId="8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2" fontId="6" fillId="0" borderId="8" xfId="0" applyNumberFormat="1" applyFon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8" xfId="0" applyFont="1" applyBorder="1" applyAlignment="1">
      <alignment wrapText="1"/>
    </xf>
    <xf numFmtId="0" fontId="40" fillId="0" borderId="0" xfId="0" applyFont="1" applyAlignment="1">
      <alignment horizontal="right"/>
    </xf>
    <xf numFmtId="0" fontId="39" fillId="0" borderId="0" xfId="0" applyFont="1" applyAlignment="1">
      <alignment horizontal="center" vertical="top" wrapText="1"/>
    </xf>
    <xf numFmtId="0" fontId="38" fillId="0" borderId="0" xfId="0" applyFont="1" applyAlignment="1">
      <alignment horizontal="left" vertical="top"/>
    </xf>
    <xf numFmtId="0" fontId="39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 indent="2"/>
    </xf>
    <xf numFmtId="0" fontId="8" fillId="4" borderId="7" xfId="0" applyFont="1" applyFill="1" applyBorder="1" applyAlignment="1">
      <alignment horizontal="left" vertical="top" wrapText="1" indent="2"/>
    </xf>
    <xf numFmtId="0" fontId="9" fillId="0" borderId="7" xfId="0" applyFont="1" applyBorder="1" applyAlignment="1">
      <alignment horizontal="left" vertical="top" wrapText="1" indent="4"/>
    </xf>
    <xf numFmtId="0" fontId="9" fillId="0" borderId="7" xfId="0" applyFont="1" applyBorder="1" applyAlignment="1">
      <alignment horizontal="left" vertical="top" wrapText="1" indent="6"/>
    </xf>
    <xf numFmtId="0" fontId="8" fillId="4" borderId="7" xfId="0" applyFont="1" applyFill="1" applyBorder="1" applyAlignment="1">
      <alignment horizontal="left" vertical="top" wrapText="1" indent="4"/>
    </xf>
    <xf numFmtId="0" fontId="9" fillId="0" borderId="7" xfId="0" applyFont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 indent="6"/>
    </xf>
    <xf numFmtId="0" fontId="9" fillId="0" borderId="7" xfId="0" applyFont="1" applyBorder="1" applyAlignment="1">
      <alignment horizontal="left" vertical="top" wrapText="1" indent="8"/>
    </xf>
    <xf numFmtId="0" fontId="10" fillId="3" borderId="3" xfId="0" applyFont="1" applyFill="1" applyBorder="1" applyAlignment="1">
      <alignment horizontal="left" vertical="top"/>
    </xf>
    <xf numFmtId="0" fontId="28" fillId="3" borderId="2" xfId="0" applyFont="1" applyFill="1" applyBorder="1" applyAlignment="1">
      <alignment horizontal="left" vertical="top" wrapText="1"/>
    </xf>
    <xf numFmtId="0" fontId="28" fillId="3" borderId="37" xfId="0" applyFont="1" applyFill="1" applyBorder="1" applyAlignment="1">
      <alignment horizontal="left" vertical="top" wrapText="1"/>
    </xf>
    <xf numFmtId="0" fontId="30" fillId="3" borderId="3" xfId="0" applyFont="1" applyFill="1" applyBorder="1" applyAlignment="1">
      <alignment horizontal="left" vertical="top"/>
    </xf>
    <xf numFmtId="4" fontId="1" fillId="0" borderId="38" xfId="3" applyNumberFormat="1" applyBorder="1" applyAlignment="1">
      <alignment horizontal="right" vertical="top"/>
    </xf>
    <xf numFmtId="3" fontId="1" fillId="0" borderId="38" xfId="3" applyNumberFormat="1" applyBorder="1" applyAlignment="1">
      <alignment horizontal="right" vertical="top"/>
    </xf>
    <xf numFmtId="0" fontId="34" fillId="0" borderId="39" xfId="3" applyFont="1" applyBorder="1" applyAlignment="1">
      <alignment horizontal="left" vertical="top" wrapText="1"/>
    </xf>
    <xf numFmtId="0" fontId="34" fillId="0" borderId="40" xfId="3" applyFont="1" applyBorder="1" applyAlignment="1">
      <alignment horizontal="left" vertical="top" wrapText="1"/>
    </xf>
    <xf numFmtId="0" fontId="34" fillId="0" borderId="0" xfId="3" applyFont="1" applyAlignment="1">
      <alignment horizontal="left" vertical="top" wrapText="1"/>
    </xf>
    <xf numFmtId="0" fontId="34" fillId="0" borderId="41" xfId="3" applyFont="1" applyBorder="1" applyAlignment="1">
      <alignment horizontal="left" vertical="top" wrapText="1"/>
    </xf>
    <xf numFmtId="0" fontId="34" fillId="0" borderId="42" xfId="3" applyFont="1" applyBorder="1" applyAlignment="1">
      <alignment horizontal="left" vertical="top" wrapText="1"/>
    </xf>
    <xf numFmtId="0" fontId="34" fillId="0" borderId="43" xfId="3" applyFont="1" applyBorder="1" applyAlignment="1">
      <alignment horizontal="left" vertical="top" wrapText="1"/>
    </xf>
    <xf numFmtId="0" fontId="34" fillId="0" borderId="44" xfId="3" applyFont="1" applyBorder="1" applyAlignment="1">
      <alignment horizontal="left" vertical="top" wrapText="1"/>
    </xf>
    <xf numFmtId="4" fontId="33" fillId="0" borderId="38" xfId="3" applyNumberFormat="1" applyFont="1" applyBorder="1" applyAlignment="1">
      <alignment horizontal="right" vertical="top"/>
    </xf>
    <xf numFmtId="4" fontId="35" fillId="0" borderId="38" xfId="3" applyNumberFormat="1" applyFont="1" applyBorder="1" applyAlignment="1">
      <alignment horizontal="right" vertical="top"/>
    </xf>
    <xf numFmtId="166" fontId="1" fillId="0" borderId="38" xfId="3" applyNumberFormat="1" applyBorder="1" applyAlignment="1">
      <alignment horizontal="right" vertical="top"/>
    </xf>
    <xf numFmtId="166" fontId="35" fillId="0" borderId="38" xfId="3" applyNumberFormat="1" applyFont="1" applyBorder="1" applyAlignment="1">
      <alignment horizontal="right" vertical="top"/>
    </xf>
    <xf numFmtId="2" fontId="1" fillId="0" borderId="38" xfId="3" applyNumberFormat="1" applyBorder="1" applyAlignment="1">
      <alignment horizontal="right" vertical="top"/>
    </xf>
    <xf numFmtId="4" fontId="1" fillId="8" borderId="38" xfId="3" applyNumberFormat="1" applyFill="1" applyBorder="1" applyAlignment="1">
      <alignment horizontal="right" vertical="top"/>
    </xf>
    <xf numFmtId="166" fontId="1" fillId="8" borderId="38" xfId="3" applyNumberFormat="1" applyFill="1" applyBorder="1" applyAlignment="1">
      <alignment horizontal="right" vertical="top"/>
    </xf>
    <xf numFmtId="3" fontId="1" fillId="8" borderId="38" xfId="3" applyNumberFormat="1" applyFill="1" applyBorder="1" applyAlignment="1">
      <alignment horizontal="right" vertical="top"/>
    </xf>
    <xf numFmtId="0" fontId="6" fillId="0" borderId="1" xfId="0" applyFont="1" applyBorder="1" applyAlignment="1">
      <alignment horizontal="center" vertical="center"/>
    </xf>
    <xf numFmtId="0" fontId="12" fillId="0" borderId="14" xfId="1" applyFont="1" applyBorder="1" applyAlignment="1">
      <alignment horizontal="left" vertical="center" wrapText="1"/>
    </xf>
    <xf numFmtId="0" fontId="12" fillId="0" borderId="14" xfId="1" applyFont="1" applyBorder="1" applyAlignment="1">
      <alignment horizontal="left" vertical="center"/>
    </xf>
    <xf numFmtId="167" fontId="18" fillId="0" borderId="15" xfId="2" applyFont="1" applyBorder="1" applyAlignment="1">
      <alignment horizontal="left" vertical="center"/>
    </xf>
    <xf numFmtId="167" fontId="18" fillId="0" borderId="18" xfId="2" applyFont="1" applyBorder="1" applyAlignment="1">
      <alignment horizontal="left" vertical="center"/>
    </xf>
    <xf numFmtId="167" fontId="19" fillId="0" borderId="20" xfId="2" applyFont="1" applyFill="1" applyBorder="1" applyAlignment="1" applyProtection="1">
      <alignment horizontal="center" vertical="center" wrapText="1"/>
      <protection locked="0"/>
    </xf>
    <xf numFmtId="167" fontId="19" fillId="0" borderId="21" xfId="2" applyFont="1" applyFill="1" applyBorder="1" applyAlignment="1" applyProtection="1">
      <alignment horizontal="center" vertical="center" wrapText="1"/>
      <protection locked="0"/>
    </xf>
    <xf numFmtId="167" fontId="19" fillId="0" borderId="22" xfId="2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Alignment="1">
      <alignment horizontal="right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top" wrapText="1"/>
    </xf>
  </cellXfs>
  <cellStyles count="5">
    <cellStyle name="Обычный" xfId="0" builtinId="0"/>
    <cellStyle name="Обычный 100" xfId="1"/>
    <cellStyle name="Обычный 2" xfId="3"/>
    <cellStyle name="Обычный 4" xfId="2"/>
    <cellStyle name="Обычный_TD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wmf"/><Relationship Id="rId2" Type="http://schemas.openxmlformats.org/officeDocument/2006/relationships/image" Target="../media/image5.wmf"/><Relationship Id="rId1" Type="http://schemas.openxmlformats.org/officeDocument/2006/relationships/image" Target="../media/image4.wmf"/><Relationship Id="rId4" Type="http://schemas.openxmlformats.org/officeDocument/2006/relationships/image" Target="../media/image7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34419</xdr:colOff>
      <xdr:row>0</xdr:row>
      <xdr:rowOff>13608</xdr:rowOff>
    </xdr:from>
    <xdr:to>
      <xdr:col>5</xdr:col>
      <xdr:colOff>629878</xdr:colOff>
      <xdr:row>3</xdr:row>
      <xdr:rowOff>175533</xdr:rowOff>
    </xdr:to>
    <xdr:pic>
      <xdr:nvPicPr>
        <xdr:cNvPr id="2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394" y="13608"/>
          <a:ext cx="652609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17</xdr:col>
      <xdr:colOff>102489</xdr:colOff>
      <xdr:row>103</xdr:row>
      <xdr:rowOff>74914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496175"/>
          <a:ext cx="18285714" cy="102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</xdr:col>
      <xdr:colOff>2924175</xdr:colOff>
      <xdr:row>17</xdr:row>
      <xdr:rowOff>123825</xdr:rowOff>
    </xdr:to>
    <xdr:pic>
      <xdr:nvPicPr>
        <xdr:cNvPr id="2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3533775</xdr:colOff>
      <xdr:row>33</xdr:row>
      <xdr:rowOff>123825</xdr:rowOff>
    </xdr:to>
    <xdr:pic>
      <xdr:nvPicPr>
        <xdr:cNvPr id="4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10525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533400</xdr:colOff>
      <xdr:row>4</xdr:row>
      <xdr:rowOff>95250</xdr:rowOff>
    </xdr:to>
    <xdr:pic>
      <xdr:nvPicPr>
        <xdr:cNvPr id="4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7526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2</xdr:col>
      <xdr:colOff>247650</xdr:colOff>
      <xdr:row>13</xdr:row>
      <xdr:rowOff>19050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4668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12</xdr:row>
      <xdr:rowOff>171450</xdr:rowOff>
    </xdr:from>
    <xdr:to>
      <xdr:col>0</xdr:col>
      <xdr:colOff>982345</xdr:colOff>
      <xdr:row>14</xdr:row>
      <xdr:rowOff>83820</xdr:rowOff>
    </xdr:to>
    <xdr:pic>
      <xdr:nvPicPr>
        <xdr:cNvPr id="9" name="Консультант Плюс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457450"/>
          <a:ext cx="74422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</xdr:colOff>
      <xdr:row>14</xdr:row>
      <xdr:rowOff>0</xdr:rowOff>
    </xdr:from>
    <xdr:to>
      <xdr:col>0</xdr:col>
      <xdr:colOff>864870</xdr:colOff>
      <xdr:row>15</xdr:row>
      <xdr:rowOff>102870</xdr:rowOff>
    </xdr:to>
    <xdr:pic>
      <xdr:nvPicPr>
        <xdr:cNvPr id="10" name="Консультант Плюс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67000"/>
          <a:ext cx="71247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2</xdr:col>
      <xdr:colOff>533400</xdr:colOff>
      <xdr:row>20</xdr:row>
      <xdr:rowOff>95250</xdr:rowOff>
    </xdr:to>
    <xdr:pic>
      <xdr:nvPicPr>
        <xdr:cNvPr id="11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22955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247650</xdr:colOff>
      <xdr:row>28</xdr:row>
      <xdr:rowOff>19050</xdr:rowOff>
    </xdr:to>
    <xdr:pic>
      <xdr:nvPicPr>
        <xdr:cNvPr id="13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20097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topLeftCell="A31" workbookViewId="0">
      <selection activeCell="H177" sqref="H177"/>
    </sheetView>
  </sheetViews>
  <sheetFormatPr defaultColWidth="9" defaultRowHeight="15" outlineLevelRow="4" x14ac:dyDescent="0.25"/>
  <cols>
    <col min="1" max="1" width="9" style="12" customWidth="1"/>
    <col min="2" max="2" width="2.28515625" style="12" customWidth="1"/>
    <col min="3" max="3" width="22.28515625" style="12" customWidth="1"/>
    <col min="4" max="4" width="37.7109375" style="12" customWidth="1"/>
    <col min="5" max="5" width="11.5703125" style="12" customWidth="1"/>
    <col min="6" max="6" width="23.42578125" style="12" customWidth="1"/>
    <col min="7" max="7" width="21" style="12" customWidth="1"/>
    <col min="8" max="9" width="18.7109375" style="12" customWidth="1"/>
  </cols>
  <sheetData>
    <row r="1" spans="1:9" s="12" customFormat="1" ht="9.9499999999999993" customHeight="1" x14ac:dyDescent="0.25"/>
    <row r="2" spans="1:9" ht="24.95" customHeight="1" x14ac:dyDescent="0.25">
      <c r="A2" s="13" t="s">
        <v>31</v>
      </c>
      <c r="B2" s="13"/>
      <c r="C2" s="13"/>
    </row>
    <row r="3" spans="1:9" s="12" customFormat="1" ht="9.9499999999999993" customHeight="1" x14ac:dyDescent="0.25"/>
    <row r="4" spans="1:9" ht="15.75" customHeight="1" outlineLevel="1" x14ac:dyDescent="0.25">
      <c r="A4" s="14" t="s">
        <v>32</v>
      </c>
      <c r="B4" s="14"/>
      <c r="C4" s="14" t="s">
        <v>33</v>
      </c>
      <c r="D4" s="14"/>
    </row>
    <row r="5" spans="1:9" ht="19.5" customHeight="1" outlineLevel="1" x14ac:dyDescent="0.25">
      <c r="C5" s="14" t="s">
        <v>34</v>
      </c>
      <c r="D5" s="14"/>
    </row>
    <row r="6" spans="1:9" ht="73.5" customHeight="1" outlineLevel="1" x14ac:dyDescent="0.25">
      <c r="A6" s="14" t="s">
        <v>35</v>
      </c>
      <c r="B6" s="14"/>
      <c r="C6" s="163" t="s">
        <v>36</v>
      </c>
      <c r="D6" s="163"/>
      <c r="I6" s="139" t="s">
        <v>371</v>
      </c>
    </row>
    <row r="7" spans="1:9" s="12" customFormat="1" ht="9.9499999999999993" customHeight="1" x14ac:dyDescent="0.25"/>
    <row r="8" spans="1:9" ht="12.95" customHeight="1" x14ac:dyDescent="0.25">
      <c r="A8" s="164" t="s">
        <v>37</v>
      </c>
      <c r="B8" s="164"/>
      <c r="C8" s="164"/>
      <c r="D8" s="164"/>
      <c r="E8" s="164"/>
      <c r="F8" s="15" t="s">
        <v>38</v>
      </c>
      <c r="G8" s="15" t="s">
        <v>39</v>
      </c>
      <c r="H8" s="16" t="s">
        <v>40</v>
      </c>
      <c r="I8" s="16" t="s">
        <v>40</v>
      </c>
    </row>
    <row r="9" spans="1:9" ht="12.95" customHeight="1" x14ac:dyDescent="0.25">
      <c r="A9" s="165"/>
      <c r="B9" s="166"/>
      <c r="C9" s="166"/>
      <c r="D9" s="166"/>
      <c r="E9" s="167"/>
      <c r="F9" s="15" t="s">
        <v>41</v>
      </c>
      <c r="G9" s="15" t="s">
        <v>41</v>
      </c>
      <c r="H9" s="15" t="s">
        <v>41</v>
      </c>
      <c r="I9" s="15" t="s">
        <v>41</v>
      </c>
    </row>
    <row r="10" spans="1:9" ht="27.75" customHeight="1" x14ac:dyDescent="0.25">
      <c r="A10" s="168" t="s">
        <v>42</v>
      </c>
      <c r="B10" s="168"/>
      <c r="C10" s="168"/>
      <c r="D10" s="168"/>
      <c r="E10" s="168"/>
      <c r="F10" s="17">
        <v>487120.61</v>
      </c>
      <c r="G10" s="17">
        <v>26734.67</v>
      </c>
      <c r="H10" s="17">
        <v>513855.28</v>
      </c>
      <c r="I10" s="17">
        <v>513855.28</v>
      </c>
    </row>
    <row r="11" spans="1:9" ht="12" customHeight="1" outlineLevel="1" x14ac:dyDescent="0.25">
      <c r="A11" s="169" t="s">
        <v>43</v>
      </c>
      <c r="B11" s="169"/>
      <c r="C11" s="169"/>
      <c r="D11" s="169"/>
      <c r="E11" s="169"/>
      <c r="F11" s="18">
        <v>13094.02</v>
      </c>
      <c r="G11" s="18">
        <v>11604.58</v>
      </c>
      <c r="H11" s="19">
        <v>24698.6</v>
      </c>
      <c r="I11" s="19">
        <v>24698.6</v>
      </c>
    </row>
    <row r="12" spans="1:9" ht="12" customHeight="1" outlineLevel="1" x14ac:dyDescent="0.25">
      <c r="A12" s="169" t="s">
        <v>44</v>
      </c>
      <c r="B12" s="169"/>
      <c r="C12" s="169"/>
      <c r="D12" s="169"/>
      <c r="E12" s="169"/>
      <c r="F12" s="20"/>
      <c r="G12" s="21">
        <v>154.6</v>
      </c>
      <c r="H12" s="21">
        <v>154.6</v>
      </c>
      <c r="I12" s="21">
        <v>154.6</v>
      </c>
    </row>
    <row r="13" spans="1:9" ht="12" customHeight="1" outlineLevel="1" x14ac:dyDescent="0.25">
      <c r="A13" s="169" t="s">
        <v>45</v>
      </c>
      <c r="B13" s="169"/>
      <c r="C13" s="169"/>
      <c r="D13" s="169"/>
      <c r="E13" s="169"/>
      <c r="F13" s="18">
        <v>5023.95</v>
      </c>
      <c r="G13" s="22">
        <v>832</v>
      </c>
      <c r="H13" s="18">
        <v>5855.95</v>
      </c>
      <c r="I13" s="18">
        <v>5855.95</v>
      </c>
    </row>
    <row r="14" spans="1:9" ht="12" customHeight="1" outlineLevel="1" x14ac:dyDescent="0.25">
      <c r="A14" s="169" t="s">
        <v>46</v>
      </c>
      <c r="B14" s="169"/>
      <c r="C14" s="169"/>
      <c r="D14" s="169"/>
      <c r="E14" s="169"/>
      <c r="F14" s="18">
        <v>93681.05</v>
      </c>
      <c r="G14" s="18">
        <v>7620.77</v>
      </c>
      <c r="H14" s="18">
        <v>101301.82</v>
      </c>
      <c r="I14" s="18">
        <v>101301.82</v>
      </c>
    </row>
    <row r="15" spans="1:9" ht="12" customHeight="1" outlineLevel="1" x14ac:dyDescent="0.25">
      <c r="A15" s="169" t="s">
        <v>47</v>
      </c>
      <c r="B15" s="169"/>
      <c r="C15" s="169"/>
      <c r="D15" s="169"/>
      <c r="E15" s="169"/>
      <c r="F15" s="20"/>
      <c r="G15" s="23">
        <v>13.59</v>
      </c>
      <c r="H15" s="23">
        <v>13.59</v>
      </c>
      <c r="I15" s="23">
        <v>13.59</v>
      </c>
    </row>
    <row r="16" spans="1:9" ht="12" customHeight="1" outlineLevel="1" x14ac:dyDescent="0.25">
      <c r="A16" s="169" t="s">
        <v>48</v>
      </c>
      <c r="B16" s="169"/>
      <c r="C16" s="169"/>
      <c r="D16" s="169"/>
      <c r="E16" s="169"/>
      <c r="F16" s="20"/>
      <c r="G16" s="23">
        <v>287.61</v>
      </c>
      <c r="H16" s="23">
        <v>287.61</v>
      </c>
      <c r="I16" s="23">
        <v>287.61</v>
      </c>
    </row>
    <row r="17" spans="1:9" ht="12" customHeight="1" outlineLevel="1" x14ac:dyDescent="0.25">
      <c r="A17" s="169" t="s">
        <v>49</v>
      </c>
      <c r="B17" s="169"/>
      <c r="C17" s="169"/>
      <c r="D17" s="169"/>
      <c r="E17" s="169"/>
      <c r="F17" s="23">
        <v>866.33</v>
      </c>
      <c r="G17" s="23">
        <v>338.52</v>
      </c>
      <c r="H17" s="18">
        <v>1204.8499999999999</v>
      </c>
      <c r="I17" s="18">
        <v>1204.8499999999999</v>
      </c>
    </row>
    <row r="18" spans="1:9" ht="18.75" customHeight="1" outlineLevel="1" x14ac:dyDescent="0.25">
      <c r="A18" s="169" t="s">
        <v>50</v>
      </c>
      <c r="B18" s="169"/>
      <c r="C18" s="169"/>
      <c r="D18" s="169"/>
      <c r="E18" s="169"/>
      <c r="F18" s="18">
        <v>374455.26</v>
      </c>
      <c r="G18" s="24">
        <v>5883</v>
      </c>
      <c r="H18" s="18">
        <v>380338.26</v>
      </c>
      <c r="I18" s="18">
        <v>380338.26</v>
      </c>
    </row>
    <row r="19" spans="1:9" ht="12.95" customHeight="1" x14ac:dyDescent="0.25">
      <c r="A19" s="168" t="s">
        <v>51</v>
      </c>
      <c r="B19" s="168"/>
      <c r="C19" s="168"/>
      <c r="D19" s="168"/>
      <c r="E19" s="168"/>
      <c r="F19" s="17">
        <v>14316159.220000001</v>
      </c>
      <c r="G19" s="17">
        <v>977653.17</v>
      </c>
      <c r="H19" s="17">
        <v>15293812.390000001</v>
      </c>
      <c r="I19" s="17">
        <v>15293812.390000001</v>
      </c>
    </row>
    <row r="20" spans="1:9" ht="12" customHeight="1" outlineLevel="1" x14ac:dyDescent="0.25">
      <c r="A20" s="169" t="s">
        <v>52</v>
      </c>
      <c r="B20" s="169"/>
      <c r="C20" s="169"/>
      <c r="D20" s="169"/>
      <c r="E20" s="169"/>
      <c r="F20" s="19">
        <v>18292.599999999999</v>
      </c>
      <c r="G20" s="18">
        <v>1360.35</v>
      </c>
      <c r="H20" s="18">
        <v>19652.95</v>
      </c>
      <c r="I20" s="18">
        <v>19652.95</v>
      </c>
    </row>
    <row r="21" spans="1:9" ht="12" customHeight="1" outlineLevel="1" x14ac:dyDescent="0.25">
      <c r="A21" s="169" t="s">
        <v>53</v>
      </c>
      <c r="B21" s="169"/>
      <c r="C21" s="169"/>
      <c r="D21" s="169"/>
      <c r="E21" s="169"/>
      <c r="F21" s="18">
        <v>9402630.6500000004</v>
      </c>
      <c r="G21" s="18">
        <v>680241.14</v>
      </c>
      <c r="H21" s="18">
        <v>10082871.789999999</v>
      </c>
      <c r="I21" s="18">
        <v>10082871.789999999</v>
      </c>
    </row>
    <row r="22" spans="1:9" ht="12" customHeight="1" outlineLevel="1" x14ac:dyDescent="0.25">
      <c r="A22" s="169" t="s">
        <v>54</v>
      </c>
      <c r="B22" s="169"/>
      <c r="C22" s="169"/>
      <c r="D22" s="169"/>
      <c r="E22" s="169"/>
      <c r="F22" s="23">
        <v>200.52</v>
      </c>
      <c r="G22" s="23">
        <v>13.73</v>
      </c>
      <c r="H22" s="23">
        <v>214.25</v>
      </c>
      <c r="I22" s="23">
        <v>214.25</v>
      </c>
    </row>
    <row r="23" spans="1:9" ht="12" customHeight="1" outlineLevel="1" x14ac:dyDescent="0.25">
      <c r="A23" s="169" t="s">
        <v>55</v>
      </c>
      <c r="B23" s="169"/>
      <c r="C23" s="169"/>
      <c r="D23" s="169"/>
      <c r="E23" s="169"/>
      <c r="F23" s="18">
        <v>18577.78</v>
      </c>
      <c r="G23" s="23">
        <v>23.13</v>
      </c>
      <c r="H23" s="18">
        <v>18600.91</v>
      </c>
      <c r="I23" s="18">
        <v>18600.91</v>
      </c>
    </row>
    <row r="24" spans="1:9" ht="12" customHeight="1" outlineLevel="1" x14ac:dyDescent="0.25">
      <c r="A24" s="169" t="s">
        <v>56</v>
      </c>
      <c r="B24" s="169"/>
      <c r="C24" s="169"/>
      <c r="D24" s="169"/>
      <c r="E24" s="169"/>
      <c r="F24" s="18">
        <v>12020.24</v>
      </c>
      <c r="G24" s="21">
        <v>13.2</v>
      </c>
      <c r="H24" s="18">
        <v>12033.44</v>
      </c>
      <c r="I24" s="18">
        <v>12033.44</v>
      </c>
    </row>
    <row r="25" spans="1:9" ht="12" customHeight="1" outlineLevel="1" x14ac:dyDescent="0.25">
      <c r="A25" s="169" t="s">
        <v>57</v>
      </c>
      <c r="B25" s="169"/>
      <c r="C25" s="169"/>
      <c r="D25" s="169"/>
      <c r="E25" s="169"/>
      <c r="F25" s="18">
        <v>827957.97</v>
      </c>
      <c r="G25" s="18">
        <v>13666.77</v>
      </c>
      <c r="H25" s="18">
        <v>841624.74</v>
      </c>
      <c r="I25" s="18">
        <v>841624.74</v>
      </c>
    </row>
    <row r="26" spans="1:9" ht="12" customHeight="1" outlineLevel="1" x14ac:dyDescent="0.25">
      <c r="A26" s="169" t="s">
        <v>58</v>
      </c>
      <c r="B26" s="169"/>
      <c r="C26" s="169"/>
      <c r="D26" s="169"/>
      <c r="E26" s="169"/>
      <c r="F26" s="18">
        <v>1655.92</v>
      </c>
      <c r="G26" s="21">
        <v>27.3</v>
      </c>
      <c r="H26" s="18">
        <v>1683.22</v>
      </c>
      <c r="I26" s="18">
        <v>1683.22</v>
      </c>
    </row>
    <row r="27" spans="1:9" ht="12" customHeight="1" outlineLevel="1" x14ac:dyDescent="0.25">
      <c r="A27" s="169" t="s">
        <v>59</v>
      </c>
      <c r="B27" s="169"/>
      <c r="C27" s="169"/>
      <c r="D27" s="169"/>
      <c r="E27" s="169"/>
      <c r="F27" s="18">
        <v>248387.41</v>
      </c>
      <c r="G27" s="18">
        <v>4099.08</v>
      </c>
      <c r="H27" s="18">
        <v>252486.49</v>
      </c>
      <c r="I27" s="18">
        <v>252486.49</v>
      </c>
    </row>
    <row r="28" spans="1:9" ht="12" customHeight="1" outlineLevel="1" x14ac:dyDescent="0.25">
      <c r="A28" s="169" t="s">
        <v>60</v>
      </c>
      <c r="B28" s="169"/>
      <c r="C28" s="169"/>
      <c r="D28" s="169"/>
      <c r="E28" s="169"/>
      <c r="F28" s="18">
        <v>738540.33</v>
      </c>
      <c r="G28" s="18">
        <v>57722.37</v>
      </c>
      <c r="H28" s="19">
        <v>796262.7</v>
      </c>
      <c r="I28" s="19">
        <v>796262.7</v>
      </c>
    </row>
    <row r="29" spans="1:9" ht="12" customHeight="1" outlineLevel="1" x14ac:dyDescent="0.25">
      <c r="A29" s="169" t="s">
        <v>61</v>
      </c>
      <c r="B29" s="169"/>
      <c r="C29" s="169"/>
      <c r="D29" s="169"/>
      <c r="E29" s="169"/>
      <c r="F29" s="18">
        <v>1435.49</v>
      </c>
      <c r="G29" s="23">
        <v>114.39</v>
      </c>
      <c r="H29" s="18">
        <v>1549.88</v>
      </c>
      <c r="I29" s="18">
        <v>1549.88</v>
      </c>
    </row>
    <row r="30" spans="1:9" ht="12" customHeight="1" outlineLevel="1" x14ac:dyDescent="0.25">
      <c r="A30" s="169" t="s">
        <v>62</v>
      </c>
      <c r="B30" s="169"/>
      <c r="C30" s="169"/>
      <c r="D30" s="169"/>
      <c r="E30" s="169"/>
      <c r="F30" s="18">
        <v>221241.26</v>
      </c>
      <c r="G30" s="18">
        <v>15278.62</v>
      </c>
      <c r="H30" s="18">
        <v>236519.88</v>
      </c>
      <c r="I30" s="18">
        <v>236519.88</v>
      </c>
    </row>
    <row r="31" spans="1:9" ht="12" customHeight="1" outlineLevel="1" x14ac:dyDescent="0.25">
      <c r="A31" s="169" t="s">
        <v>63</v>
      </c>
      <c r="B31" s="169"/>
      <c r="C31" s="169"/>
      <c r="D31" s="169"/>
      <c r="E31" s="169"/>
      <c r="F31" s="23">
        <v>484.71</v>
      </c>
      <c r="G31" s="18">
        <v>5805.87</v>
      </c>
      <c r="H31" s="18">
        <v>6290.58</v>
      </c>
      <c r="I31" s="18">
        <v>6290.58</v>
      </c>
    </row>
    <row r="32" spans="1:9" ht="12" customHeight="1" outlineLevel="1" x14ac:dyDescent="0.25">
      <c r="A32" s="169" t="s">
        <v>64</v>
      </c>
      <c r="B32" s="169"/>
      <c r="C32" s="169"/>
      <c r="D32" s="169"/>
      <c r="E32" s="169"/>
      <c r="F32" s="23">
        <v>0.97</v>
      </c>
      <c r="G32" s="23">
        <v>9.59</v>
      </c>
      <c r="H32" s="23">
        <v>10.56</v>
      </c>
      <c r="I32" s="23">
        <v>10.56</v>
      </c>
    </row>
    <row r="33" spans="1:9" ht="12" customHeight="1" outlineLevel="1" x14ac:dyDescent="0.25">
      <c r="A33" s="169" t="s">
        <v>65</v>
      </c>
      <c r="B33" s="169"/>
      <c r="C33" s="169"/>
      <c r="D33" s="169"/>
      <c r="E33" s="169"/>
      <c r="F33" s="21">
        <v>145.4</v>
      </c>
      <c r="G33" s="18">
        <v>1438.18</v>
      </c>
      <c r="H33" s="18">
        <v>1583.58</v>
      </c>
      <c r="I33" s="18">
        <v>1583.58</v>
      </c>
    </row>
    <row r="34" spans="1:9" ht="12" customHeight="1" outlineLevel="1" x14ac:dyDescent="0.25">
      <c r="A34" s="169" t="s">
        <v>66</v>
      </c>
      <c r="B34" s="169"/>
      <c r="C34" s="169"/>
      <c r="D34" s="169"/>
      <c r="E34" s="169"/>
      <c r="F34" s="18">
        <v>2824587.97</v>
      </c>
      <c r="G34" s="18">
        <v>197839.45</v>
      </c>
      <c r="H34" s="18">
        <v>3022427.42</v>
      </c>
      <c r="I34" s="18">
        <v>3022427.42</v>
      </c>
    </row>
    <row r="35" spans="1:9" ht="12.95" customHeight="1" x14ac:dyDescent="0.25">
      <c r="A35" s="168" t="s">
        <v>11</v>
      </c>
      <c r="B35" s="168"/>
      <c r="C35" s="168"/>
      <c r="D35" s="168"/>
      <c r="E35" s="168"/>
      <c r="F35" s="17">
        <v>1065500.72</v>
      </c>
      <c r="G35" s="17">
        <v>50136.97</v>
      </c>
      <c r="H35" s="17">
        <v>1115637.69</v>
      </c>
      <c r="I35" s="17">
        <f>H35*ИПЦ!D34/100</f>
        <v>1172203.8889128435</v>
      </c>
    </row>
    <row r="36" spans="1:9" ht="12.95" customHeight="1" outlineLevel="1" x14ac:dyDescent="0.25">
      <c r="A36" s="170" t="s">
        <v>67</v>
      </c>
      <c r="B36" s="170"/>
      <c r="C36" s="170"/>
      <c r="D36" s="170"/>
      <c r="E36" s="170"/>
      <c r="F36" s="25">
        <v>35540.199999999997</v>
      </c>
      <c r="G36" s="17">
        <v>3338.44</v>
      </c>
      <c r="H36" s="17">
        <v>38878.639999999999</v>
      </c>
      <c r="I36" s="17"/>
    </row>
    <row r="37" spans="1:9" ht="12" hidden="1" customHeight="1" outlineLevel="2" x14ac:dyDescent="0.25">
      <c r="A37" s="171" t="s">
        <v>68</v>
      </c>
      <c r="B37" s="171"/>
      <c r="C37" s="171"/>
      <c r="D37" s="171"/>
      <c r="E37" s="171"/>
      <c r="F37" s="19">
        <v>35540.199999999997</v>
      </c>
      <c r="G37" s="18">
        <v>3338.44</v>
      </c>
      <c r="H37" s="18">
        <v>38878.639999999999</v>
      </c>
      <c r="I37" s="18"/>
    </row>
    <row r="38" spans="1:9" ht="12.95" customHeight="1" outlineLevel="1" collapsed="1" x14ac:dyDescent="0.25">
      <c r="A38" s="170" t="s">
        <v>69</v>
      </c>
      <c r="B38" s="170"/>
      <c r="C38" s="170"/>
      <c r="D38" s="170"/>
      <c r="E38" s="170"/>
      <c r="F38" s="17">
        <v>90166.15</v>
      </c>
      <c r="G38" s="17">
        <v>1390.59</v>
      </c>
      <c r="H38" s="17">
        <v>91556.74</v>
      </c>
      <c r="I38" s="17"/>
    </row>
    <row r="39" spans="1:9" ht="12" hidden="1" customHeight="1" outlineLevel="2" x14ac:dyDescent="0.25">
      <c r="A39" s="171" t="s">
        <v>70</v>
      </c>
      <c r="B39" s="171"/>
      <c r="C39" s="171"/>
      <c r="D39" s="171"/>
      <c r="E39" s="171"/>
      <c r="F39" s="18">
        <v>90166.15</v>
      </c>
      <c r="G39" s="18">
        <v>1390.59</v>
      </c>
      <c r="H39" s="18">
        <v>91556.74</v>
      </c>
      <c r="I39" s="18"/>
    </row>
    <row r="40" spans="1:9" ht="12.95" customHeight="1" outlineLevel="1" collapsed="1" x14ac:dyDescent="0.25">
      <c r="A40" s="170" t="s">
        <v>71</v>
      </c>
      <c r="B40" s="170"/>
      <c r="C40" s="170"/>
      <c r="D40" s="170"/>
      <c r="E40" s="170"/>
      <c r="F40" s="17">
        <v>36275.14</v>
      </c>
      <c r="G40" s="17">
        <v>1573.82</v>
      </c>
      <c r="H40" s="17">
        <v>37848.959999999999</v>
      </c>
      <c r="I40" s="17"/>
    </row>
    <row r="41" spans="1:9" ht="12" hidden="1" customHeight="1" outlineLevel="2" x14ac:dyDescent="0.25">
      <c r="A41" s="171" t="s">
        <v>72</v>
      </c>
      <c r="B41" s="171"/>
      <c r="C41" s="171"/>
      <c r="D41" s="171"/>
      <c r="E41" s="171"/>
      <c r="F41" s="20"/>
      <c r="G41" s="21">
        <v>4.2</v>
      </c>
      <c r="H41" s="21">
        <v>4.2</v>
      </c>
      <c r="I41" s="21"/>
    </row>
    <row r="42" spans="1:9" ht="12" hidden="1" customHeight="1" outlineLevel="2" x14ac:dyDescent="0.25">
      <c r="A42" s="171" t="s">
        <v>73</v>
      </c>
      <c r="B42" s="171"/>
      <c r="C42" s="171"/>
      <c r="D42" s="171"/>
      <c r="E42" s="171"/>
      <c r="F42" s="18">
        <v>34238.06</v>
      </c>
      <c r="G42" s="23">
        <v>547.39</v>
      </c>
      <c r="H42" s="18">
        <v>34785.449999999997</v>
      </c>
      <c r="I42" s="18"/>
    </row>
    <row r="43" spans="1:9" ht="12" hidden="1" customHeight="1" outlineLevel="2" x14ac:dyDescent="0.25">
      <c r="A43" s="171" t="s">
        <v>74</v>
      </c>
      <c r="B43" s="171"/>
      <c r="C43" s="171"/>
      <c r="D43" s="171"/>
      <c r="E43" s="171"/>
      <c r="F43" s="18">
        <v>1977.61</v>
      </c>
      <c r="G43" s="23">
        <v>974.61</v>
      </c>
      <c r="H43" s="18">
        <v>2952.22</v>
      </c>
      <c r="I43" s="18"/>
    </row>
    <row r="44" spans="1:9" ht="12" hidden="1" customHeight="1" outlineLevel="2" x14ac:dyDescent="0.25">
      <c r="A44" s="171" t="s">
        <v>75</v>
      </c>
      <c r="B44" s="171"/>
      <c r="C44" s="171"/>
      <c r="D44" s="171"/>
      <c r="E44" s="171"/>
      <c r="F44" s="23">
        <v>1.27</v>
      </c>
      <c r="G44" s="22">
        <v>20</v>
      </c>
      <c r="H44" s="23">
        <v>21.27</v>
      </c>
      <c r="I44" s="23"/>
    </row>
    <row r="45" spans="1:9" ht="12" hidden="1" customHeight="1" outlineLevel="2" x14ac:dyDescent="0.25">
      <c r="A45" s="171" t="s">
        <v>76</v>
      </c>
      <c r="B45" s="171"/>
      <c r="C45" s="171"/>
      <c r="D45" s="171"/>
      <c r="E45" s="171"/>
      <c r="F45" s="20"/>
      <c r="G45" s="23">
        <v>4.72</v>
      </c>
      <c r="H45" s="23">
        <v>4.72</v>
      </c>
      <c r="I45" s="23"/>
    </row>
    <row r="46" spans="1:9" ht="12" hidden="1" customHeight="1" outlineLevel="2" x14ac:dyDescent="0.25">
      <c r="A46" s="171" t="s">
        <v>77</v>
      </c>
      <c r="B46" s="171"/>
      <c r="C46" s="171"/>
      <c r="D46" s="171"/>
      <c r="E46" s="171"/>
      <c r="F46" s="21">
        <v>58.2</v>
      </c>
      <c r="G46" s="21">
        <v>22.9</v>
      </c>
      <c r="H46" s="21">
        <v>81.099999999999994</v>
      </c>
      <c r="I46" s="21"/>
    </row>
    <row r="47" spans="1:9" ht="12.95" customHeight="1" outlineLevel="1" collapsed="1" x14ac:dyDescent="0.25">
      <c r="A47" s="170" t="s">
        <v>78</v>
      </c>
      <c r="B47" s="170"/>
      <c r="C47" s="170"/>
      <c r="D47" s="170"/>
      <c r="E47" s="170"/>
      <c r="F47" s="17">
        <v>260396.57</v>
      </c>
      <c r="G47" s="25">
        <v>2913.1</v>
      </c>
      <c r="H47" s="17">
        <v>263309.67</v>
      </c>
      <c r="I47" s="17"/>
    </row>
    <row r="48" spans="1:9" ht="24" hidden="1" customHeight="1" outlineLevel="2" x14ac:dyDescent="0.25">
      <c r="A48" s="171" t="s">
        <v>79</v>
      </c>
      <c r="B48" s="171"/>
      <c r="C48" s="171"/>
      <c r="D48" s="171"/>
      <c r="E48" s="171"/>
      <c r="F48" s="18">
        <v>9636.51</v>
      </c>
      <c r="G48" s="21">
        <v>251.2</v>
      </c>
      <c r="H48" s="18">
        <v>9887.7099999999991</v>
      </c>
      <c r="I48" s="18"/>
    </row>
    <row r="49" spans="1:9" ht="12" hidden="1" customHeight="1" outlineLevel="2" x14ac:dyDescent="0.25">
      <c r="A49" s="171" t="s">
        <v>80</v>
      </c>
      <c r="B49" s="171"/>
      <c r="C49" s="171"/>
      <c r="D49" s="171"/>
      <c r="E49" s="171"/>
      <c r="F49" s="19">
        <v>15656.9</v>
      </c>
      <c r="G49" s="23">
        <v>242.89</v>
      </c>
      <c r="H49" s="18">
        <v>15899.79</v>
      </c>
      <c r="I49" s="18"/>
    </row>
    <row r="50" spans="1:9" ht="12" hidden="1" customHeight="1" outlineLevel="2" x14ac:dyDescent="0.25">
      <c r="A50" s="171" t="s">
        <v>81</v>
      </c>
      <c r="B50" s="171"/>
      <c r="C50" s="171"/>
      <c r="D50" s="171"/>
      <c r="E50" s="171"/>
      <c r="F50" s="21">
        <v>499.9</v>
      </c>
      <c r="G50" s="23">
        <v>233.06</v>
      </c>
      <c r="H50" s="23">
        <v>732.96</v>
      </c>
      <c r="I50" s="23"/>
    </row>
    <row r="51" spans="1:9" ht="24" hidden="1" customHeight="1" outlineLevel="2" x14ac:dyDescent="0.25">
      <c r="A51" s="171" t="s">
        <v>82</v>
      </c>
      <c r="B51" s="171"/>
      <c r="C51" s="171"/>
      <c r="D51" s="171"/>
      <c r="E51" s="171"/>
      <c r="F51" s="18">
        <v>1680.67</v>
      </c>
      <c r="G51" s="18">
        <v>2185.7199999999998</v>
      </c>
      <c r="H51" s="18">
        <v>3866.39</v>
      </c>
      <c r="I51" s="18"/>
    </row>
    <row r="52" spans="1:9" ht="12" hidden="1" customHeight="1" outlineLevel="2" x14ac:dyDescent="0.25">
      <c r="A52" s="171" t="s">
        <v>83</v>
      </c>
      <c r="B52" s="171"/>
      <c r="C52" s="171"/>
      <c r="D52" s="171"/>
      <c r="E52" s="171"/>
      <c r="F52" s="21">
        <v>0.2</v>
      </c>
      <c r="G52" s="23">
        <v>0.23</v>
      </c>
      <c r="H52" s="23">
        <v>0.43</v>
      </c>
      <c r="I52" s="23"/>
    </row>
    <row r="53" spans="1:9" ht="12" hidden="1" customHeight="1" outlineLevel="2" x14ac:dyDescent="0.25">
      <c r="A53" s="171" t="s">
        <v>84</v>
      </c>
      <c r="B53" s="171"/>
      <c r="C53" s="171"/>
      <c r="D53" s="171"/>
      <c r="E53" s="171"/>
      <c r="F53" s="18">
        <v>232922.39</v>
      </c>
      <c r="G53" s="20"/>
      <c r="H53" s="18">
        <v>232922.39</v>
      </c>
      <c r="I53" s="18"/>
    </row>
    <row r="54" spans="1:9" ht="12.95" customHeight="1" outlineLevel="1" collapsed="1" x14ac:dyDescent="0.25">
      <c r="A54" s="170" t="s">
        <v>85</v>
      </c>
      <c r="B54" s="170"/>
      <c r="C54" s="170"/>
      <c r="D54" s="170"/>
      <c r="E54" s="170"/>
      <c r="F54" s="25">
        <v>285649.09999999998</v>
      </c>
      <c r="G54" s="17">
        <v>9245.08</v>
      </c>
      <c r="H54" s="17">
        <v>294894.18</v>
      </c>
      <c r="I54" s="17"/>
    </row>
    <row r="55" spans="1:9" ht="12" hidden="1" customHeight="1" outlineLevel="2" x14ac:dyDescent="0.25">
      <c r="A55" s="171" t="s">
        <v>86</v>
      </c>
      <c r="B55" s="171"/>
      <c r="C55" s="171"/>
      <c r="D55" s="171"/>
      <c r="E55" s="171"/>
      <c r="F55" s="20"/>
      <c r="G55" s="18">
        <v>1723.83</v>
      </c>
      <c r="H55" s="18">
        <v>1723.83</v>
      </c>
      <c r="I55" s="18"/>
    </row>
    <row r="56" spans="1:9" ht="12" hidden="1" customHeight="1" outlineLevel="2" x14ac:dyDescent="0.25">
      <c r="A56" s="171" t="s">
        <v>87</v>
      </c>
      <c r="B56" s="171"/>
      <c r="C56" s="171"/>
      <c r="D56" s="171"/>
      <c r="E56" s="171"/>
      <c r="F56" s="19">
        <v>21385.200000000001</v>
      </c>
      <c r="G56" s="23">
        <v>282.98</v>
      </c>
      <c r="H56" s="18">
        <v>21668.18</v>
      </c>
      <c r="I56" s="18"/>
    </row>
    <row r="57" spans="1:9" ht="12" hidden="1" customHeight="1" outlineLevel="2" x14ac:dyDescent="0.25">
      <c r="A57" s="171" t="s">
        <v>88</v>
      </c>
      <c r="B57" s="171"/>
      <c r="C57" s="171"/>
      <c r="D57" s="171"/>
      <c r="E57" s="171"/>
      <c r="F57" s="18">
        <v>14141.16</v>
      </c>
      <c r="G57" s="23">
        <v>396.89</v>
      </c>
      <c r="H57" s="18">
        <v>14538.05</v>
      </c>
      <c r="I57" s="18"/>
    </row>
    <row r="58" spans="1:9" ht="12" hidden="1" customHeight="1" outlineLevel="2" x14ac:dyDescent="0.25">
      <c r="A58" s="171" t="s">
        <v>89</v>
      </c>
      <c r="B58" s="171"/>
      <c r="C58" s="171"/>
      <c r="D58" s="171"/>
      <c r="E58" s="171"/>
      <c r="F58" s="18">
        <v>249986.01</v>
      </c>
      <c r="G58" s="18">
        <v>6835.04</v>
      </c>
      <c r="H58" s="18">
        <v>256821.05</v>
      </c>
      <c r="I58" s="18"/>
    </row>
    <row r="59" spans="1:9" ht="12" hidden="1" customHeight="1" outlineLevel="2" x14ac:dyDescent="0.25">
      <c r="A59" s="171" t="s">
        <v>90</v>
      </c>
      <c r="B59" s="171"/>
      <c r="C59" s="171"/>
      <c r="D59" s="171"/>
      <c r="E59" s="171"/>
      <c r="F59" s="23">
        <v>136.72999999999999</v>
      </c>
      <c r="G59" s="23">
        <v>6.34</v>
      </c>
      <c r="H59" s="23">
        <v>143.07</v>
      </c>
      <c r="I59" s="23"/>
    </row>
    <row r="60" spans="1:9" ht="12.95" customHeight="1" outlineLevel="1" collapsed="1" x14ac:dyDescent="0.25">
      <c r="A60" s="170" t="s">
        <v>91</v>
      </c>
      <c r="B60" s="170"/>
      <c r="C60" s="170"/>
      <c r="D60" s="170"/>
      <c r="E60" s="170"/>
      <c r="F60" s="17">
        <v>5599.74</v>
      </c>
      <c r="G60" s="17">
        <v>5024.3500000000004</v>
      </c>
      <c r="H60" s="17">
        <v>10624.09</v>
      </c>
      <c r="I60" s="17"/>
    </row>
    <row r="61" spans="1:9" ht="12" hidden="1" customHeight="1" outlineLevel="2" x14ac:dyDescent="0.25">
      <c r="A61" s="171" t="s">
        <v>92</v>
      </c>
      <c r="B61" s="171"/>
      <c r="C61" s="171"/>
      <c r="D61" s="171"/>
      <c r="E61" s="171"/>
      <c r="F61" s="20"/>
      <c r="G61" s="18">
        <v>1230.8900000000001</v>
      </c>
      <c r="H61" s="18">
        <v>1230.8900000000001</v>
      </c>
      <c r="I61" s="18"/>
    </row>
    <row r="62" spans="1:9" ht="12.95" hidden="1" customHeight="1" outlineLevel="2" x14ac:dyDescent="0.25">
      <c r="A62" s="173" t="s">
        <v>93</v>
      </c>
      <c r="B62" s="173"/>
      <c r="C62" s="173"/>
      <c r="D62" s="173"/>
      <c r="E62" s="173"/>
      <c r="F62" s="17">
        <v>5599.74</v>
      </c>
      <c r="G62" s="17">
        <v>3793.46</v>
      </c>
      <c r="H62" s="25">
        <v>9393.2000000000007</v>
      </c>
      <c r="I62" s="25"/>
    </row>
    <row r="63" spans="1:9" ht="12" hidden="1" customHeight="1" outlineLevel="3" x14ac:dyDescent="0.25">
      <c r="A63" s="172" t="s">
        <v>94</v>
      </c>
      <c r="B63" s="172"/>
      <c r="C63" s="172"/>
      <c r="D63" s="172"/>
      <c r="E63" s="172"/>
      <c r="F63" s="18">
        <v>5599.74</v>
      </c>
      <c r="G63" s="18">
        <v>3770.03</v>
      </c>
      <c r="H63" s="18">
        <v>9369.77</v>
      </c>
      <c r="I63" s="18"/>
    </row>
    <row r="64" spans="1:9" ht="12" hidden="1" customHeight="1" outlineLevel="3" x14ac:dyDescent="0.25">
      <c r="A64" s="172" t="s">
        <v>95</v>
      </c>
      <c r="B64" s="172"/>
      <c r="C64" s="172"/>
      <c r="D64" s="172"/>
      <c r="E64" s="172"/>
      <c r="F64" s="20"/>
      <c r="G64" s="23">
        <v>23.43</v>
      </c>
      <c r="H64" s="23">
        <v>23.43</v>
      </c>
      <c r="I64" s="23"/>
    </row>
    <row r="65" spans="1:9" ht="12.95" customHeight="1" outlineLevel="1" collapsed="1" x14ac:dyDescent="0.25">
      <c r="A65" s="170" t="s">
        <v>96</v>
      </c>
      <c r="B65" s="170"/>
      <c r="C65" s="170"/>
      <c r="D65" s="170"/>
      <c r="E65" s="170"/>
      <c r="F65" s="17">
        <v>174878.85</v>
      </c>
      <c r="G65" s="17">
        <v>2687.83</v>
      </c>
      <c r="H65" s="17">
        <v>177566.68</v>
      </c>
      <c r="I65" s="17"/>
    </row>
    <row r="66" spans="1:9" ht="12.95" hidden="1" customHeight="1" outlineLevel="2" x14ac:dyDescent="0.25">
      <c r="A66" s="173" t="s">
        <v>97</v>
      </c>
      <c r="B66" s="173"/>
      <c r="C66" s="173"/>
      <c r="D66" s="173"/>
      <c r="E66" s="173"/>
      <c r="F66" s="17">
        <v>174878.85</v>
      </c>
      <c r="G66" s="17">
        <v>2687.83</v>
      </c>
      <c r="H66" s="17">
        <v>177566.68</v>
      </c>
      <c r="I66" s="17"/>
    </row>
    <row r="67" spans="1:9" ht="12" hidden="1" customHeight="1" outlineLevel="3" x14ac:dyDescent="0.25">
      <c r="A67" s="172" t="s">
        <v>98</v>
      </c>
      <c r="B67" s="172"/>
      <c r="C67" s="172"/>
      <c r="D67" s="172"/>
      <c r="E67" s="172"/>
      <c r="F67" s="18">
        <v>17848.11</v>
      </c>
      <c r="G67" s="23">
        <v>281.45</v>
      </c>
      <c r="H67" s="18">
        <v>18129.560000000001</v>
      </c>
      <c r="I67" s="18"/>
    </row>
    <row r="68" spans="1:9" ht="12" hidden="1" customHeight="1" outlineLevel="3" x14ac:dyDescent="0.25">
      <c r="A68" s="172" t="s">
        <v>99</v>
      </c>
      <c r="B68" s="172"/>
      <c r="C68" s="172"/>
      <c r="D68" s="172"/>
      <c r="E68" s="172"/>
      <c r="F68" s="18">
        <v>140776.60999999999</v>
      </c>
      <c r="G68" s="19">
        <v>2137.6999999999998</v>
      </c>
      <c r="H68" s="18">
        <v>142914.31</v>
      </c>
      <c r="I68" s="18"/>
    </row>
    <row r="69" spans="1:9" ht="12" hidden="1" customHeight="1" outlineLevel="3" x14ac:dyDescent="0.25">
      <c r="A69" s="172" t="s">
        <v>100</v>
      </c>
      <c r="B69" s="172"/>
      <c r="C69" s="172"/>
      <c r="D69" s="172"/>
      <c r="E69" s="172"/>
      <c r="F69" s="18">
        <v>16254.13</v>
      </c>
      <c r="G69" s="23">
        <v>268.68</v>
      </c>
      <c r="H69" s="18">
        <v>16522.810000000001</v>
      </c>
      <c r="I69" s="18"/>
    </row>
    <row r="70" spans="1:9" ht="12.95" customHeight="1" outlineLevel="1" collapsed="1" x14ac:dyDescent="0.25">
      <c r="A70" s="170" t="s">
        <v>101</v>
      </c>
      <c r="B70" s="170"/>
      <c r="C70" s="170"/>
      <c r="D70" s="170"/>
      <c r="E70" s="170"/>
      <c r="F70" s="17">
        <v>176994.97</v>
      </c>
      <c r="G70" s="17">
        <v>23963.759999999998</v>
      </c>
      <c r="H70" s="17">
        <v>200958.73</v>
      </c>
      <c r="I70" s="17"/>
    </row>
    <row r="71" spans="1:9" ht="12" hidden="1" customHeight="1" outlineLevel="2" x14ac:dyDescent="0.25">
      <c r="A71" s="171" t="s">
        <v>102</v>
      </c>
      <c r="B71" s="171"/>
      <c r="C71" s="171"/>
      <c r="D71" s="171"/>
      <c r="E71" s="171"/>
      <c r="F71" s="18">
        <v>102066.14</v>
      </c>
      <c r="G71" s="18">
        <v>3329.95</v>
      </c>
      <c r="H71" s="18">
        <v>105396.09</v>
      </c>
      <c r="I71" s="18"/>
    </row>
    <row r="72" spans="1:9" ht="12" hidden="1" customHeight="1" outlineLevel="2" x14ac:dyDescent="0.25">
      <c r="A72" s="171" t="s">
        <v>103</v>
      </c>
      <c r="B72" s="171"/>
      <c r="C72" s="171"/>
      <c r="D72" s="171"/>
      <c r="E72" s="171"/>
      <c r="F72" s="23">
        <v>303.62</v>
      </c>
      <c r="G72" s="23">
        <v>241.48</v>
      </c>
      <c r="H72" s="21">
        <v>545.1</v>
      </c>
      <c r="I72" s="21"/>
    </row>
    <row r="73" spans="1:9" ht="12" hidden="1" customHeight="1" outlineLevel="2" x14ac:dyDescent="0.25">
      <c r="A73" s="171" t="s">
        <v>104</v>
      </c>
      <c r="B73" s="171"/>
      <c r="C73" s="171"/>
      <c r="D73" s="171"/>
      <c r="E73" s="171"/>
      <c r="F73" s="18">
        <v>12223.07</v>
      </c>
      <c r="G73" s="18">
        <v>6277.49</v>
      </c>
      <c r="H73" s="18">
        <v>18500.560000000001</v>
      </c>
      <c r="I73" s="18"/>
    </row>
    <row r="74" spans="1:9" ht="12" hidden="1" customHeight="1" outlineLevel="2" x14ac:dyDescent="0.25">
      <c r="A74" s="171" t="s">
        <v>105</v>
      </c>
      <c r="B74" s="171"/>
      <c r="C74" s="171"/>
      <c r="D74" s="171"/>
      <c r="E74" s="171"/>
      <c r="F74" s="18">
        <v>18443.75</v>
      </c>
      <c r="G74" s="23">
        <v>423.22</v>
      </c>
      <c r="H74" s="18">
        <v>18866.97</v>
      </c>
      <c r="I74" s="18"/>
    </row>
    <row r="75" spans="1:9" ht="12.95" hidden="1" customHeight="1" outlineLevel="2" x14ac:dyDescent="0.25">
      <c r="A75" s="173" t="s">
        <v>106</v>
      </c>
      <c r="B75" s="173"/>
      <c r="C75" s="173"/>
      <c r="D75" s="173"/>
      <c r="E75" s="173"/>
      <c r="F75" s="17">
        <v>43958.39</v>
      </c>
      <c r="G75" s="17">
        <v>13691.62</v>
      </c>
      <c r="H75" s="17">
        <v>57650.01</v>
      </c>
      <c r="I75" s="17"/>
    </row>
    <row r="76" spans="1:9" ht="12" hidden="1" customHeight="1" outlineLevel="3" x14ac:dyDescent="0.25">
      <c r="A76" s="172" t="s">
        <v>107</v>
      </c>
      <c r="B76" s="172"/>
      <c r="C76" s="172"/>
      <c r="D76" s="172"/>
      <c r="E76" s="172"/>
      <c r="F76" s="18">
        <v>10243.76</v>
      </c>
      <c r="G76" s="23">
        <v>174.78</v>
      </c>
      <c r="H76" s="18">
        <v>10418.540000000001</v>
      </c>
      <c r="I76" s="18"/>
    </row>
    <row r="77" spans="1:9" ht="12.95" hidden="1" customHeight="1" outlineLevel="3" x14ac:dyDescent="0.25">
      <c r="A77" s="175" t="s">
        <v>108</v>
      </c>
      <c r="B77" s="175"/>
      <c r="C77" s="175"/>
      <c r="D77" s="175"/>
      <c r="E77" s="175"/>
      <c r="F77" s="17">
        <v>33714.629999999997</v>
      </c>
      <c r="G77" s="17">
        <v>13516.84</v>
      </c>
      <c r="H77" s="17">
        <v>47231.47</v>
      </c>
      <c r="I77" s="17"/>
    </row>
    <row r="78" spans="1:9" ht="12" hidden="1" customHeight="1" outlineLevel="4" x14ac:dyDescent="0.25">
      <c r="A78" s="176" t="s">
        <v>108</v>
      </c>
      <c r="B78" s="176"/>
      <c r="C78" s="176"/>
      <c r="D78" s="176"/>
      <c r="E78" s="176"/>
      <c r="F78" s="18">
        <v>11965.71</v>
      </c>
      <c r="G78" s="18">
        <v>13516.84</v>
      </c>
      <c r="H78" s="18">
        <v>25482.55</v>
      </c>
      <c r="I78" s="18"/>
    </row>
    <row r="79" spans="1:9" ht="12" hidden="1" customHeight="1" outlineLevel="4" x14ac:dyDescent="0.25">
      <c r="A79" s="176" t="s">
        <v>109</v>
      </c>
      <c r="B79" s="176"/>
      <c r="C79" s="176"/>
      <c r="D79" s="176"/>
      <c r="E79" s="176"/>
      <c r="F79" s="18">
        <v>21748.92</v>
      </c>
      <c r="G79" s="20"/>
      <c r="H79" s="18">
        <v>21748.92</v>
      </c>
      <c r="I79" s="18"/>
    </row>
    <row r="80" spans="1:9" ht="12" customHeight="1" collapsed="1" x14ac:dyDescent="0.25">
      <c r="A80" s="174" t="s">
        <v>110</v>
      </c>
      <c r="B80" s="174"/>
      <c r="C80" s="174"/>
      <c r="D80" s="174"/>
      <c r="E80" s="174"/>
      <c r="F80" s="18">
        <v>71215.960000000006</v>
      </c>
      <c r="G80" s="18">
        <v>2813.85</v>
      </c>
      <c r="H80" s="18">
        <v>74029.81</v>
      </c>
      <c r="I80" s="18">
        <v>74029.81</v>
      </c>
    </row>
    <row r="81" spans="1:9" ht="12.95" customHeight="1" x14ac:dyDescent="0.25">
      <c r="A81" s="168" t="s">
        <v>111</v>
      </c>
      <c r="B81" s="168"/>
      <c r="C81" s="168"/>
      <c r="D81" s="168"/>
      <c r="E81" s="168"/>
      <c r="F81" s="17">
        <v>2558233.71</v>
      </c>
      <c r="G81" s="17">
        <v>162711.87</v>
      </c>
      <c r="H81" s="17">
        <v>2720945.58</v>
      </c>
      <c r="I81" s="17">
        <f>H81*ИПЦ!D34/100</f>
        <v>2858905.7352447575</v>
      </c>
    </row>
    <row r="82" spans="1:9" ht="12.95" customHeight="1" outlineLevel="1" x14ac:dyDescent="0.25">
      <c r="A82" s="170" t="s">
        <v>112</v>
      </c>
      <c r="B82" s="170"/>
      <c r="C82" s="170"/>
      <c r="D82" s="170"/>
      <c r="E82" s="170"/>
      <c r="F82" s="17">
        <v>2194.34</v>
      </c>
      <c r="G82" s="26">
        <v>30.67</v>
      </c>
      <c r="H82" s="17">
        <v>2225.0100000000002</v>
      </c>
      <c r="I82" s="17"/>
    </row>
    <row r="83" spans="1:9" ht="12.95" hidden="1" customHeight="1" outlineLevel="2" x14ac:dyDescent="0.25">
      <c r="A83" s="173" t="s">
        <v>113</v>
      </c>
      <c r="B83" s="173"/>
      <c r="C83" s="173"/>
      <c r="D83" s="173"/>
      <c r="E83" s="173"/>
      <c r="F83" s="17">
        <v>2194.34</v>
      </c>
      <c r="G83" s="26">
        <v>30.67</v>
      </c>
      <c r="H83" s="17">
        <v>2225.0100000000002</v>
      </c>
      <c r="I83" s="17"/>
    </row>
    <row r="84" spans="1:9" ht="12" hidden="1" customHeight="1" outlineLevel="3" x14ac:dyDescent="0.25">
      <c r="A84" s="172" t="s">
        <v>114</v>
      </c>
      <c r="B84" s="172"/>
      <c r="C84" s="172"/>
      <c r="D84" s="172"/>
      <c r="E84" s="172"/>
      <c r="F84" s="18">
        <v>2194.34</v>
      </c>
      <c r="G84" s="23">
        <v>30.67</v>
      </c>
      <c r="H84" s="18">
        <v>2225.0100000000002</v>
      </c>
      <c r="I84" s="18"/>
    </row>
    <row r="85" spans="1:9" ht="12.95" customHeight="1" outlineLevel="1" collapsed="1" x14ac:dyDescent="0.25">
      <c r="A85" s="170" t="s">
        <v>115</v>
      </c>
      <c r="B85" s="170"/>
      <c r="C85" s="170"/>
      <c r="D85" s="170"/>
      <c r="E85" s="170"/>
      <c r="F85" s="27"/>
      <c r="G85" s="17">
        <v>1145.1199999999999</v>
      </c>
      <c r="H85" s="17">
        <v>1145.1199999999999</v>
      </c>
      <c r="I85" s="17"/>
    </row>
    <row r="86" spans="1:9" ht="12" hidden="1" customHeight="1" outlineLevel="2" x14ac:dyDescent="0.25">
      <c r="A86" s="171" t="s">
        <v>116</v>
      </c>
      <c r="B86" s="171"/>
      <c r="C86" s="171"/>
      <c r="D86" s="171"/>
      <c r="E86" s="171"/>
      <c r="F86" s="20"/>
      <c r="G86" s="23">
        <v>95.87</v>
      </c>
      <c r="H86" s="23">
        <v>95.87</v>
      </c>
      <c r="I86" s="23"/>
    </row>
    <row r="87" spans="1:9" ht="12" hidden="1" customHeight="1" outlineLevel="2" x14ac:dyDescent="0.25">
      <c r="A87" s="171" t="s">
        <v>117</v>
      </c>
      <c r="B87" s="171"/>
      <c r="C87" s="171"/>
      <c r="D87" s="171"/>
      <c r="E87" s="171"/>
      <c r="F87" s="20"/>
      <c r="G87" s="23">
        <v>16.88</v>
      </c>
      <c r="H87" s="23">
        <v>16.88</v>
      </c>
      <c r="I87" s="23"/>
    </row>
    <row r="88" spans="1:9" ht="12" hidden="1" customHeight="1" outlineLevel="2" x14ac:dyDescent="0.25">
      <c r="A88" s="171" t="s">
        <v>118</v>
      </c>
      <c r="B88" s="171"/>
      <c r="C88" s="171"/>
      <c r="D88" s="171"/>
      <c r="E88" s="171"/>
      <c r="F88" s="20"/>
      <c r="G88" s="23">
        <v>218.26</v>
      </c>
      <c r="H88" s="23">
        <v>218.26</v>
      </c>
      <c r="I88" s="23"/>
    </row>
    <row r="89" spans="1:9" ht="12" hidden="1" customHeight="1" outlineLevel="2" x14ac:dyDescent="0.25">
      <c r="A89" s="171" t="s">
        <v>119</v>
      </c>
      <c r="B89" s="171"/>
      <c r="C89" s="171"/>
      <c r="D89" s="171"/>
      <c r="E89" s="171"/>
      <c r="F89" s="20"/>
      <c r="G89" s="23">
        <v>814.11</v>
      </c>
      <c r="H89" s="23">
        <v>814.11</v>
      </c>
      <c r="I89" s="23"/>
    </row>
    <row r="90" spans="1:9" ht="12.95" customHeight="1" outlineLevel="1" collapsed="1" x14ac:dyDescent="0.25">
      <c r="A90" s="170" t="s">
        <v>120</v>
      </c>
      <c r="B90" s="170"/>
      <c r="C90" s="170"/>
      <c r="D90" s="170"/>
      <c r="E90" s="170"/>
      <c r="F90" s="17">
        <v>18989.86</v>
      </c>
      <c r="G90" s="17">
        <v>2103.15</v>
      </c>
      <c r="H90" s="17">
        <v>21093.01</v>
      </c>
      <c r="I90" s="17"/>
    </row>
    <row r="91" spans="1:9" ht="12" hidden="1" customHeight="1" outlineLevel="2" x14ac:dyDescent="0.25">
      <c r="A91" s="171" t="s">
        <v>121</v>
      </c>
      <c r="B91" s="171"/>
      <c r="C91" s="171"/>
      <c r="D91" s="171"/>
      <c r="E91" s="171"/>
      <c r="F91" s="20"/>
      <c r="G91" s="18">
        <v>1856.24</v>
      </c>
      <c r="H91" s="18">
        <v>1856.24</v>
      </c>
      <c r="I91" s="18"/>
    </row>
    <row r="92" spans="1:9" ht="12" hidden="1" customHeight="1" outlineLevel="2" x14ac:dyDescent="0.25">
      <c r="A92" s="171" t="s">
        <v>122</v>
      </c>
      <c r="B92" s="171"/>
      <c r="C92" s="171"/>
      <c r="D92" s="171"/>
      <c r="E92" s="171"/>
      <c r="F92" s="18">
        <v>18989.86</v>
      </c>
      <c r="G92" s="23">
        <v>246.91</v>
      </c>
      <c r="H92" s="18">
        <v>19236.77</v>
      </c>
      <c r="I92" s="18"/>
    </row>
    <row r="93" spans="1:9" ht="12.95" customHeight="1" outlineLevel="1" collapsed="1" x14ac:dyDescent="0.25">
      <c r="A93" s="170" t="s">
        <v>123</v>
      </c>
      <c r="B93" s="170"/>
      <c r="C93" s="170"/>
      <c r="D93" s="170"/>
      <c r="E93" s="170"/>
      <c r="F93" s="17">
        <v>119163.75</v>
      </c>
      <c r="G93" s="17">
        <v>4891.9799999999996</v>
      </c>
      <c r="H93" s="17">
        <v>124055.73</v>
      </c>
      <c r="I93" s="17"/>
    </row>
    <row r="94" spans="1:9" ht="12" hidden="1" customHeight="1" outlineLevel="2" x14ac:dyDescent="0.25">
      <c r="A94" s="171" t="s">
        <v>124</v>
      </c>
      <c r="B94" s="171"/>
      <c r="C94" s="171"/>
      <c r="D94" s="171"/>
      <c r="E94" s="171"/>
      <c r="F94" s="20"/>
      <c r="G94" s="19">
        <v>1246.5999999999999</v>
      </c>
      <c r="H94" s="19">
        <v>1246.5999999999999</v>
      </c>
      <c r="I94" s="19"/>
    </row>
    <row r="95" spans="1:9" ht="12" hidden="1" customHeight="1" outlineLevel="2" x14ac:dyDescent="0.25">
      <c r="A95" s="171" t="s">
        <v>125</v>
      </c>
      <c r="B95" s="171"/>
      <c r="C95" s="171"/>
      <c r="D95" s="171"/>
      <c r="E95" s="171"/>
      <c r="F95" s="18">
        <v>119163.75</v>
      </c>
      <c r="G95" s="23">
        <v>631.61</v>
      </c>
      <c r="H95" s="18">
        <v>119795.36</v>
      </c>
      <c r="I95" s="18"/>
    </row>
    <row r="96" spans="1:9" ht="12" hidden="1" customHeight="1" outlineLevel="2" x14ac:dyDescent="0.25">
      <c r="A96" s="171" t="s">
        <v>126</v>
      </c>
      <c r="B96" s="171"/>
      <c r="C96" s="171"/>
      <c r="D96" s="171"/>
      <c r="E96" s="171"/>
      <c r="F96" s="20"/>
      <c r="G96" s="18">
        <v>3013.77</v>
      </c>
      <c r="H96" s="18">
        <v>3013.77</v>
      </c>
      <c r="I96" s="18"/>
    </row>
    <row r="97" spans="1:9" ht="12.95" customHeight="1" outlineLevel="1" collapsed="1" x14ac:dyDescent="0.25">
      <c r="A97" s="170" t="s">
        <v>127</v>
      </c>
      <c r="B97" s="170"/>
      <c r="C97" s="170"/>
      <c r="D97" s="170"/>
      <c r="E97" s="170"/>
      <c r="F97" s="17">
        <v>2652.83</v>
      </c>
      <c r="G97" s="28">
        <v>34.4</v>
      </c>
      <c r="H97" s="17">
        <v>2687.23</v>
      </c>
      <c r="I97" s="17"/>
    </row>
    <row r="98" spans="1:9" ht="12" hidden="1" customHeight="1" outlineLevel="2" x14ac:dyDescent="0.25">
      <c r="A98" s="171" t="s">
        <v>128</v>
      </c>
      <c r="B98" s="171"/>
      <c r="C98" s="171"/>
      <c r="D98" s="171"/>
      <c r="E98" s="171"/>
      <c r="F98" s="21">
        <v>985.4</v>
      </c>
      <c r="G98" s="23">
        <v>10.46</v>
      </c>
      <c r="H98" s="23">
        <v>995.86</v>
      </c>
      <c r="I98" s="23"/>
    </row>
    <row r="99" spans="1:9" ht="12" hidden="1" customHeight="1" outlineLevel="2" x14ac:dyDescent="0.25">
      <c r="A99" s="171" t="s">
        <v>129</v>
      </c>
      <c r="B99" s="171"/>
      <c r="C99" s="171"/>
      <c r="D99" s="171"/>
      <c r="E99" s="171"/>
      <c r="F99" s="18">
        <v>1667.43</v>
      </c>
      <c r="G99" s="23">
        <v>23.94</v>
      </c>
      <c r="H99" s="18">
        <v>1691.37</v>
      </c>
      <c r="I99" s="18"/>
    </row>
    <row r="100" spans="1:9" ht="12.95" customHeight="1" outlineLevel="1" collapsed="1" x14ac:dyDescent="0.25">
      <c r="A100" s="170" t="s">
        <v>130</v>
      </c>
      <c r="B100" s="170"/>
      <c r="C100" s="170"/>
      <c r="D100" s="170"/>
      <c r="E100" s="170"/>
      <c r="F100" s="17">
        <v>50279.24</v>
      </c>
      <c r="G100" s="17">
        <v>1292.3499999999999</v>
      </c>
      <c r="H100" s="17">
        <v>51571.59</v>
      </c>
      <c r="I100" s="17"/>
    </row>
    <row r="101" spans="1:9" ht="12" hidden="1" customHeight="1" outlineLevel="2" x14ac:dyDescent="0.25">
      <c r="A101" s="171" t="s">
        <v>131</v>
      </c>
      <c r="B101" s="171"/>
      <c r="C101" s="171"/>
      <c r="D101" s="171"/>
      <c r="E101" s="171"/>
      <c r="F101" s="18">
        <v>13045.54</v>
      </c>
      <c r="G101" s="23">
        <v>512.39</v>
      </c>
      <c r="H101" s="18">
        <v>13557.93</v>
      </c>
      <c r="I101" s="18"/>
    </row>
    <row r="102" spans="1:9" ht="12" hidden="1" customHeight="1" outlineLevel="2" x14ac:dyDescent="0.25">
      <c r="A102" s="171" t="s">
        <v>132</v>
      </c>
      <c r="B102" s="171"/>
      <c r="C102" s="171"/>
      <c r="D102" s="171"/>
      <c r="E102" s="171"/>
      <c r="F102" s="20"/>
      <c r="G102" s="22">
        <v>73</v>
      </c>
      <c r="H102" s="22">
        <v>73</v>
      </c>
      <c r="I102" s="22"/>
    </row>
    <row r="103" spans="1:9" ht="12" hidden="1" customHeight="1" outlineLevel="2" x14ac:dyDescent="0.25">
      <c r="A103" s="171" t="s">
        <v>133</v>
      </c>
      <c r="B103" s="171"/>
      <c r="C103" s="171"/>
      <c r="D103" s="171"/>
      <c r="E103" s="171"/>
      <c r="F103" s="19">
        <v>34556.800000000003</v>
      </c>
      <c r="G103" s="23">
        <v>493.95</v>
      </c>
      <c r="H103" s="18">
        <v>35050.75</v>
      </c>
      <c r="I103" s="18"/>
    </row>
    <row r="104" spans="1:9" ht="12" hidden="1" customHeight="1" outlineLevel="2" x14ac:dyDescent="0.25">
      <c r="A104" s="171" t="s">
        <v>134</v>
      </c>
      <c r="B104" s="171"/>
      <c r="C104" s="171"/>
      <c r="D104" s="171"/>
      <c r="E104" s="171"/>
      <c r="F104" s="19">
        <v>2676.9</v>
      </c>
      <c r="G104" s="23">
        <v>213.01</v>
      </c>
      <c r="H104" s="18">
        <v>2889.91</v>
      </c>
      <c r="I104" s="18"/>
    </row>
    <row r="105" spans="1:9" ht="12.95" customHeight="1" outlineLevel="1" collapsed="1" x14ac:dyDescent="0.25">
      <c r="A105" s="170" t="s">
        <v>135</v>
      </c>
      <c r="B105" s="170"/>
      <c r="C105" s="170"/>
      <c r="D105" s="170"/>
      <c r="E105" s="170"/>
      <c r="F105" s="27"/>
      <c r="G105" s="26">
        <v>606.94000000000005</v>
      </c>
      <c r="H105" s="26">
        <v>606.94000000000005</v>
      </c>
      <c r="I105" s="26"/>
    </row>
    <row r="106" spans="1:9" ht="12" hidden="1" customHeight="1" outlineLevel="2" x14ac:dyDescent="0.25">
      <c r="A106" s="171" t="s">
        <v>136</v>
      </c>
      <c r="B106" s="171"/>
      <c r="C106" s="171"/>
      <c r="D106" s="171"/>
      <c r="E106" s="171"/>
      <c r="F106" s="20"/>
      <c r="G106" s="23">
        <v>84.23</v>
      </c>
      <c r="H106" s="23">
        <v>84.23</v>
      </c>
      <c r="I106" s="23"/>
    </row>
    <row r="107" spans="1:9" ht="12" hidden="1" customHeight="1" outlineLevel="2" x14ac:dyDescent="0.25">
      <c r="A107" s="171" t="s">
        <v>137</v>
      </c>
      <c r="B107" s="171"/>
      <c r="C107" s="171"/>
      <c r="D107" s="171"/>
      <c r="E107" s="171"/>
      <c r="F107" s="20"/>
      <c r="G107" s="23">
        <v>522.71</v>
      </c>
      <c r="H107" s="23">
        <v>522.71</v>
      </c>
      <c r="I107" s="23"/>
    </row>
    <row r="108" spans="1:9" ht="12.95" customHeight="1" outlineLevel="1" collapsed="1" x14ac:dyDescent="0.25">
      <c r="A108" s="170" t="s">
        <v>138</v>
      </c>
      <c r="B108" s="170"/>
      <c r="C108" s="170"/>
      <c r="D108" s="170"/>
      <c r="E108" s="170"/>
      <c r="F108" s="26">
        <v>300.58</v>
      </c>
      <c r="G108" s="17">
        <v>7777.29</v>
      </c>
      <c r="H108" s="17">
        <v>8077.87</v>
      </c>
      <c r="I108" s="17"/>
    </row>
    <row r="109" spans="1:9" ht="12" hidden="1" customHeight="1" outlineLevel="2" x14ac:dyDescent="0.25">
      <c r="A109" s="171" t="s">
        <v>139</v>
      </c>
      <c r="B109" s="171"/>
      <c r="C109" s="171"/>
      <c r="D109" s="171"/>
      <c r="E109" s="171"/>
      <c r="F109" s="20"/>
      <c r="G109" s="18">
        <v>4946.46</v>
      </c>
      <c r="H109" s="18">
        <v>4946.46</v>
      </c>
      <c r="I109" s="18"/>
    </row>
    <row r="110" spans="1:9" ht="12" hidden="1" customHeight="1" outlineLevel="2" x14ac:dyDescent="0.25">
      <c r="A110" s="171" t="s">
        <v>140</v>
      </c>
      <c r="B110" s="171"/>
      <c r="C110" s="171"/>
      <c r="D110" s="171"/>
      <c r="E110" s="171"/>
      <c r="F110" s="20"/>
      <c r="G110" s="23">
        <v>446.12</v>
      </c>
      <c r="H110" s="23">
        <v>446.12</v>
      </c>
      <c r="I110" s="23"/>
    </row>
    <row r="111" spans="1:9" ht="12" hidden="1" customHeight="1" outlineLevel="2" x14ac:dyDescent="0.25">
      <c r="A111" s="171" t="s">
        <v>141</v>
      </c>
      <c r="B111" s="171"/>
      <c r="C111" s="171"/>
      <c r="D111" s="171"/>
      <c r="E111" s="171"/>
      <c r="F111" s="23">
        <v>198.11</v>
      </c>
      <c r="G111" s="18">
        <v>1467.79</v>
      </c>
      <c r="H111" s="19">
        <v>1665.9</v>
      </c>
      <c r="I111" s="19"/>
    </row>
    <row r="112" spans="1:9" ht="12" hidden="1" customHeight="1" outlineLevel="2" x14ac:dyDescent="0.25">
      <c r="A112" s="171" t="s">
        <v>142</v>
      </c>
      <c r="B112" s="171"/>
      <c r="C112" s="171"/>
      <c r="D112" s="171"/>
      <c r="E112" s="171"/>
      <c r="F112" s="20"/>
      <c r="G112" s="23">
        <v>383.97</v>
      </c>
      <c r="H112" s="23">
        <v>383.97</v>
      </c>
      <c r="I112" s="23"/>
    </row>
    <row r="113" spans="1:9" ht="12" hidden="1" customHeight="1" outlineLevel="2" x14ac:dyDescent="0.25">
      <c r="A113" s="171" t="s">
        <v>143</v>
      </c>
      <c r="B113" s="171"/>
      <c r="C113" s="171"/>
      <c r="D113" s="171"/>
      <c r="E113" s="171"/>
      <c r="F113" s="20"/>
      <c r="G113" s="23">
        <v>176.68</v>
      </c>
      <c r="H113" s="23">
        <v>176.68</v>
      </c>
      <c r="I113" s="23"/>
    </row>
    <row r="114" spans="1:9" ht="12" hidden="1" customHeight="1" outlineLevel="2" x14ac:dyDescent="0.25">
      <c r="A114" s="171" t="s">
        <v>144</v>
      </c>
      <c r="B114" s="171"/>
      <c r="C114" s="171"/>
      <c r="D114" s="171"/>
      <c r="E114" s="171"/>
      <c r="F114" s="20"/>
      <c r="G114" s="23">
        <v>30.52</v>
      </c>
      <c r="H114" s="23">
        <v>30.52</v>
      </c>
      <c r="I114" s="23"/>
    </row>
    <row r="115" spans="1:9" ht="12" hidden="1" customHeight="1" outlineLevel="2" x14ac:dyDescent="0.25">
      <c r="A115" s="171" t="s">
        <v>145</v>
      </c>
      <c r="B115" s="171"/>
      <c r="C115" s="171"/>
      <c r="D115" s="171"/>
      <c r="E115" s="171"/>
      <c r="F115" s="23">
        <v>102.47</v>
      </c>
      <c r="G115" s="23">
        <v>316.37</v>
      </c>
      <c r="H115" s="23">
        <v>418.84</v>
      </c>
      <c r="I115" s="23"/>
    </row>
    <row r="116" spans="1:9" ht="12" hidden="1" customHeight="1" outlineLevel="2" x14ac:dyDescent="0.25">
      <c r="A116" s="171" t="s">
        <v>146</v>
      </c>
      <c r="B116" s="171"/>
      <c r="C116" s="171"/>
      <c r="D116" s="171"/>
      <c r="E116" s="171"/>
      <c r="F116" s="20"/>
      <c r="G116" s="23">
        <v>9.3800000000000008</v>
      </c>
      <c r="H116" s="23">
        <v>9.3800000000000008</v>
      </c>
      <c r="I116" s="23"/>
    </row>
    <row r="117" spans="1:9" ht="12.95" customHeight="1" outlineLevel="1" collapsed="1" x14ac:dyDescent="0.25">
      <c r="A117" s="170" t="s">
        <v>147</v>
      </c>
      <c r="B117" s="170"/>
      <c r="C117" s="170"/>
      <c r="D117" s="170"/>
      <c r="E117" s="170"/>
      <c r="F117" s="17">
        <v>31263.38</v>
      </c>
      <c r="G117" s="17">
        <v>12920.89</v>
      </c>
      <c r="H117" s="17">
        <v>44184.27</v>
      </c>
      <c r="I117" s="17"/>
    </row>
    <row r="118" spans="1:9" ht="12" hidden="1" customHeight="1" outlineLevel="2" x14ac:dyDescent="0.25">
      <c r="A118" s="171" t="s">
        <v>148</v>
      </c>
      <c r="B118" s="171"/>
      <c r="C118" s="171"/>
      <c r="D118" s="171"/>
      <c r="E118" s="171"/>
      <c r="F118" s="20"/>
      <c r="G118" s="18">
        <v>9975.24</v>
      </c>
      <c r="H118" s="18">
        <v>9975.24</v>
      </c>
      <c r="I118" s="18"/>
    </row>
    <row r="119" spans="1:9" ht="12" hidden="1" customHeight="1" outlineLevel="2" x14ac:dyDescent="0.25">
      <c r="A119" s="171" t="s">
        <v>149</v>
      </c>
      <c r="B119" s="171"/>
      <c r="C119" s="171"/>
      <c r="D119" s="171"/>
      <c r="E119" s="171"/>
      <c r="F119" s="18">
        <v>2597.0300000000002</v>
      </c>
      <c r="G119" s="18">
        <v>2428.2800000000002</v>
      </c>
      <c r="H119" s="18">
        <v>5025.3100000000004</v>
      </c>
      <c r="I119" s="18"/>
    </row>
    <row r="120" spans="1:9" ht="12" hidden="1" customHeight="1" outlineLevel="2" x14ac:dyDescent="0.25">
      <c r="A120" s="171" t="s">
        <v>150</v>
      </c>
      <c r="B120" s="171"/>
      <c r="C120" s="171"/>
      <c r="D120" s="171"/>
      <c r="E120" s="171"/>
      <c r="F120" s="20"/>
      <c r="G120" s="23">
        <v>42.35</v>
      </c>
      <c r="H120" s="23">
        <v>42.35</v>
      </c>
      <c r="I120" s="23"/>
    </row>
    <row r="121" spans="1:9" ht="12" hidden="1" customHeight="1" outlineLevel="2" x14ac:dyDescent="0.25">
      <c r="A121" s="171" t="s">
        <v>151</v>
      </c>
      <c r="B121" s="171"/>
      <c r="C121" s="171"/>
      <c r="D121" s="171"/>
      <c r="E121" s="171"/>
      <c r="F121" s="18">
        <v>28666.35</v>
      </c>
      <c r="G121" s="23">
        <v>475.02</v>
      </c>
      <c r="H121" s="18">
        <v>29141.37</v>
      </c>
      <c r="I121" s="18"/>
    </row>
    <row r="122" spans="1:9" ht="12.95" customHeight="1" outlineLevel="1" collapsed="1" x14ac:dyDescent="0.25">
      <c r="A122" s="170" t="s">
        <v>93</v>
      </c>
      <c r="B122" s="170"/>
      <c r="C122" s="170"/>
      <c r="D122" s="170"/>
      <c r="E122" s="170"/>
      <c r="F122" s="17">
        <v>38665.19</v>
      </c>
      <c r="G122" s="17">
        <v>57524.09</v>
      </c>
      <c r="H122" s="17">
        <v>96189.28</v>
      </c>
      <c r="I122" s="17"/>
    </row>
    <row r="123" spans="1:9" ht="12" hidden="1" customHeight="1" outlineLevel="2" x14ac:dyDescent="0.25">
      <c r="A123" s="171" t="s">
        <v>152</v>
      </c>
      <c r="B123" s="171"/>
      <c r="C123" s="171"/>
      <c r="D123" s="171"/>
      <c r="E123" s="171"/>
      <c r="F123" s="18">
        <v>11676.28</v>
      </c>
      <c r="G123" s="18">
        <v>1120.26</v>
      </c>
      <c r="H123" s="18">
        <v>12796.54</v>
      </c>
      <c r="I123" s="18"/>
    </row>
    <row r="124" spans="1:9" ht="12" hidden="1" customHeight="1" outlineLevel="2" x14ac:dyDescent="0.25">
      <c r="A124" s="171" t="s">
        <v>153</v>
      </c>
      <c r="B124" s="171"/>
      <c r="C124" s="171"/>
      <c r="D124" s="171"/>
      <c r="E124" s="171"/>
      <c r="F124" s="18">
        <v>21507.279999999999</v>
      </c>
      <c r="G124" s="18">
        <v>25204.82</v>
      </c>
      <c r="H124" s="19">
        <v>46712.1</v>
      </c>
      <c r="I124" s="19"/>
    </row>
    <row r="125" spans="1:9" ht="12" hidden="1" customHeight="1" outlineLevel="2" x14ac:dyDescent="0.25">
      <c r="A125" s="171" t="s">
        <v>154</v>
      </c>
      <c r="B125" s="171"/>
      <c r="C125" s="171"/>
      <c r="D125" s="171"/>
      <c r="E125" s="171"/>
      <c r="F125" s="20"/>
      <c r="G125" s="18">
        <v>29684.240000000002</v>
      </c>
      <c r="H125" s="18">
        <v>29684.240000000002</v>
      </c>
      <c r="I125" s="18"/>
    </row>
    <row r="126" spans="1:9" ht="12" hidden="1" customHeight="1" outlineLevel="2" x14ac:dyDescent="0.25">
      <c r="A126" s="171" t="s">
        <v>155</v>
      </c>
      <c r="B126" s="171"/>
      <c r="C126" s="171"/>
      <c r="D126" s="171"/>
      <c r="E126" s="171"/>
      <c r="F126" s="18">
        <v>5205.4399999999996</v>
      </c>
      <c r="G126" s="23">
        <v>685.78</v>
      </c>
      <c r="H126" s="18">
        <v>5891.22</v>
      </c>
      <c r="I126" s="18"/>
    </row>
    <row r="127" spans="1:9" ht="12" hidden="1" customHeight="1" outlineLevel="2" x14ac:dyDescent="0.25">
      <c r="A127" s="171" t="s">
        <v>156</v>
      </c>
      <c r="B127" s="171"/>
      <c r="C127" s="171"/>
      <c r="D127" s="171"/>
      <c r="E127" s="171"/>
      <c r="F127" s="23">
        <v>276.19</v>
      </c>
      <c r="G127" s="23">
        <v>828.99</v>
      </c>
      <c r="H127" s="18">
        <v>1105.18</v>
      </c>
      <c r="I127" s="18"/>
    </row>
    <row r="128" spans="1:9" ht="12.95" customHeight="1" outlineLevel="1" collapsed="1" x14ac:dyDescent="0.25">
      <c r="A128" s="170" t="s">
        <v>157</v>
      </c>
      <c r="B128" s="170"/>
      <c r="C128" s="170"/>
      <c r="D128" s="170"/>
      <c r="E128" s="170"/>
      <c r="F128" s="17">
        <v>2959.81</v>
      </c>
      <c r="G128" s="25">
        <v>2124.9</v>
      </c>
      <c r="H128" s="17">
        <v>5084.71</v>
      </c>
      <c r="I128" s="17"/>
    </row>
    <row r="129" spans="1:9" ht="12" hidden="1" customHeight="1" outlineLevel="2" x14ac:dyDescent="0.25">
      <c r="A129" s="171" t="s">
        <v>158</v>
      </c>
      <c r="B129" s="171"/>
      <c r="C129" s="171"/>
      <c r="D129" s="171"/>
      <c r="E129" s="171"/>
      <c r="F129" s="20"/>
      <c r="G129" s="18">
        <v>1392.08</v>
      </c>
      <c r="H129" s="18">
        <v>1392.08</v>
      </c>
      <c r="I129" s="18"/>
    </row>
    <row r="130" spans="1:9" ht="12.95" hidden="1" customHeight="1" outlineLevel="2" x14ac:dyDescent="0.25">
      <c r="A130" s="173" t="s">
        <v>159</v>
      </c>
      <c r="B130" s="173"/>
      <c r="C130" s="173"/>
      <c r="D130" s="173"/>
      <c r="E130" s="173"/>
      <c r="F130" s="17">
        <v>2959.81</v>
      </c>
      <c r="G130" s="26">
        <v>732.82</v>
      </c>
      <c r="H130" s="17">
        <v>3692.63</v>
      </c>
      <c r="I130" s="17"/>
    </row>
    <row r="131" spans="1:9" ht="12" hidden="1" customHeight="1" outlineLevel="3" x14ac:dyDescent="0.25">
      <c r="A131" s="172" t="s">
        <v>159</v>
      </c>
      <c r="B131" s="172"/>
      <c r="C131" s="172"/>
      <c r="D131" s="172"/>
      <c r="E131" s="172"/>
      <c r="F131" s="18">
        <v>2959.81</v>
      </c>
      <c r="G131" s="23">
        <v>732.82</v>
      </c>
      <c r="H131" s="18">
        <v>3692.63</v>
      </c>
      <c r="I131" s="18"/>
    </row>
    <row r="132" spans="1:9" ht="12.95" customHeight="1" outlineLevel="1" collapsed="1" x14ac:dyDescent="0.25">
      <c r="A132" s="170" t="s">
        <v>85</v>
      </c>
      <c r="B132" s="170"/>
      <c r="C132" s="170"/>
      <c r="D132" s="170"/>
      <c r="E132" s="170"/>
      <c r="F132" s="17">
        <v>86253.440000000002</v>
      </c>
      <c r="G132" s="17">
        <v>3220.73</v>
      </c>
      <c r="H132" s="17">
        <v>89474.17</v>
      </c>
      <c r="I132" s="17"/>
    </row>
    <row r="133" spans="1:9" ht="12" hidden="1" customHeight="1" outlineLevel="2" x14ac:dyDescent="0.25">
      <c r="A133" s="171" t="s">
        <v>160</v>
      </c>
      <c r="B133" s="171"/>
      <c r="C133" s="171"/>
      <c r="D133" s="171"/>
      <c r="E133" s="171"/>
      <c r="F133" s="18">
        <v>6671.44</v>
      </c>
      <c r="G133" s="23">
        <v>183.01</v>
      </c>
      <c r="H133" s="18">
        <v>6854.45</v>
      </c>
      <c r="I133" s="18"/>
    </row>
    <row r="134" spans="1:9" ht="12" hidden="1" customHeight="1" outlineLevel="2" x14ac:dyDescent="0.25">
      <c r="A134" s="171" t="s">
        <v>161</v>
      </c>
      <c r="B134" s="171"/>
      <c r="C134" s="171"/>
      <c r="D134" s="171"/>
      <c r="E134" s="171"/>
      <c r="F134" s="23">
        <v>354.88</v>
      </c>
      <c r="G134" s="23">
        <v>101.72</v>
      </c>
      <c r="H134" s="21">
        <v>456.6</v>
      </c>
      <c r="I134" s="21"/>
    </row>
    <row r="135" spans="1:9" ht="12" hidden="1" customHeight="1" outlineLevel="2" x14ac:dyDescent="0.25">
      <c r="A135" s="171" t="s">
        <v>162</v>
      </c>
      <c r="B135" s="171"/>
      <c r="C135" s="171"/>
      <c r="D135" s="171"/>
      <c r="E135" s="171"/>
      <c r="F135" s="18">
        <v>34149.760000000002</v>
      </c>
      <c r="G135" s="23">
        <v>184.29</v>
      </c>
      <c r="H135" s="18">
        <v>34334.050000000003</v>
      </c>
      <c r="I135" s="18"/>
    </row>
    <row r="136" spans="1:9" ht="12" hidden="1" customHeight="1" outlineLevel="2" x14ac:dyDescent="0.25">
      <c r="A136" s="171" t="s">
        <v>163</v>
      </c>
      <c r="B136" s="171"/>
      <c r="C136" s="171"/>
      <c r="D136" s="171"/>
      <c r="E136" s="171"/>
      <c r="F136" s="18">
        <v>39841.07</v>
      </c>
      <c r="G136" s="23">
        <v>619.57000000000005</v>
      </c>
      <c r="H136" s="18">
        <v>40460.639999999999</v>
      </c>
      <c r="I136" s="18"/>
    </row>
    <row r="137" spans="1:9" ht="12" hidden="1" customHeight="1" outlineLevel="2" x14ac:dyDescent="0.25">
      <c r="A137" s="171" t="s">
        <v>164</v>
      </c>
      <c r="B137" s="171"/>
      <c r="C137" s="171"/>
      <c r="D137" s="171"/>
      <c r="E137" s="171"/>
      <c r="F137" s="18">
        <v>2841.87</v>
      </c>
      <c r="G137" s="18">
        <v>2063.71</v>
      </c>
      <c r="H137" s="18">
        <v>4905.58</v>
      </c>
      <c r="I137" s="18"/>
    </row>
    <row r="138" spans="1:9" ht="12" hidden="1" customHeight="1" outlineLevel="2" x14ac:dyDescent="0.25">
      <c r="A138" s="171" t="s">
        <v>165</v>
      </c>
      <c r="B138" s="171"/>
      <c r="C138" s="171"/>
      <c r="D138" s="171"/>
      <c r="E138" s="171"/>
      <c r="F138" s="18">
        <v>2394.42</v>
      </c>
      <c r="G138" s="23">
        <v>68.430000000000007</v>
      </c>
      <c r="H138" s="18">
        <v>2462.85</v>
      </c>
      <c r="I138" s="18"/>
    </row>
    <row r="139" spans="1:9" ht="12.95" customHeight="1" outlineLevel="1" collapsed="1" x14ac:dyDescent="0.25">
      <c r="A139" s="170" t="s">
        <v>91</v>
      </c>
      <c r="B139" s="170"/>
      <c r="C139" s="170"/>
      <c r="D139" s="170"/>
      <c r="E139" s="170"/>
      <c r="F139" s="17">
        <v>128944.48</v>
      </c>
      <c r="G139" s="17">
        <v>40856.61</v>
      </c>
      <c r="H139" s="17">
        <v>169801.09</v>
      </c>
      <c r="I139" s="17"/>
    </row>
    <row r="140" spans="1:9" ht="12" hidden="1" customHeight="1" outlineLevel="2" x14ac:dyDescent="0.25">
      <c r="A140" s="171" t="s">
        <v>166</v>
      </c>
      <c r="B140" s="171"/>
      <c r="C140" s="171"/>
      <c r="D140" s="171"/>
      <c r="E140" s="171"/>
      <c r="F140" s="20"/>
      <c r="G140" s="18">
        <v>5867.17</v>
      </c>
      <c r="H140" s="18">
        <v>5867.17</v>
      </c>
      <c r="I140" s="18"/>
    </row>
    <row r="141" spans="1:9" ht="12" hidden="1" customHeight="1" outlineLevel="2" x14ac:dyDescent="0.25">
      <c r="A141" s="171" t="s">
        <v>167</v>
      </c>
      <c r="B141" s="171"/>
      <c r="C141" s="171"/>
      <c r="D141" s="171"/>
      <c r="E141" s="171"/>
      <c r="F141" s="23">
        <v>51.61</v>
      </c>
      <c r="G141" s="23">
        <v>945.17</v>
      </c>
      <c r="H141" s="23">
        <v>996.78</v>
      </c>
      <c r="I141" s="23"/>
    </row>
    <row r="142" spans="1:9" ht="12" hidden="1" customHeight="1" outlineLevel="2" x14ac:dyDescent="0.25">
      <c r="A142" s="171" t="s">
        <v>168</v>
      </c>
      <c r="B142" s="171"/>
      <c r="C142" s="171"/>
      <c r="D142" s="171"/>
      <c r="E142" s="171"/>
      <c r="F142" s="18">
        <v>31805.56</v>
      </c>
      <c r="G142" s="18">
        <v>3185.71</v>
      </c>
      <c r="H142" s="18">
        <v>34991.269999999997</v>
      </c>
      <c r="I142" s="18"/>
    </row>
    <row r="143" spans="1:9" ht="12" hidden="1" customHeight="1" outlineLevel="2" x14ac:dyDescent="0.25">
      <c r="A143" s="171" t="s">
        <v>169</v>
      </c>
      <c r="B143" s="171"/>
      <c r="C143" s="171"/>
      <c r="D143" s="171"/>
      <c r="E143" s="171"/>
      <c r="F143" s="18">
        <v>4756.0600000000004</v>
      </c>
      <c r="G143" s="18">
        <v>1866.02</v>
      </c>
      <c r="H143" s="18">
        <v>6622.08</v>
      </c>
      <c r="I143" s="18"/>
    </row>
    <row r="144" spans="1:9" ht="12" hidden="1" customHeight="1" outlineLevel="2" x14ac:dyDescent="0.25">
      <c r="A144" s="171" t="s">
        <v>170</v>
      </c>
      <c r="B144" s="171"/>
      <c r="C144" s="171"/>
      <c r="D144" s="171"/>
      <c r="E144" s="171"/>
      <c r="F144" s="20"/>
      <c r="G144" s="23">
        <v>9.59</v>
      </c>
      <c r="H144" s="23">
        <v>9.59</v>
      </c>
      <c r="I144" s="23"/>
    </row>
    <row r="145" spans="1:9" ht="12" hidden="1" customHeight="1" outlineLevel="2" x14ac:dyDescent="0.25">
      <c r="A145" s="171" t="s">
        <v>171</v>
      </c>
      <c r="B145" s="171"/>
      <c r="C145" s="171"/>
      <c r="D145" s="171"/>
      <c r="E145" s="171"/>
      <c r="F145" s="20"/>
      <c r="G145" s="18">
        <v>8353.06</v>
      </c>
      <c r="H145" s="18">
        <v>8353.06</v>
      </c>
      <c r="I145" s="18"/>
    </row>
    <row r="146" spans="1:9" ht="12" hidden="1" customHeight="1" outlineLevel="2" x14ac:dyDescent="0.25">
      <c r="A146" s="171" t="s">
        <v>172</v>
      </c>
      <c r="B146" s="171"/>
      <c r="C146" s="171"/>
      <c r="D146" s="171"/>
      <c r="E146" s="171"/>
      <c r="F146" s="18">
        <v>92153.42</v>
      </c>
      <c r="G146" s="24">
        <v>12188</v>
      </c>
      <c r="H146" s="18">
        <v>104341.42</v>
      </c>
      <c r="I146" s="18"/>
    </row>
    <row r="147" spans="1:9" ht="12" hidden="1" customHeight="1" outlineLevel="2" x14ac:dyDescent="0.25">
      <c r="A147" s="171" t="s">
        <v>173</v>
      </c>
      <c r="B147" s="171"/>
      <c r="C147" s="171"/>
      <c r="D147" s="171"/>
      <c r="E147" s="171"/>
      <c r="F147" s="20"/>
      <c r="G147" s="18">
        <v>2316.09</v>
      </c>
      <c r="H147" s="18">
        <v>2316.09</v>
      </c>
      <c r="I147" s="18"/>
    </row>
    <row r="148" spans="1:9" ht="12" hidden="1" customHeight="1" outlineLevel="2" x14ac:dyDescent="0.25">
      <c r="A148" s="171" t="s">
        <v>174</v>
      </c>
      <c r="B148" s="171"/>
      <c r="C148" s="171"/>
      <c r="D148" s="171"/>
      <c r="E148" s="171"/>
      <c r="F148" s="20"/>
      <c r="G148" s="23">
        <v>649.49</v>
      </c>
      <c r="H148" s="23">
        <v>649.49</v>
      </c>
      <c r="I148" s="23"/>
    </row>
    <row r="149" spans="1:9" ht="12" hidden="1" customHeight="1" outlineLevel="2" x14ac:dyDescent="0.25">
      <c r="A149" s="171" t="s">
        <v>175</v>
      </c>
      <c r="B149" s="171"/>
      <c r="C149" s="171"/>
      <c r="D149" s="171"/>
      <c r="E149" s="171"/>
      <c r="F149" s="20"/>
      <c r="G149" s="18">
        <v>4920.28</v>
      </c>
      <c r="H149" s="18">
        <v>4920.28</v>
      </c>
      <c r="I149" s="18"/>
    </row>
    <row r="150" spans="1:9" ht="12" hidden="1" customHeight="1" outlineLevel="2" x14ac:dyDescent="0.25">
      <c r="A150" s="171" t="s">
        <v>176</v>
      </c>
      <c r="B150" s="171"/>
      <c r="C150" s="171"/>
      <c r="D150" s="171"/>
      <c r="E150" s="171"/>
      <c r="F150" s="23">
        <v>97.87</v>
      </c>
      <c r="G150" s="23">
        <v>278.70999999999998</v>
      </c>
      <c r="H150" s="23">
        <v>376.58</v>
      </c>
      <c r="I150" s="23"/>
    </row>
    <row r="151" spans="1:9" ht="12" hidden="1" customHeight="1" outlineLevel="2" x14ac:dyDescent="0.25">
      <c r="A151" s="171" t="s">
        <v>177</v>
      </c>
      <c r="B151" s="171"/>
      <c r="C151" s="171"/>
      <c r="D151" s="171"/>
      <c r="E151" s="171"/>
      <c r="F151" s="23">
        <v>79.959999999999994</v>
      </c>
      <c r="G151" s="23">
        <v>277.32</v>
      </c>
      <c r="H151" s="23">
        <v>357.28</v>
      </c>
      <c r="I151" s="23"/>
    </row>
    <row r="152" spans="1:9" ht="12.95" customHeight="1" outlineLevel="1" collapsed="1" x14ac:dyDescent="0.25">
      <c r="A152" s="170" t="s">
        <v>178</v>
      </c>
      <c r="B152" s="170"/>
      <c r="C152" s="170"/>
      <c r="D152" s="170"/>
      <c r="E152" s="170"/>
      <c r="F152" s="29">
        <v>235614</v>
      </c>
      <c r="G152" s="17">
        <v>5498.97</v>
      </c>
      <c r="H152" s="17">
        <v>241112.97</v>
      </c>
      <c r="I152" s="17"/>
    </row>
    <row r="153" spans="1:9" ht="12" hidden="1" customHeight="1" outlineLevel="2" x14ac:dyDescent="0.25">
      <c r="A153" s="171" t="s">
        <v>179</v>
      </c>
      <c r="B153" s="171"/>
      <c r="C153" s="171"/>
      <c r="D153" s="171"/>
      <c r="E153" s="171"/>
      <c r="F153" s="18">
        <v>85494.19</v>
      </c>
      <c r="G153" s="18">
        <v>5230.1499999999996</v>
      </c>
      <c r="H153" s="18">
        <v>90724.34</v>
      </c>
      <c r="I153" s="18"/>
    </row>
    <row r="154" spans="1:9" ht="12" hidden="1" customHeight="1" outlineLevel="2" x14ac:dyDescent="0.25">
      <c r="A154" s="171" t="s">
        <v>180</v>
      </c>
      <c r="B154" s="171"/>
      <c r="C154" s="171"/>
      <c r="D154" s="171"/>
      <c r="E154" s="171"/>
      <c r="F154" s="18">
        <v>15540.07</v>
      </c>
      <c r="G154" s="21">
        <v>255.4</v>
      </c>
      <c r="H154" s="18">
        <v>15795.47</v>
      </c>
      <c r="I154" s="18"/>
    </row>
    <row r="155" spans="1:9" ht="12" hidden="1" customHeight="1" outlineLevel="2" x14ac:dyDescent="0.25">
      <c r="A155" s="171" t="s">
        <v>181</v>
      </c>
      <c r="B155" s="171"/>
      <c r="C155" s="171"/>
      <c r="D155" s="171"/>
      <c r="E155" s="171"/>
      <c r="F155" s="18">
        <v>134579.74</v>
      </c>
      <c r="G155" s="23">
        <v>13.42</v>
      </c>
      <c r="H155" s="18">
        <v>134593.16</v>
      </c>
      <c r="I155" s="18"/>
    </row>
    <row r="156" spans="1:9" ht="12.95" customHeight="1" outlineLevel="1" collapsed="1" x14ac:dyDescent="0.25">
      <c r="A156" s="170" t="s">
        <v>182</v>
      </c>
      <c r="B156" s="170"/>
      <c r="C156" s="170"/>
      <c r="D156" s="170"/>
      <c r="E156" s="170"/>
      <c r="F156" s="17">
        <v>1583140.34</v>
      </c>
      <c r="G156" s="25">
        <v>18236.900000000001</v>
      </c>
      <c r="H156" s="17">
        <v>1601377.24</v>
      </c>
      <c r="I156" s="17"/>
    </row>
    <row r="157" spans="1:9" ht="12" hidden="1" customHeight="1" outlineLevel="2" x14ac:dyDescent="0.25">
      <c r="A157" s="171" t="s">
        <v>183</v>
      </c>
      <c r="B157" s="171"/>
      <c r="C157" s="171"/>
      <c r="D157" s="171"/>
      <c r="E157" s="171"/>
      <c r="F157" s="18">
        <v>12508.43</v>
      </c>
      <c r="G157" s="23">
        <v>892.83</v>
      </c>
      <c r="H157" s="18">
        <v>13401.26</v>
      </c>
      <c r="I157" s="18"/>
    </row>
    <row r="158" spans="1:9" ht="12" hidden="1" customHeight="1" outlineLevel="2" x14ac:dyDescent="0.25">
      <c r="A158" s="171" t="s">
        <v>184</v>
      </c>
      <c r="B158" s="171"/>
      <c r="C158" s="171"/>
      <c r="D158" s="171"/>
      <c r="E158" s="171"/>
      <c r="F158" s="20"/>
      <c r="G158" s="18">
        <v>12873.82</v>
      </c>
      <c r="H158" s="18">
        <v>12873.82</v>
      </c>
      <c r="I158" s="18"/>
    </row>
    <row r="159" spans="1:9" ht="12" hidden="1" customHeight="1" outlineLevel="2" x14ac:dyDescent="0.25">
      <c r="A159" s="171" t="s">
        <v>185</v>
      </c>
      <c r="B159" s="171"/>
      <c r="C159" s="171"/>
      <c r="D159" s="171"/>
      <c r="E159" s="171"/>
      <c r="F159" s="23">
        <v>134.43</v>
      </c>
      <c r="G159" s="23">
        <v>110.16</v>
      </c>
      <c r="H159" s="23">
        <v>244.59</v>
      </c>
      <c r="I159" s="23"/>
    </row>
    <row r="160" spans="1:9" ht="12" hidden="1" customHeight="1" outlineLevel="2" x14ac:dyDescent="0.25">
      <c r="A160" s="171" t="s">
        <v>186</v>
      </c>
      <c r="B160" s="171"/>
      <c r="C160" s="171"/>
      <c r="D160" s="171"/>
      <c r="E160" s="171"/>
      <c r="F160" s="18">
        <v>29041.51</v>
      </c>
      <c r="G160" s="23">
        <v>220.52</v>
      </c>
      <c r="H160" s="18">
        <v>29262.03</v>
      </c>
      <c r="I160" s="18"/>
    </row>
    <row r="161" spans="1:9" ht="12" hidden="1" customHeight="1" outlineLevel="2" x14ac:dyDescent="0.25">
      <c r="A161" s="171" t="s">
        <v>187</v>
      </c>
      <c r="B161" s="171"/>
      <c r="C161" s="171"/>
      <c r="D161" s="171"/>
      <c r="E161" s="171"/>
      <c r="F161" s="21">
        <v>518.79999999999995</v>
      </c>
      <c r="G161" s="18">
        <v>1023.67</v>
      </c>
      <c r="H161" s="18">
        <v>1542.47</v>
      </c>
      <c r="I161" s="18"/>
    </row>
    <row r="162" spans="1:9" ht="12" hidden="1" customHeight="1" outlineLevel="2" x14ac:dyDescent="0.25">
      <c r="A162" s="171" t="s">
        <v>188</v>
      </c>
      <c r="B162" s="171"/>
      <c r="C162" s="171"/>
      <c r="D162" s="171"/>
      <c r="E162" s="171"/>
      <c r="F162" s="18">
        <v>1540937.17</v>
      </c>
      <c r="G162" s="19">
        <v>3115.9</v>
      </c>
      <c r="H162" s="18">
        <v>1544053.07</v>
      </c>
      <c r="I162" s="18"/>
    </row>
    <row r="163" spans="1:9" ht="12.95" customHeight="1" outlineLevel="1" collapsed="1" x14ac:dyDescent="0.25">
      <c r="A163" s="170" t="s">
        <v>189</v>
      </c>
      <c r="B163" s="170"/>
      <c r="C163" s="170"/>
      <c r="D163" s="170"/>
      <c r="E163" s="170"/>
      <c r="F163" s="17">
        <v>257812.47</v>
      </c>
      <c r="G163" s="17">
        <v>4446.88</v>
      </c>
      <c r="H163" s="17">
        <v>262259.34999999998</v>
      </c>
      <c r="I163" s="17"/>
    </row>
    <row r="164" spans="1:9" ht="12" hidden="1" customHeight="1" outlineLevel="2" x14ac:dyDescent="0.25">
      <c r="A164" s="171" t="s">
        <v>190</v>
      </c>
      <c r="B164" s="171"/>
      <c r="C164" s="171"/>
      <c r="D164" s="171"/>
      <c r="E164" s="171"/>
      <c r="F164" s="23">
        <v>859.28</v>
      </c>
      <c r="G164" s="23">
        <v>12.05</v>
      </c>
      <c r="H164" s="23">
        <v>871.33</v>
      </c>
      <c r="I164" s="23"/>
    </row>
    <row r="165" spans="1:9" ht="12" hidden="1" customHeight="1" outlineLevel="2" x14ac:dyDescent="0.25">
      <c r="A165" s="171" t="s">
        <v>191</v>
      </c>
      <c r="B165" s="171"/>
      <c r="C165" s="171"/>
      <c r="D165" s="171"/>
      <c r="E165" s="171"/>
      <c r="F165" s="19">
        <v>140097.1</v>
      </c>
      <c r="G165" s="23">
        <v>215.84</v>
      </c>
      <c r="H165" s="18">
        <v>140312.94</v>
      </c>
      <c r="I165" s="18"/>
    </row>
    <row r="166" spans="1:9" ht="12" hidden="1" customHeight="1" outlineLevel="2" x14ac:dyDescent="0.25">
      <c r="A166" s="171" t="s">
        <v>192</v>
      </c>
      <c r="B166" s="171"/>
      <c r="C166" s="171"/>
      <c r="D166" s="171"/>
      <c r="E166" s="171"/>
      <c r="F166" s="18">
        <v>4550.71</v>
      </c>
      <c r="G166" s="23">
        <v>97.45</v>
      </c>
      <c r="H166" s="18">
        <v>4648.16</v>
      </c>
      <c r="I166" s="18"/>
    </row>
    <row r="167" spans="1:9" ht="12" hidden="1" customHeight="1" outlineLevel="2" x14ac:dyDescent="0.25">
      <c r="A167" s="171" t="s">
        <v>193</v>
      </c>
      <c r="B167" s="171"/>
      <c r="C167" s="171"/>
      <c r="D167" s="171"/>
      <c r="E167" s="171"/>
      <c r="F167" s="20"/>
      <c r="G167" s="23">
        <v>11.05</v>
      </c>
      <c r="H167" s="23">
        <v>11.05</v>
      </c>
      <c r="I167" s="23"/>
    </row>
    <row r="168" spans="1:9" ht="12" hidden="1" customHeight="1" outlineLevel="2" x14ac:dyDescent="0.25">
      <c r="A168" s="171" t="s">
        <v>194</v>
      </c>
      <c r="B168" s="171"/>
      <c r="C168" s="171"/>
      <c r="D168" s="171"/>
      <c r="E168" s="171"/>
      <c r="F168" s="19">
        <v>44662.6</v>
      </c>
      <c r="G168" s="19">
        <v>3562.2</v>
      </c>
      <c r="H168" s="19">
        <v>48224.800000000003</v>
      </c>
      <c r="I168" s="19"/>
    </row>
    <row r="169" spans="1:9" ht="12" hidden="1" customHeight="1" outlineLevel="2" x14ac:dyDescent="0.25">
      <c r="A169" s="171" t="s">
        <v>195</v>
      </c>
      <c r="B169" s="171"/>
      <c r="C169" s="171"/>
      <c r="D169" s="171"/>
      <c r="E169" s="171"/>
      <c r="F169" s="18">
        <v>67642.78</v>
      </c>
      <c r="G169" s="23">
        <v>548.29</v>
      </c>
      <c r="H169" s="18">
        <v>68191.070000000007</v>
      </c>
      <c r="I169" s="18"/>
    </row>
    <row r="170" spans="1:9" ht="12" customHeight="1" collapsed="1" x14ac:dyDescent="0.25">
      <c r="A170" s="174" t="s">
        <v>196</v>
      </c>
      <c r="B170" s="174"/>
      <c r="C170" s="174"/>
      <c r="D170" s="174"/>
      <c r="E170" s="174"/>
      <c r="F170" s="20"/>
      <c r="G170" s="23">
        <v>103.37</v>
      </c>
      <c r="H170" s="23">
        <v>103.37</v>
      </c>
      <c r="I170" s="23"/>
    </row>
    <row r="171" spans="1:9" ht="12.95" customHeight="1" x14ac:dyDescent="0.25">
      <c r="A171" s="177" t="s">
        <v>40</v>
      </c>
      <c r="B171" s="177"/>
      <c r="C171" s="177"/>
      <c r="D171" s="177"/>
      <c r="E171" s="177"/>
      <c r="F171" s="30">
        <v>18498230.219999999</v>
      </c>
      <c r="G171" s="31">
        <v>1220153.8999999999</v>
      </c>
      <c r="H171" s="30">
        <v>19718384.120000001</v>
      </c>
      <c r="I171" s="30">
        <f>I10+I19+I35+I80+I81</f>
        <v>19912807.104157601</v>
      </c>
    </row>
  </sheetData>
  <mergeCells count="164">
    <mergeCell ref="A170:E170"/>
    <mergeCell ref="A171:E171"/>
    <mergeCell ref="A164:E164"/>
    <mergeCell ref="A165:E165"/>
    <mergeCell ref="A166:E166"/>
    <mergeCell ref="A167:E167"/>
    <mergeCell ref="A168:E168"/>
    <mergeCell ref="A169:E169"/>
    <mergeCell ref="A158:E158"/>
    <mergeCell ref="A159:E159"/>
    <mergeCell ref="A160:E160"/>
    <mergeCell ref="A161:E161"/>
    <mergeCell ref="A162:E162"/>
    <mergeCell ref="A163:E163"/>
    <mergeCell ref="A152:E152"/>
    <mergeCell ref="A153:E153"/>
    <mergeCell ref="A154:E154"/>
    <mergeCell ref="A155:E155"/>
    <mergeCell ref="A156:E156"/>
    <mergeCell ref="A157:E157"/>
    <mergeCell ref="A146:E146"/>
    <mergeCell ref="A147:E147"/>
    <mergeCell ref="A148:E148"/>
    <mergeCell ref="A149:E149"/>
    <mergeCell ref="A150:E150"/>
    <mergeCell ref="A151:E151"/>
    <mergeCell ref="A140:E140"/>
    <mergeCell ref="A141:E141"/>
    <mergeCell ref="A142:E142"/>
    <mergeCell ref="A143:E143"/>
    <mergeCell ref="A144:E144"/>
    <mergeCell ref="A145:E145"/>
    <mergeCell ref="A134:E134"/>
    <mergeCell ref="A135:E135"/>
    <mergeCell ref="A136:E136"/>
    <mergeCell ref="A137:E137"/>
    <mergeCell ref="A138:E138"/>
    <mergeCell ref="A139:E139"/>
    <mergeCell ref="A128:E128"/>
    <mergeCell ref="A129:E129"/>
    <mergeCell ref="A130:E130"/>
    <mergeCell ref="A131:E131"/>
    <mergeCell ref="A132:E132"/>
    <mergeCell ref="A133:E133"/>
    <mergeCell ref="A122:E122"/>
    <mergeCell ref="A123:E123"/>
    <mergeCell ref="A124:E124"/>
    <mergeCell ref="A125:E125"/>
    <mergeCell ref="A126:E126"/>
    <mergeCell ref="A127:E127"/>
    <mergeCell ref="A116:E116"/>
    <mergeCell ref="A117:E117"/>
    <mergeCell ref="A118:E118"/>
    <mergeCell ref="A119:E119"/>
    <mergeCell ref="A120:E120"/>
    <mergeCell ref="A121:E121"/>
    <mergeCell ref="A110:E110"/>
    <mergeCell ref="A111:E111"/>
    <mergeCell ref="A112:E112"/>
    <mergeCell ref="A113:E113"/>
    <mergeCell ref="A114:E114"/>
    <mergeCell ref="A115:E115"/>
    <mergeCell ref="A104:E104"/>
    <mergeCell ref="A105:E105"/>
    <mergeCell ref="A106:E106"/>
    <mergeCell ref="A107:E107"/>
    <mergeCell ref="A108:E108"/>
    <mergeCell ref="A109:E109"/>
    <mergeCell ref="A98:E98"/>
    <mergeCell ref="A99:E99"/>
    <mergeCell ref="A100:E100"/>
    <mergeCell ref="A101:E101"/>
    <mergeCell ref="A102:E102"/>
    <mergeCell ref="A103:E103"/>
    <mergeCell ref="A92:E92"/>
    <mergeCell ref="A93:E93"/>
    <mergeCell ref="A94:E94"/>
    <mergeCell ref="A95:E95"/>
    <mergeCell ref="A96:E96"/>
    <mergeCell ref="A97:E97"/>
    <mergeCell ref="A86:E86"/>
    <mergeCell ref="A87:E87"/>
    <mergeCell ref="A88:E88"/>
    <mergeCell ref="A89:E89"/>
    <mergeCell ref="A90:E90"/>
    <mergeCell ref="A91:E91"/>
    <mergeCell ref="A80:E80"/>
    <mergeCell ref="A81:E81"/>
    <mergeCell ref="A82:E82"/>
    <mergeCell ref="A83:E83"/>
    <mergeCell ref="A84:E84"/>
    <mergeCell ref="A85:E85"/>
    <mergeCell ref="A74:E74"/>
    <mergeCell ref="A75:E75"/>
    <mergeCell ref="A76:E76"/>
    <mergeCell ref="A77:E77"/>
    <mergeCell ref="A78:E78"/>
    <mergeCell ref="A79:E79"/>
    <mergeCell ref="A68:E68"/>
    <mergeCell ref="A69:E69"/>
    <mergeCell ref="A70:E70"/>
    <mergeCell ref="A71:E71"/>
    <mergeCell ref="A72:E72"/>
    <mergeCell ref="A73:E73"/>
    <mergeCell ref="A62:E62"/>
    <mergeCell ref="A63:E63"/>
    <mergeCell ref="A64:E64"/>
    <mergeCell ref="A65:E65"/>
    <mergeCell ref="A66:E66"/>
    <mergeCell ref="A67:E67"/>
    <mergeCell ref="A56:E56"/>
    <mergeCell ref="A57:E57"/>
    <mergeCell ref="A58:E58"/>
    <mergeCell ref="A59:E59"/>
    <mergeCell ref="A60:E60"/>
    <mergeCell ref="A61:E61"/>
    <mergeCell ref="A50:E50"/>
    <mergeCell ref="A51:E51"/>
    <mergeCell ref="A52:E52"/>
    <mergeCell ref="A53:E53"/>
    <mergeCell ref="A54:E54"/>
    <mergeCell ref="A55:E55"/>
    <mergeCell ref="A44:E44"/>
    <mergeCell ref="A45:E45"/>
    <mergeCell ref="A46:E46"/>
    <mergeCell ref="A47:E47"/>
    <mergeCell ref="A48:E48"/>
    <mergeCell ref="A49:E49"/>
    <mergeCell ref="A38:E38"/>
    <mergeCell ref="A39:E39"/>
    <mergeCell ref="A40:E40"/>
    <mergeCell ref="A41:E41"/>
    <mergeCell ref="A42:E42"/>
    <mergeCell ref="A43:E43"/>
    <mergeCell ref="A32:E32"/>
    <mergeCell ref="A33:E33"/>
    <mergeCell ref="A34:E34"/>
    <mergeCell ref="A35:E35"/>
    <mergeCell ref="A36:E36"/>
    <mergeCell ref="A37:E37"/>
    <mergeCell ref="A26:E26"/>
    <mergeCell ref="A27:E27"/>
    <mergeCell ref="A28:E28"/>
    <mergeCell ref="A29:E29"/>
    <mergeCell ref="A30:E30"/>
    <mergeCell ref="A31:E31"/>
    <mergeCell ref="A23:E23"/>
    <mergeCell ref="A24:E24"/>
    <mergeCell ref="A25:E25"/>
    <mergeCell ref="A14:E14"/>
    <mergeCell ref="A15:E15"/>
    <mergeCell ref="A16:E16"/>
    <mergeCell ref="A17:E17"/>
    <mergeCell ref="A18:E18"/>
    <mergeCell ref="A19:E19"/>
    <mergeCell ref="C6:D6"/>
    <mergeCell ref="A8:E9"/>
    <mergeCell ref="A10:E10"/>
    <mergeCell ref="A11:E11"/>
    <mergeCell ref="A12:E12"/>
    <mergeCell ref="A13:E13"/>
    <mergeCell ref="A20:E20"/>
    <mergeCell ref="A21:E21"/>
    <mergeCell ref="A22:E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workbookViewId="0">
      <selection activeCell="G161" sqref="G161"/>
    </sheetView>
  </sheetViews>
  <sheetFormatPr defaultColWidth="43.7109375" defaultRowHeight="11.45" customHeight="1" outlineLevelRow="7" x14ac:dyDescent="0.25"/>
  <cols>
    <col min="1" max="1" width="43.7109375" style="12"/>
    <col min="2" max="2" width="0" style="12" hidden="1" customWidth="1"/>
    <col min="3" max="6" width="16.5703125" style="12" customWidth="1"/>
    <col min="7" max="9" width="18.7109375" style="12" customWidth="1"/>
    <col min="10" max="10" width="17.5703125" style="12" customWidth="1"/>
  </cols>
  <sheetData>
    <row r="1" spans="1:10" ht="26.1" customHeight="1" x14ac:dyDescent="0.25">
      <c r="A1" s="178" t="s">
        <v>245</v>
      </c>
      <c r="B1" s="178" t="s">
        <v>37</v>
      </c>
      <c r="C1" s="76" t="s">
        <v>246</v>
      </c>
      <c r="D1" s="76" t="s">
        <v>247</v>
      </c>
      <c r="E1" s="76" t="s">
        <v>247</v>
      </c>
      <c r="F1" s="76" t="s">
        <v>247</v>
      </c>
      <c r="G1" s="76" t="s">
        <v>248</v>
      </c>
      <c r="H1" s="76" t="s">
        <v>249</v>
      </c>
      <c r="I1" s="76" t="s">
        <v>250</v>
      </c>
      <c r="J1" s="77" t="s">
        <v>40</v>
      </c>
    </row>
    <row r="2" spans="1:10" ht="12.95" customHeight="1" x14ac:dyDescent="0.25">
      <c r="A2" s="179"/>
      <c r="B2" s="179"/>
      <c r="C2" s="76" t="s">
        <v>41</v>
      </c>
      <c r="D2" s="76" t="s">
        <v>41</v>
      </c>
      <c r="E2" s="76" t="s">
        <v>41</v>
      </c>
      <c r="F2" s="76" t="s">
        <v>41</v>
      </c>
      <c r="G2" s="76" t="s">
        <v>41</v>
      </c>
      <c r="H2" s="76" t="s">
        <v>41</v>
      </c>
      <c r="I2" s="76" t="s">
        <v>41</v>
      </c>
      <c r="J2" s="76" t="s">
        <v>41</v>
      </c>
    </row>
    <row r="3" spans="1:10" ht="12" customHeight="1" x14ac:dyDescent="0.25">
      <c r="A3" s="78" t="s">
        <v>251</v>
      </c>
      <c r="B3" s="79"/>
      <c r="C3" s="80">
        <v>181774.65</v>
      </c>
      <c r="D3" s="80">
        <v>7494.16</v>
      </c>
      <c r="E3" s="80">
        <v>35920.99</v>
      </c>
      <c r="F3" s="80">
        <v>139294.99</v>
      </c>
      <c r="G3" s="80">
        <v>18498230.219999999</v>
      </c>
      <c r="H3" s="80">
        <v>1487749.69</v>
      </c>
      <c r="I3" s="80">
        <v>6043806.0899999999</v>
      </c>
      <c r="J3" s="80">
        <v>26394270.789999999</v>
      </c>
    </row>
    <row r="4" spans="1:10" ht="12" customHeight="1" outlineLevel="1" x14ac:dyDescent="0.25">
      <c r="A4" s="81" t="s">
        <v>252</v>
      </c>
      <c r="B4" s="79"/>
      <c r="C4" s="80">
        <v>181774.65</v>
      </c>
      <c r="D4" s="80">
        <v>7494.16</v>
      </c>
      <c r="E4" s="80">
        <v>35920.99</v>
      </c>
      <c r="F4" s="80">
        <v>139294.99</v>
      </c>
      <c r="G4" s="80">
        <v>18498230.219999999</v>
      </c>
      <c r="H4" s="80">
        <v>1487749.69</v>
      </c>
      <c r="I4" s="80">
        <v>6043806.0899999999</v>
      </c>
      <c r="J4" s="80">
        <v>26394270.789999999</v>
      </c>
    </row>
    <row r="5" spans="1:10" ht="12" customHeight="1" outlineLevel="2" x14ac:dyDescent="0.25">
      <c r="A5" s="82" t="s">
        <v>253</v>
      </c>
      <c r="B5" s="79"/>
      <c r="C5" s="80">
        <v>181774.65</v>
      </c>
      <c r="D5" s="80">
        <v>7494.16</v>
      </c>
      <c r="E5" s="80">
        <v>35920.99</v>
      </c>
      <c r="F5" s="80">
        <v>139294.99</v>
      </c>
      <c r="G5" s="80">
        <v>18498230.219999999</v>
      </c>
      <c r="H5" s="80">
        <v>1487749.69</v>
      </c>
      <c r="I5" s="80">
        <v>6043806.0899999999</v>
      </c>
      <c r="J5" s="80">
        <v>26394270.789999999</v>
      </c>
    </row>
    <row r="6" spans="1:10" ht="12" customHeight="1" outlineLevel="3" collapsed="1" x14ac:dyDescent="0.25">
      <c r="A6" s="83" t="s">
        <v>254</v>
      </c>
      <c r="B6" s="79"/>
      <c r="C6" s="84">
        <v>3.65</v>
      </c>
      <c r="D6" s="84">
        <v>0.16</v>
      </c>
      <c r="E6" s="84">
        <v>0.99</v>
      </c>
      <c r="F6" s="84">
        <v>2.99</v>
      </c>
      <c r="G6" s="80">
        <v>487120.61</v>
      </c>
      <c r="H6" s="80">
        <v>14924.92</v>
      </c>
      <c r="I6" s="80">
        <v>121418.56</v>
      </c>
      <c r="J6" s="80">
        <v>623471.88</v>
      </c>
    </row>
    <row r="7" spans="1:10" s="12" customFormat="1" ht="12" hidden="1" customHeight="1" outlineLevel="4" collapsed="1" x14ac:dyDescent="0.25">
      <c r="A7" s="85" t="s">
        <v>255</v>
      </c>
      <c r="B7" s="79"/>
      <c r="C7" s="84">
        <v>3.65</v>
      </c>
      <c r="D7" s="84">
        <v>0.16</v>
      </c>
      <c r="E7" s="84">
        <v>0.99</v>
      </c>
      <c r="F7" s="84">
        <v>2.99</v>
      </c>
      <c r="G7" s="80">
        <v>487120.61</v>
      </c>
      <c r="H7" s="80">
        <v>14924.92</v>
      </c>
      <c r="I7" s="80">
        <v>121418.56</v>
      </c>
      <c r="J7" s="80">
        <v>623471.88</v>
      </c>
    </row>
    <row r="8" spans="1:10" s="12" customFormat="1" ht="12" hidden="1" customHeight="1" outlineLevel="5" collapsed="1" x14ac:dyDescent="0.25">
      <c r="A8" s="86" t="s">
        <v>256</v>
      </c>
      <c r="B8" s="79"/>
      <c r="C8" s="84">
        <v>3.65</v>
      </c>
      <c r="D8" s="84">
        <v>0.16</v>
      </c>
      <c r="E8" s="84">
        <v>0.99</v>
      </c>
      <c r="F8" s="84">
        <v>2.99</v>
      </c>
      <c r="G8" s="80">
        <v>5890.28</v>
      </c>
      <c r="H8" s="84">
        <v>209.74</v>
      </c>
      <c r="I8" s="80">
        <v>2273.2199999999998</v>
      </c>
      <c r="J8" s="80">
        <v>8381.0300000000007</v>
      </c>
    </row>
    <row r="9" spans="1:10" s="12" customFormat="1" ht="12" hidden="1" customHeight="1" outlineLevel="6" x14ac:dyDescent="0.25">
      <c r="A9" s="87" t="s">
        <v>256</v>
      </c>
      <c r="B9" s="78" t="s">
        <v>45</v>
      </c>
      <c r="C9" s="88">
        <v>3.65</v>
      </c>
      <c r="D9" s="88">
        <v>0.16</v>
      </c>
      <c r="E9" s="88">
        <v>0.99</v>
      </c>
      <c r="F9" s="88">
        <v>2.99</v>
      </c>
      <c r="G9" s="89">
        <v>5023.95</v>
      </c>
      <c r="H9" s="88">
        <v>181.36</v>
      </c>
      <c r="I9" s="89">
        <v>2063.21</v>
      </c>
      <c r="J9" s="89">
        <v>7276.31</v>
      </c>
    </row>
    <row r="10" spans="1:10" s="12" customFormat="1" ht="12" hidden="1" customHeight="1" outlineLevel="6" collapsed="1" x14ac:dyDescent="0.25">
      <c r="A10" s="87" t="s">
        <v>256</v>
      </c>
      <c r="B10" s="78" t="s">
        <v>49</v>
      </c>
      <c r="C10" s="79"/>
      <c r="D10" s="79"/>
      <c r="E10" s="79"/>
      <c r="F10" s="79"/>
      <c r="G10" s="88">
        <v>866.33</v>
      </c>
      <c r="H10" s="88">
        <v>28.38</v>
      </c>
      <c r="I10" s="88">
        <v>210.01</v>
      </c>
      <c r="J10" s="89">
        <v>1104.72</v>
      </c>
    </row>
    <row r="11" spans="1:10" s="12" customFormat="1" ht="12" hidden="1" customHeight="1" outlineLevel="5" x14ac:dyDescent="0.25">
      <c r="A11" s="86" t="s">
        <v>257</v>
      </c>
      <c r="B11" s="78" t="s">
        <v>43</v>
      </c>
      <c r="C11" s="79"/>
      <c r="D11" s="79"/>
      <c r="E11" s="79"/>
      <c r="F11" s="79"/>
      <c r="G11" s="89">
        <v>13094.02</v>
      </c>
      <c r="H11" s="88">
        <v>412.14</v>
      </c>
      <c r="I11" s="90">
        <v>2679.8</v>
      </c>
      <c r="J11" s="89">
        <v>16185.96</v>
      </c>
    </row>
    <row r="12" spans="1:10" s="12" customFormat="1" ht="12" hidden="1" customHeight="1" outlineLevel="5" x14ac:dyDescent="0.25">
      <c r="A12" s="86" t="s">
        <v>258</v>
      </c>
      <c r="B12" s="78" t="s">
        <v>46</v>
      </c>
      <c r="C12" s="79"/>
      <c r="D12" s="79"/>
      <c r="E12" s="79"/>
      <c r="F12" s="79"/>
      <c r="G12" s="89">
        <v>93681.05</v>
      </c>
      <c r="H12" s="89">
        <v>2180.89</v>
      </c>
      <c r="I12" s="89">
        <v>20035.64</v>
      </c>
      <c r="J12" s="89">
        <v>115897.58</v>
      </c>
    </row>
    <row r="13" spans="1:10" s="12" customFormat="1" ht="12" hidden="1" customHeight="1" outlineLevel="5" x14ac:dyDescent="0.25">
      <c r="A13" s="86" t="s">
        <v>50</v>
      </c>
      <c r="B13" s="78" t="s">
        <v>50</v>
      </c>
      <c r="C13" s="79"/>
      <c r="D13" s="79"/>
      <c r="E13" s="79"/>
      <c r="F13" s="79"/>
      <c r="G13" s="89">
        <v>374455.26</v>
      </c>
      <c r="H13" s="89">
        <v>12122.15</v>
      </c>
      <c r="I13" s="90">
        <v>96429.9</v>
      </c>
      <c r="J13" s="89">
        <v>483007.31</v>
      </c>
    </row>
    <row r="14" spans="1:10" ht="12" customHeight="1" outlineLevel="3" collapsed="1" x14ac:dyDescent="0.25">
      <c r="A14" s="83" t="s">
        <v>259</v>
      </c>
      <c r="B14" s="79"/>
      <c r="C14" s="80">
        <v>42160.98</v>
      </c>
      <c r="D14" s="91">
        <v>1738.2</v>
      </c>
      <c r="E14" s="91">
        <v>8331.6</v>
      </c>
      <c r="F14" s="91">
        <v>32308.2</v>
      </c>
      <c r="G14" s="80">
        <v>3315747.02</v>
      </c>
      <c r="H14" s="80">
        <v>106116.72</v>
      </c>
      <c r="I14" s="91">
        <v>735813.9</v>
      </c>
      <c r="J14" s="80">
        <v>4242216.62</v>
      </c>
    </row>
    <row r="15" spans="1:10" s="12" customFormat="1" ht="24" hidden="1" customHeight="1" outlineLevel="4" collapsed="1" x14ac:dyDescent="0.25">
      <c r="A15" s="85" t="s">
        <v>260</v>
      </c>
      <c r="B15" s="79"/>
      <c r="C15" s="84">
        <v>278.45999999999998</v>
      </c>
      <c r="D15" s="84">
        <v>11.48</v>
      </c>
      <c r="E15" s="92">
        <v>55.2</v>
      </c>
      <c r="F15" s="84">
        <v>213.44</v>
      </c>
      <c r="G15" s="80">
        <v>21384.98</v>
      </c>
      <c r="H15" s="84">
        <v>682.59</v>
      </c>
      <c r="I15" s="80">
        <v>4749.6400000000003</v>
      </c>
      <c r="J15" s="80">
        <v>27375.79</v>
      </c>
    </row>
    <row r="16" spans="1:10" s="12" customFormat="1" ht="24" hidden="1" customHeight="1" outlineLevel="5" x14ac:dyDescent="0.25">
      <c r="A16" s="86" t="s">
        <v>260</v>
      </c>
      <c r="B16" s="78" t="s">
        <v>52</v>
      </c>
      <c r="C16" s="88">
        <v>278.45999999999998</v>
      </c>
      <c r="D16" s="88">
        <v>11.48</v>
      </c>
      <c r="E16" s="93">
        <v>55.2</v>
      </c>
      <c r="F16" s="88">
        <v>213.44</v>
      </c>
      <c r="G16" s="90">
        <v>18292.599999999999</v>
      </c>
      <c r="H16" s="88">
        <v>620.15</v>
      </c>
      <c r="I16" s="89">
        <v>4249.74</v>
      </c>
      <c r="J16" s="89">
        <v>23721.07</v>
      </c>
    </row>
    <row r="17" spans="1:10" s="12" customFormat="1" ht="24" hidden="1" customHeight="1" outlineLevel="5" x14ac:dyDescent="0.25">
      <c r="A17" s="86" t="s">
        <v>260</v>
      </c>
      <c r="B17" s="78" t="s">
        <v>58</v>
      </c>
      <c r="C17" s="79"/>
      <c r="D17" s="79"/>
      <c r="E17" s="79"/>
      <c r="F17" s="79"/>
      <c r="G17" s="89">
        <v>1655.92</v>
      </c>
      <c r="H17" s="88">
        <v>16.68</v>
      </c>
      <c r="I17" s="88">
        <v>158.69</v>
      </c>
      <c r="J17" s="89">
        <v>1831.29</v>
      </c>
    </row>
    <row r="18" spans="1:10" s="12" customFormat="1" ht="24" hidden="1" customHeight="1" outlineLevel="5" x14ac:dyDescent="0.25">
      <c r="A18" s="86" t="s">
        <v>260</v>
      </c>
      <c r="B18" s="78" t="s">
        <v>61</v>
      </c>
      <c r="C18" s="79"/>
      <c r="D18" s="79"/>
      <c r="E18" s="79"/>
      <c r="F18" s="79"/>
      <c r="G18" s="89">
        <v>1435.49</v>
      </c>
      <c r="H18" s="88">
        <v>45.73</v>
      </c>
      <c r="I18" s="93">
        <v>339.9</v>
      </c>
      <c r="J18" s="89">
        <v>1821.12</v>
      </c>
    </row>
    <row r="19" spans="1:10" s="12" customFormat="1" ht="24" hidden="1" customHeight="1" outlineLevel="5" collapsed="1" x14ac:dyDescent="0.25">
      <c r="A19" s="86" t="s">
        <v>260</v>
      </c>
      <c r="B19" s="78" t="s">
        <v>64</v>
      </c>
      <c r="C19" s="79"/>
      <c r="D19" s="79"/>
      <c r="E19" s="79"/>
      <c r="F19" s="79"/>
      <c r="G19" s="88">
        <v>0.97</v>
      </c>
      <c r="H19" s="88">
        <v>0.03</v>
      </c>
      <c r="I19" s="88">
        <v>1.31</v>
      </c>
      <c r="J19" s="88">
        <v>2.31</v>
      </c>
    </row>
    <row r="20" spans="1:10" s="12" customFormat="1" ht="12" hidden="1" customHeight="1" outlineLevel="4" collapsed="1" x14ac:dyDescent="0.25">
      <c r="A20" s="85" t="s">
        <v>66</v>
      </c>
      <c r="B20" s="79"/>
      <c r="C20" s="80">
        <v>41882.519999999997</v>
      </c>
      <c r="D20" s="80">
        <v>1726.72</v>
      </c>
      <c r="E20" s="91">
        <v>8276.4</v>
      </c>
      <c r="F20" s="80">
        <v>32094.76</v>
      </c>
      <c r="G20" s="80">
        <v>3294362.04</v>
      </c>
      <c r="H20" s="80">
        <v>105434.13</v>
      </c>
      <c r="I20" s="80">
        <v>731064.26</v>
      </c>
      <c r="J20" s="80">
        <v>4214840.83</v>
      </c>
    </row>
    <row r="21" spans="1:10" s="12" customFormat="1" ht="12" hidden="1" customHeight="1" outlineLevel="5" x14ac:dyDescent="0.25">
      <c r="A21" s="86" t="s">
        <v>66</v>
      </c>
      <c r="B21" s="78" t="s">
        <v>59</v>
      </c>
      <c r="C21" s="79"/>
      <c r="D21" s="79"/>
      <c r="E21" s="79"/>
      <c r="F21" s="79"/>
      <c r="G21" s="89">
        <v>248387.41</v>
      </c>
      <c r="H21" s="89">
        <v>2502.2600000000002</v>
      </c>
      <c r="I21" s="89">
        <v>23803.38</v>
      </c>
      <c r="J21" s="89">
        <v>274693.05</v>
      </c>
    </row>
    <row r="22" spans="1:10" s="12" customFormat="1" ht="12" hidden="1" customHeight="1" outlineLevel="5" x14ac:dyDescent="0.25">
      <c r="A22" s="86" t="s">
        <v>66</v>
      </c>
      <c r="B22" s="78" t="s">
        <v>62</v>
      </c>
      <c r="C22" s="79"/>
      <c r="D22" s="79"/>
      <c r="E22" s="79"/>
      <c r="F22" s="79"/>
      <c r="G22" s="89">
        <v>221241.26</v>
      </c>
      <c r="H22" s="89">
        <v>7060.58</v>
      </c>
      <c r="I22" s="90">
        <v>52286.1</v>
      </c>
      <c r="J22" s="89">
        <v>280587.94</v>
      </c>
    </row>
    <row r="23" spans="1:10" s="12" customFormat="1" ht="12" hidden="1" customHeight="1" outlineLevel="5" x14ac:dyDescent="0.25">
      <c r="A23" s="86" t="s">
        <v>66</v>
      </c>
      <c r="B23" s="78" t="s">
        <v>65</v>
      </c>
      <c r="C23" s="79"/>
      <c r="D23" s="79"/>
      <c r="E23" s="79"/>
      <c r="F23" s="79"/>
      <c r="G23" s="93">
        <v>145.4</v>
      </c>
      <c r="H23" s="88">
        <v>4.5199999999999996</v>
      </c>
      <c r="I23" s="88">
        <v>196.16</v>
      </c>
      <c r="J23" s="88">
        <v>346.08</v>
      </c>
    </row>
    <row r="24" spans="1:10" s="12" customFormat="1" ht="12" hidden="1" customHeight="1" outlineLevel="5" x14ac:dyDescent="0.25">
      <c r="A24" s="86" t="s">
        <v>66</v>
      </c>
      <c r="B24" s="78" t="s">
        <v>66</v>
      </c>
      <c r="C24" s="89">
        <v>41882.519999999997</v>
      </c>
      <c r="D24" s="89">
        <v>1726.72</v>
      </c>
      <c r="E24" s="90">
        <v>8276.4</v>
      </c>
      <c r="F24" s="89">
        <v>32094.76</v>
      </c>
      <c r="G24" s="89">
        <v>2824587.97</v>
      </c>
      <c r="H24" s="89">
        <v>95866.77</v>
      </c>
      <c r="I24" s="89">
        <v>654778.62</v>
      </c>
      <c r="J24" s="89">
        <v>3659213.76</v>
      </c>
    </row>
    <row r="25" spans="1:10" ht="12" customHeight="1" outlineLevel="3" collapsed="1" x14ac:dyDescent="0.25">
      <c r="A25" s="83" t="s">
        <v>261</v>
      </c>
      <c r="B25" s="79"/>
      <c r="C25" s="94"/>
      <c r="D25" s="94"/>
      <c r="E25" s="94"/>
      <c r="F25" s="94"/>
      <c r="G25" s="80">
        <v>1065363.99</v>
      </c>
      <c r="H25" s="91">
        <v>34110.800000000003</v>
      </c>
      <c r="I25" s="80">
        <v>230927.15</v>
      </c>
      <c r="J25" s="80">
        <v>1330401.94</v>
      </c>
    </row>
    <row r="26" spans="1:10" s="12" customFormat="1" ht="12" hidden="1" customHeight="1" outlineLevel="4" collapsed="1" x14ac:dyDescent="0.25">
      <c r="A26" s="85" t="s">
        <v>262</v>
      </c>
      <c r="B26" s="79"/>
      <c r="C26" s="94"/>
      <c r="D26" s="94"/>
      <c r="E26" s="94"/>
      <c r="F26" s="94"/>
      <c r="G26" s="80">
        <v>985305.83</v>
      </c>
      <c r="H26" s="80">
        <v>32844.79</v>
      </c>
      <c r="I26" s="80">
        <v>210511.28</v>
      </c>
      <c r="J26" s="91">
        <v>1228661.8999999999</v>
      </c>
    </row>
    <row r="27" spans="1:10" s="12" customFormat="1" ht="12" hidden="1" customHeight="1" outlineLevel="5" x14ac:dyDescent="0.25">
      <c r="A27" s="86" t="s">
        <v>263</v>
      </c>
      <c r="B27" s="78" t="s">
        <v>94</v>
      </c>
      <c r="C27" s="79"/>
      <c r="D27" s="79"/>
      <c r="E27" s="79"/>
      <c r="F27" s="79"/>
      <c r="G27" s="89">
        <v>5599.74</v>
      </c>
      <c r="H27" s="88">
        <v>214.35</v>
      </c>
      <c r="I27" s="89">
        <v>1824.21</v>
      </c>
      <c r="J27" s="90">
        <v>7638.3</v>
      </c>
    </row>
    <row r="28" spans="1:10" s="12" customFormat="1" ht="12" hidden="1" customHeight="1" outlineLevel="5" collapsed="1" x14ac:dyDescent="0.25">
      <c r="A28" s="86" t="s">
        <v>264</v>
      </c>
      <c r="B28" s="79"/>
      <c r="C28" s="94"/>
      <c r="D28" s="94"/>
      <c r="E28" s="94"/>
      <c r="F28" s="94"/>
      <c r="G28" s="95">
        <v>265045</v>
      </c>
      <c r="H28" s="80">
        <v>8431.43</v>
      </c>
      <c r="I28" s="80">
        <v>58346.63</v>
      </c>
      <c r="J28" s="80">
        <v>331823.06</v>
      </c>
    </row>
    <row r="29" spans="1:10" s="12" customFormat="1" ht="12" hidden="1" customHeight="1" outlineLevel="6" x14ac:dyDescent="0.25">
      <c r="A29" s="87" t="s">
        <v>264</v>
      </c>
      <c r="B29" s="78" t="s">
        <v>98</v>
      </c>
      <c r="C29" s="79"/>
      <c r="D29" s="79"/>
      <c r="E29" s="79"/>
      <c r="F29" s="79"/>
      <c r="G29" s="89">
        <v>17848.11</v>
      </c>
      <c r="H29" s="88">
        <v>559.28</v>
      </c>
      <c r="I29" s="89">
        <v>3935.44</v>
      </c>
      <c r="J29" s="89">
        <v>22342.83</v>
      </c>
    </row>
    <row r="30" spans="1:10" s="12" customFormat="1" ht="12" hidden="1" customHeight="1" outlineLevel="6" x14ac:dyDescent="0.25">
      <c r="A30" s="87" t="s">
        <v>264</v>
      </c>
      <c r="B30" s="78" t="s">
        <v>99</v>
      </c>
      <c r="C30" s="79"/>
      <c r="D30" s="79"/>
      <c r="E30" s="79"/>
      <c r="F30" s="79"/>
      <c r="G30" s="89">
        <v>140776.60999999999</v>
      </c>
      <c r="H30" s="89">
        <v>4463.16</v>
      </c>
      <c r="I30" s="89">
        <v>30653.19</v>
      </c>
      <c r="J30" s="89">
        <v>175892.96</v>
      </c>
    </row>
    <row r="31" spans="1:10" s="12" customFormat="1" ht="12" hidden="1" customHeight="1" outlineLevel="6" x14ac:dyDescent="0.25">
      <c r="A31" s="87" t="s">
        <v>264</v>
      </c>
      <c r="B31" s="78" t="s">
        <v>100</v>
      </c>
      <c r="C31" s="79"/>
      <c r="D31" s="79"/>
      <c r="E31" s="79"/>
      <c r="F31" s="79"/>
      <c r="G31" s="89">
        <v>16254.13</v>
      </c>
      <c r="H31" s="88">
        <v>547.03</v>
      </c>
      <c r="I31" s="89">
        <v>3933.29</v>
      </c>
      <c r="J31" s="89">
        <v>20734.45</v>
      </c>
    </row>
    <row r="32" spans="1:10" s="12" customFormat="1" ht="12" hidden="1" customHeight="1" outlineLevel="6" collapsed="1" x14ac:dyDescent="0.25">
      <c r="A32" s="87" t="s">
        <v>264</v>
      </c>
      <c r="B32" s="78" t="s">
        <v>70</v>
      </c>
      <c r="C32" s="79"/>
      <c r="D32" s="79"/>
      <c r="E32" s="79"/>
      <c r="F32" s="79"/>
      <c r="G32" s="89">
        <v>90166.15</v>
      </c>
      <c r="H32" s="89">
        <v>2861.96</v>
      </c>
      <c r="I32" s="89">
        <v>19824.71</v>
      </c>
      <c r="J32" s="89">
        <v>112852.82</v>
      </c>
    </row>
    <row r="33" spans="1:10" s="12" customFormat="1" ht="12" hidden="1" customHeight="1" outlineLevel="5" collapsed="1" x14ac:dyDescent="0.25">
      <c r="A33" s="86" t="s">
        <v>265</v>
      </c>
      <c r="B33" s="79"/>
      <c r="C33" s="94"/>
      <c r="D33" s="94"/>
      <c r="E33" s="94"/>
      <c r="F33" s="94"/>
      <c r="G33" s="80">
        <v>120509.89</v>
      </c>
      <c r="H33" s="80">
        <v>2978.87</v>
      </c>
      <c r="I33" s="80">
        <v>22863.34</v>
      </c>
      <c r="J33" s="91">
        <v>146352.1</v>
      </c>
    </row>
    <row r="34" spans="1:10" s="12" customFormat="1" ht="12" hidden="1" customHeight="1" outlineLevel="6" x14ac:dyDescent="0.25">
      <c r="A34" s="87" t="s">
        <v>265</v>
      </c>
      <c r="B34" s="78" t="s">
        <v>102</v>
      </c>
      <c r="C34" s="79"/>
      <c r="D34" s="79"/>
      <c r="E34" s="79"/>
      <c r="F34" s="79"/>
      <c r="G34" s="89">
        <v>102066.14</v>
      </c>
      <c r="H34" s="89">
        <v>2576.38</v>
      </c>
      <c r="I34" s="89">
        <v>19788.63</v>
      </c>
      <c r="J34" s="89">
        <v>124431.15</v>
      </c>
    </row>
    <row r="35" spans="1:10" s="12" customFormat="1" ht="12" hidden="1" customHeight="1" outlineLevel="6" collapsed="1" x14ac:dyDescent="0.25">
      <c r="A35" s="87" t="s">
        <v>265</v>
      </c>
      <c r="B35" s="78" t="s">
        <v>105</v>
      </c>
      <c r="C35" s="79"/>
      <c r="D35" s="79"/>
      <c r="E35" s="79"/>
      <c r="F35" s="79"/>
      <c r="G35" s="89">
        <v>18443.75</v>
      </c>
      <c r="H35" s="88">
        <v>402.49</v>
      </c>
      <c r="I35" s="89">
        <v>3074.71</v>
      </c>
      <c r="J35" s="89">
        <v>21920.95</v>
      </c>
    </row>
    <row r="36" spans="1:10" s="12" customFormat="1" ht="12" hidden="1" customHeight="1" outlineLevel="5" collapsed="1" x14ac:dyDescent="0.25">
      <c r="A36" s="86" t="s">
        <v>266</v>
      </c>
      <c r="B36" s="79"/>
      <c r="C36" s="94"/>
      <c r="D36" s="94"/>
      <c r="E36" s="94"/>
      <c r="F36" s="94"/>
      <c r="G36" s="80">
        <v>13598.41</v>
      </c>
      <c r="H36" s="84">
        <v>134.88999999999999</v>
      </c>
      <c r="I36" s="80">
        <v>1397.96</v>
      </c>
      <c r="J36" s="80">
        <v>15131.26</v>
      </c>
    </row>
    <row r="37" spans="1:10" s="12" customFormat="1" ht="24" hidden="1" customHeight="1" outlineLevel="6" x14ac:dyDescent="0.25">
      <c r="A37" s="87" t="s">
        <v>266</v>
      </c>
      <c r="B37" s="78" t="s">
        <v>79</v>
      </c>
      <c r="C37" s="79"/>
      <c r="D37" s="79"/>
      <c r="E37" s="79"/>
      <c r="F37" s="79"/>
      <c r="G37" s="89">
        <v>9636.51</v>
      </c>
      <c r="H37" s="79"/>
      <c r="I37" s="79"/>
      <c r="J37" s="89">
        <v>9636.51</v>
      </c>
    </row>
    <row r="38" spans="1:10" s="12" customFormat="1" ht="24" hidden="1" customHeight="1" outlineLevel="6" x14ac:dyDescent="0.25">
      <c r="A38" s="87" t="s">
        <v>266</v>
      </c>
      <c r="B38" s="78" t="s">
        <v>82</v>
      </c>
      <c r="C38" s="79"/>
      <c r="D38" s="79"/>
      <c r="E38" s="79"/>
      <c r="F38" s="79"/>
      <c r="G38" s="89">
        <v>1680.67</v>
      </c>
      <c r="H38" s="88">
        <v>49.86</v>
      </c>
      <c r="I38" s="88">
        <v>608.08000000000004</v>
      </c>
      <c r="J38" s="89">
        <v>2338.61</v>
      </c>
    </row>
    <row r="39" spans="1:10" s="12" customFormat="1" ht="12" hidden="1" customHeight="1" outlineLevel="6" x14ac:dyDescent="0.25">
      <c r="A39" s="87" t="s">
        <v>266</v>
      </c>
      <c r="B39" s="78" t="s">
        <v>103</v>
      </c>
      <c r="C39" s="79"/>
      <c r="D39" s="79"/>
      <c r="E39" s="79"/>
      <c r="F39" s="79"/>
      <c r="G39" s="88">
        <v>303.62</v>
      </c>
      <c r="H39" s="93">
        <v>8.6</v>
      </c>
      <c r="I39" s="88">
        <v>55.39</v>
      </c>
      <c r="J39" s="88">
        <v>367.61</v>
      </c>
    </row>
    <row r="40" spans="1:10" s="12" customFormat="1" ht="12" hidden="1" customHeight="1" outlineLevel="6" collapsed="1" x14ac:dyDescent="0.25">
      <c r="A40" s="87" t="s">
        <v>266</v>
      </c>
      <c r="B40" s="78" t="s">
        <v>74</v>
      </c>
      <c r="C40" s="79"/>
      <c r="D40" s="79"/>
      <c r="E40" s="79"/>
      <c r="F40" s="79"/>
      <c r="G40" s="89">
        <v>1977.61</v>
      </c>
      <c r="H40" s="88">
        <v>76.430000000000007</v>
      </c>
      <c r="I40" s="88">
        <v>734.49</v>
      </c>
      <c r="J40" s="89">
        <v>2788.53</v>
      </c>
    </row>
    <row r="41" spans="1:10" s="12" customFormat="1" ht="12" hidden="1" customHeight="1" outlineLevel="5" collapsed="1" x14ac:dyDescent="0.25">
      <c r="A41" s="86" t="s">
        <v>267</v>
      </c>
      <c r="B41" s="79"/>
      <c r="C41" s="94"/>
      <c r="D41" s="94"/>
      <c r="E41" s="94"/>
      <c r="F41" s="94"/>
      <c r="G41" s="80">
        <v>49894.96</v>
      </c>
      <c r="H41" s="80">
        <v>1679.38</v>
      </c>
      <c r="I41" s="80">
        <v>11156.42</v>
      </c>
      <c r="J41" s="80">
        <v>62730.76</v>
      </c>
    </row>
    <row r="42" spans="1:10" s="12" customFormat="1" ht="12" hidden="1" customHeight="1" outlineLevel="6" x14ac:dyDescent="0.25">
      <c r="A42" s="87" t="s">
        <v>267</v>
      </c>
      <c r="B42" s="78" t="s">
        <v>80</v>
      </c>
      <c r="C42" s="79"/>
      <c r="D42" s="79"/>
      <c r="E42" s="79"/>
      <c r="F42" s="79"/>
      <c r="G42" s="90">
        <v>15656.9</v>
      </c>
      <c r="H42" s="88">
        <v>636.71</v>
      </c>
      <c r="I42" s="89">
        <v>3713.62</v>
      </c>
      <c r="J42" s="89">
        <v>20007.23</v>
      </c>
    </row>
    <row r="43" spans="1:10" s="12" customFormat="1" ht="12" hidden="1" customHeight="1" outlineLevel="6" collapsed="1" x14ac:dyDescent="0.25">
      <c r="A43" s="87" t="s">
        <v>267</v>
      </c>
      <c r="B43" s="78" t="s">
        <v>73</v>
      </c>
      <c r="C43" s="79"/>
      <c r="D43" s="79"/>
      <c r="E43" s="79"/>
      <c r="F43" s="79"/>
      <c r="G43" s="89">
        <v>34238.06</v>
      </c>
      <c r="H43" s="89">
        <v>1042.67</v>
      </c>
      <c r="I43" s="90">
        <v>7442.8</v>
      </c>
      <c r="J43" s="89">
        <v>42723.53</v>
      </c>
    </row>
    <row r="44" spans="1:10" s="12" customFormat="1" ht="12" hidden="1" customHeight="1" outlineLevel="5" collapsed="1" x14ac:dyDescent="0.25">
      <c r="A44" s="86" t="s">
        <v>268</v>
      </c>
      <c r="B44" s="79"/>
      <c r="C44" s="94"/>
      <c r="D44" s="94"/>
      <c r="E44" s="94"/>
      <c r="F44" s="94"/>
      <c r="G44" s="80">
        <v>35526.36</v>
      </c>
      <c r="H44" s="80">
        <v>1239.01</v>
      </c>
      <c r="I44" s="80">
        <v>8555.69</v>
      </c>
      <c r="J44" s="80">
        <v>45321.06</v>
      </c>
    </row>
    <row r="45" spans="1:10" s="12" customFormat="1" ht="12" hidden="1" customHeight="1" outlineLevel="6" x14ac:dyDescent="0.25">
      <c r="A45" s="87" t="s">
        <v>268</v>
      </c>
      <c r="B45" s="78" t="s">
        <v>87</v>
      </c>
      <c r="C45" s="79"/>
      <c r="D45" s="79"/>
      <c r="E45" s="79"/>
      <c r="F45" s="79"/>
      <c r="G45" s="90">
        <v>21385.200000000001</v>
      </c>
      <c r="H45" s="88">
        <v>699.51</v>
      </c>
      <c r="I45" s="89">
        <v>4859.7700000000004</v>
      </c>
      <c r="J45" s="89">
        <v>26944.48</v>
      </c>
    </row>
    <row r="46" spans="1:10" s="12" customFormat="1" ht="12" hidden="1" customHeight="1" outlineLevel="6" collapsed="1" x14ac:dyDescent="0.25">
      <c r="A46" s="87" t="s">
        <v>268</v>
      </c>
      <c r="B46" s="78" t="s">
        <v>88</v>
      </c>
      <c r="C46" s="79"/>
      <c r="D46" s="79"/>
      <c r="E46" s="79"/>
      <c r="F46" s="79"/>
      <c r="G46" s="89">
        <v>14141.16</v>
      </c>
      <c r="H46" s="93">
        <v>539.5</v>
      </c>
      <c r="I46" s="89">
        <v>3695.92</v>
      </c>
      <c r="J46" s="89">
        <v>18376.580000000002</v>
      </c>
    </row>
    <row r="47" spans="1:10" s="12" customFormat="1" ht="12" hidden="1" customHeight="1" outlineLevel="5" collapsed="1" x14ac:dyDescent="0.25">
      <c r="A47" s="86" t="s">
        <v>269</v>
      </c>
      <c r="B47" s="79"/>
      <c r="C47" s="94"/>
      <c r="D47" s="94"/>
      <c r="E47" s="94"/>
      <c r="F47" s="94"/>
      <c r="G47" s="80">
        <v>245145.46</v>
      </c>
      <c r="H47" s="80">
        <v>8211.4699999999993</v>
      </c>
      <c r="I47" s="80">
        <v>39724.82</v>
      </c>
      <c r="J47" s="80">
        <v>293081.75</v>
      </c>
    </row>
    <row r="48" spans="1:10" s="12" customFormat="1" ht="12" hidden="1" customHeight="1" outlineLevel="6" x14ac:dyDescent="0.25">
      <c r="A48" s="87" t="s">
        <v>269</v>
      </c>
      <c r="B48" s="78" t="s">
        <v>84</v>
      </c>
      <c r="C48" s="79"/>
      <c r="D48" s="79"/>
      <c r="E48" s="79"/>
      <c r="F48" s="79"/>
      <c r="G48" s="89">
        <v>232922.39</v>
      </c>
      <c r="H48" s="89">
        <v>7954.57</v>
      </c>
      <c r="I48" s="89">
        <v>37607.21</v>
      </c>
      <c r="J48" s="89">
        <v>278484.17</v>
      </c>
    </row>
    <row r="49" spans="1:10" s="12" customFormat="1" ht="12" hidden="1" customHeight="1" outlineLevel="6" collapsed="1" x14ac:dyDescent="0.25">
      <c r="A49" s="87" t="s">
        <v>269</v>
      </c>
      <c r="B49" s="78" t="s">
        <v>104</v>
      </c>
      <c r="C49" s="79"/>
      <c r="D49" s="79"/>
      <c r="E49" s="79"/>
      <c r="F49" s="79"/>
      <c r="G49" s="89">
        <v>12223.07</v>
      </c>
      <c r="H49" s="93">
        <v>256.89999999999998</v>
      </c>
      <c r="I49" s="89">
        <v>2117.61</v>
      </c>
      <c r="J49" s="89">
        <v>14597.58</v>
      </c>
    </row>
    <row r="50" spans="1:10" s="12" customFormat="1" ht="12" hidden="1" customHeight="1" outlineLevel="5" collapsed="1" x14ac:dyDescent="0.25">
      <c r="A50" s="86" t="s">
        <v>270</v>
      </c>
      <c r="B50" s="78" t="s">
        <v>89</v>
      </c>
      <c r="C50" s="79"/>
      <c r="D50" s="79"/>
      <c r="E50" s="79"/>
      <c r="F50" s="79"/>
      <c r="G50" s="89">
        <v>249986.01</v>
      </c>
      <c r="H50" s="89">
        <v>9955.39</v>
      </c>
      <c r="I50" s="89">
        <v>66642.210000000006</v>
      </c>
      <c r="J50" s="89">
        <v>326583.61</v>
      </c>
    </row>
    <row r="51" spans="1:10" s="12" customFormat="1" ht="12" hidden="1" customHeight="1" outlineLevel="4" collapsed="1" x14ac:dyDescent="0.25">
      <c r="A51" s="85" t="s">
        <v>271</v>
      </c>
      <c r="B51" s="79"/>
      <c r="C51" s="94"/>
      <c r="D51" s="94"/>
      <c r="E51" s="94"/>
      <c r="F51" s="94"/>
      <c r="G51" s="84">
        <v>559.57000000000005</v>
      </c>
      <c r="H51" s="84">
        <v>29.82</v>
      </c>
      <c r="I51" s="80">
        <v>9405.0300000000007</v>
      </c>
      <c r="J51" s="80">
        <v>9994.42</v>
      </c>
    </row>
    <row r="52" spans="1:10" s="12" customFormat="1" ht="12" hidden="1" customHeight="1" outlineLevel="5" collapsed="1" x14ac:dyDescent="0.25">
      <c r="A52" s="86" t="s">
        <v>272</v>
      </c>
      <c r="B52" s="79"/>
      <c r="C52" s="94"/>
      <c r="D52" s="94"/>
      <c r="E52" s="94"/>
      <c r="F52" s="94"/>
      <c r="G52" s="84">
        <v>559.57000000000005</v>
      </c>
      <c r="H52" s="84">
        <v>29.82</v>
      </c>
      <c r="I52" s="80">
        <v>9405.0300000000007</v>
      </c>
      <c r="J52" s="80">
        <v>9994.42</v>
      </c>
    </row>
    <row r="53" spans="1:10" s="12" customFormat="1" ht="24" hidden="1" customHeight="1" outlineLevel="6" x14ac:dyDescent="0.25">
      <c r="A53" s="87" t="s">
        <v>273</v>
      </c>
      <c r="B53" s="78" t="s">
        <v>81</v>
      </c>
      <c r="C53" s="79"/>
      <c r="D53" s="79"/>
      <c r="E53" s="79"/>
      <c r="F53" s="79"/>
      <c r="G53" s="93">
        <v>499.9</v>
      </c>
      <c r="H53" s="88">
        <v>29.75</v>
      </c>
      <c r="I53" s="88">
        <v>275.63</v>
      </c>
      <c r="J53" s="88">
        <v>805.28</v>
      </c>
    </row>
    <row r="54" spans="1:10" s="12" customFormat="1" ht="24" hidden="1" customHeight="1" outlineLevel="6" collapsed="1" x14ac:dyDescent="0.25">
      <c r="A54" s="87" t="s">
        <v>274</v>
      </c>
      <c r="B54" s="79"/>
      <c r="C54" s="94"/>
      <c r="D54" s="94"/>
      <c r="E54" s="94"/>
      <c r="F54" s="94"/>
      <c r="G54" s="84">
        <v>1.47</v>
      </c>
      <c r="H54" s="84">
        <v>7.0000000000000007E-2</v>
      </c>
      <c r="I54" s="91">
        <v>9129.4</v>
      </c>
      <c r="J54" s="80">
        <v>9130.94</v>
      </c>
    </row>
    <row r="55" spans="1:10" s="12" customFormat="1" ht="24" hidden="1" customHeight="1" outlineLevel="7" x14ac:dyDescent="0.25">
      <c r="A55" s="96" t="s">
        <v>274</v>
      </c>
      <c r="B55" s="78" t="s">
        <v>83</v>
      </c>
      <c r="C55" s="79"/>
      <c r="D55" s="79"/>
      <c r="E55" s="79"/>
      <c r="F55" s="79"/>
      <c r="G55" s="93">
        <v>0.2</v>
      </c>
      <c r="H55" s="79"/>
      <c r="I55" s="88">
        <v>228.21</v>
      </c>
      <c r="J55" s="88">
        <v>228.41</v>
      </c>
    </row>
    <row r="56" spans="1:10" s="12" customFormat="1" ht="24" hidden="1" customHeight="1" outlineLevel="7" collapsed="1" x14ac:dyDescent="0.25">
      <c r="A56" s="96" t="s">
        <v>274</v>
      </c>
      <c r="B56" s="78" t="s">
        <v>75</v>
      </c>
      <c r="C56" s="79"/>
      <c r="D56" s="79"/>
      <c r="E56" s="79"/>
      <c r="F56" s="79"/>
      <c r="G56" s="88">
        <v>1.27</v>
      </c>
      <c r="H56" s="88">
        <v>7.0000000000000007E-2</v>
      </c>
      <c r="I56" s="89">
        <v>8901.19</v>
      </c>
      <c r="J56" s="89">
        <v>8902.5300000000007</v>
      </c>
    </row>
    <row r="57" spans="1:10" s="12" customFormat="1" ht="12" hidden="1" customHeight="1" outlineLevel="6" collapsed="1" x14ac:dyDescent="0.25">
      <c r="A57" s="87" t="s">
        <v>275</v>
      </c>
      <c r="B57" s="78" t="s">
        <v>77</v>
      </c>
      <c r="C57" s="79"/>
      <c r="D57" s="79"/>
      <c r="E57" s="79"/>
      <c r="F57" s="79"/>
      <c r="G57" s="93">
        <v>58.2</v>
      </c>
      <c r="H57" s="79"/>
      <c r="I57" s="79"/>
      <c r="J57" s="93">
        <v>58.2</v>
      </c>
    </row>
    <row r="58" spans="1:10" s="12" customFormat="1" ht="12" hidden="1" customHeight="1" outlineLevel="4" collapsed="1" x14ac:dyDescent="0.25">
      <c r="A58" s="85" t="s">
        <v>276</v>
      </c>
      <c r="B58" s="79"/>
      <c r="C58" s="94"/>
      <c r="D58" s="94"/>
      <c r="E58" s="94"/>
      <c r="F58" s="94"/>
      <c r="G58" s="80">
        <v>79498.59</v>
      </c>
      <c r="H58" s="80">
        <v>1236.19</v>
      </c>
      <c r="I58" s="80">
        <v>11010.84</v>
      </c>
      <c r="J58" s="80">
        <v>91745.62</v>
      </c>
    </row>
    <row r="59" spans="1:10" s="12" customFormat="1" ht="12" hidden="1" customHeight="1" outlineLevel="5" collapsed="1" x14ac:dyDescent="0.25">
      <c r="A59" s="86" t="s">
        <v>277</v>
      </c>
      <c r="B59" s="79"/>
      <c r="C59" s="94"/>
      <c r="D59" s="94"/>
      <c r="E59" s="94"/>
      <c r="F59" s="94"/>
      <c r="G59" s="91">
        <v>35540.199999999997</v>
      </c>
      <c r="H59" s="94"/>
      <c r="I59" s="84">
        <v>0.73</v>
      </c>
      <c r="J59" s="80">
        <v>35540.93</v>
      </c>
    </row>
    <row r="60" spans="1:10" s="12" customFormat="1" ht="12" hidden="1" customHeight="1" outlineLevel="6" collapsed="1" x14ac:dyDescent="0.25">
      <c r="A60" s="87" t="s">
        <v>278</v>
      </c>
      <c r="B60" s="78" t="s">
        <v>68</v>
      </c>
      <c r="C60" s="79"/>
      <c r="D60" s="79"/>
      <c r="E60" s="79"/>
      <c r="F60" s="79"/>
      <c r="G60" s="90">
        <v>35540.199999999997</v>
      </c>
      <c r="H60" s="79"/>
      <c r="I60" s="88">
        <v>0.73</v>
      </c>
      <c r="J60" s="89">
        <v>35540.93</v>
      </c>
    </row>
    <row r="61" spans="1:10" s="12" customFormat="1" ht="12" hidden="1" customHeight="1" outlineLevel="5" collapsed="1" x14ac:dyDescent="0.25">
      <c r="A61" s="86" t="s">
        <v>279</v>
      </c>
      <c r="B61" s="79"/>
      <c r="C61" s="94"/>
      <c r="D61" s="94"/>
      <c r="E61" s="94"/>
      <c r="F61" s="94"/>
      <c r="G61" s="80">
        <v>43958.39</v>
      </c>
      <c r="H61" s="80">
        <v>1236.19</v>
      </c>
      <c r="I61" s="80">
        <v>11010.11</v>
      </c>
      <c r="J61" s="80">
        <v>56204.69</v>
      </c>
    </row>
    <row r="62" spans="1:10" s="12" customFormat="1" ht="12" hidden="1" customHeight="1" outlineLevel="6" collapsed="1" x14ac:dyDescent="0.25">
      <c r="A62" s="87" t="s">
        <v>280</v>
      </c>
      <c r="B62" s="79"/>
      <c r="C62" s="94"/>
      <c r="D62" s="94"/>
      <c r="E62" s="94"/>
      <c r="F62" s="94"/>
      <c r="G62" s="80">
        <v>33714.629999999997</v>
      </c>
      <c r="H62" s="84">
        <v>917.97</v>
      </c>
      <c r="I62" s="80">
        <v>8780.82</v>
      </c>
      <c r="J62" s="80">
        <v>43413.42</v>
      </c>
    </row>
    <row r="63" spans="1:10" s="12" customFormat="1" ht="12" hidden="1" customHeight="1" outlineLevel="7" x14ac:dyDescent="0.25">
      <c r="A63" s="96" t="s">
        <v>281</v>
      </c>
      <c r="B63" s="79"/>
      <c r="C63" s="94"/>
      <c r="D63" s="94"/>
      <c r="E63" s="94"/>
      <c r="F63" s="94"/>
      <c r="G63" s="80">
        <v>33714.629999999997</v>
      </c>
      <c r="H63" s="84">
        <v>917.97</v>
      </c>
      <c r="I63" s="80">
        <v>8780.82</v>
      </c>
      <c r="J63" s="80">
        <v>43413.42</v>
      </c>
    </row>
    <row r="64" spans="1:10" s="12" customFormat="1" ht="12" hidden="1" customHeight="1" outlineLevel="7" x14ac:dyDescent="0.25">
      <c r="A64" s="97" t="s">
        <v>281</v>
      </c>
      <c r="B64" s="78" t="s">
        <v>108</v>
      </c>
      <c r="C64" s="79"/>
      <c r="D64" s="79"/>
      <c r="E64" s="79"/>
      <c r="F64" s="79"/>
      <c r="G64" s="89">
        <v>11965.71</v>
      </c>
      <c r="H64" s="88">
        <v>270.32</v>
      </c>
      <c r="I64" s="89">
        <v>4491.99</v>
      </c>
      <c r="J64" s="89">
        <v>16728.02</v>
      </c>
    </row>
    <row r="65" spans="1:10" s="12" customFormat="1" ht="12" hidden="1" customHeight="1" outlineLevel="7" collapsed="1" x14ac:dyDescent="0.25">
      <c r="A65" s="97" t="s">
        <v>281</v>
      </c>
      <c r="B65" s="78" t="s">
        <v>109</v>
      </c>
      <c r="C65" s="79"/>
      <c r="D65" s="79"/>
      <c r="E65" s="79"/>
      <c r="F65" s="79"/>
      <c r="G65" s="89">
        <v>21748.92</v>
      </c>
      <c r="H65" s="88">
        <v>647.65</v>
      </c>
      <c r="I65" s="89">
        <v>4288.83</v>
      </c>
      <c r="J65" s="90">
        <v>26685.4</v>
      </c>
    </row>
    <row r="66" spans="1:10" s="12" customFormat="1" ht="12" hidden="1" customHeight="1" outlineLevel="6" x14ac:dyDescent="0.25">
      <c r="A66" s="87" t="s">
        <v>282</v>
      </c>
      <c r="B66" s="78" t="s">
        <v>107</v>
      </c>
      <c r="C66" s="79"/>
      <c r="D66" s="79"/>
      <c r="E66" s="79"/>
      <c r="F66" s="79"/>
      <c r="G66" s="89">
        <v>10243.76</v>
      </c>
      <c r="H66" s="88">
        <v>318.22000000000003</v>
      </c>
      <c r="I66" s="89">
        <v>2229.29</v>
      </c>
      <c r="J66" s="89">
        <v>12791.27</v>
      </c>
    </row>
    <row r="67" spans="1:10" ht="12" customHeight="1" outlineLevel="3" collapsed="1" x14ac:dyDescent="0.25">
      <c r="A67" s="83" t="s">
        <v>283</v>
      </c>
      <c r="B67" s="79"/>
      <c r="C67" s="94"/>
      <c r="D67" s="94"/>
      <c r="E67" s="94"/>
      <c r="F67" s="94"/>
      <c r="G67" s="80">
        <v>2558233.71</v>
      </c>
      <c r="H67" s="80">
        <v>978686.63</v>
      </c>
      <c r="I67" s="80">
        <v>2499210.44</v>
      </c>
      <c r="J67" s="80">
        <v>6036130.7800000003</v>
      </c>
    </row>
    <row r="68" spans="1:10" s="12" customFormat="1" ht="12" hidden="1" customHeight="1" outlineLevel="4" collapsed="1" x14ac:dyDescent="0.25">
      <c r="A68" s="85" t="s">
        <v>284</v>
      </c>
      <c r="B68" s="79"/>
      <c r="C68" s="94"/>
      <c r="D68" s="94"/>
      <c r="E68" s="94"/>
      <c r="F68" s="94"/>
      <c r="G68" s="80">
        <v>680457.55</v>
      </c>
      <c r="H68" s="80">
        <v>22172.77</v>
      </c>
      <c r="I68" s="80">
        <v>172110.36</v>
      </c>
      <c r="J68" s="80">
        <v>874740.68</v>
      </c>
    </row>
    <row r="69" spans="1:10" s="12" customFormat="1" ht="12" hidden="1" customHeight="1" outlineLevel="5" collapsed="1" x14ac:dyDescent="0.25">
      <c r="A69" s="86" t="s">
        <v>285</v>
      </c>
      <c r="B69" s="79"/>
      <c r="C69" s="94"/>
      <c r="D69" s="94"/>
      <c r="E69" s="94"/>
      <c r="F69" s="94"/>
      <c r="G69" s="80">
        <v>83504.14</v>
      </c>
      <c r="H69" s="80">
        <v>2112.16</v>
      </c>
      <c r="I69" s="80">
        <v>15960.61</v>
      </c>
      <c r="J69" s="80">
        <v>101576.91</v>
      </c>
    </row>
    <row r="70" spans="1:10" s="12" customFormat="1" ht="12" hidden="1" customHeight="1" outlineLevel="6" x14ac:dyDescent="0.25">
      <c r="A70" s="87" t="s">
        <v>285</v>
      </c>
      <c r="B70" s="78" t="s">
        <v>160</v>
      </c>
      <c r="C70" s="79"/>
      <c r="D70" s="79"/>
      <c r="E70" s="79"/>
      <c r="F70" s="79"/>
      <c r="G70" s="89">
        <v>6671.44</v>
      </c>
      <c r="H70" s="88">
        <v>102.64</v>
      </c>
      <c r="I70" s="88">
        <v>961.84</v>
      </c>
      <c r="J70" s="89">
        <v>7735.92</v>
      </c>
    </row>
    <row r="71" spans="1:10" s="12" customFormat="1" ht="12" hidden="1" customHeight="1" outlineLevel="6" x14ac:dyDescent="0.25">
      <c r="A71" s="87" t="s">
        <v>285</v>
      </c>
      <c r="B71" s="78" t="s">
        <v>162</v>
      </c>
      <c r="C71" s="79"/>
      <c r="D71" s="79"/>
      <c r="E71" s="79"/>
      <c r="F71" s="79"/>
      <c r="G71" s="89">
        <v>34149.760000000002</v>
      </c>
      <c r="H71" s="88">
        <v>546.83000000000004</v>
      </c>
      <c r="I71" s="90">
        <v>4866.3</v>
      </c>
      <c r="J71" s="89">
        <v>39562.89</v>
      </c>
    </row>
    <row r="72" spans="1:10" s="12" customFormat="1" ht="12" hidden="1" customHeight="1" outlineLevel="6" x14ac:dyDescent="0.25">
      <c r="A72" s="87" t="s">
        <v>285</v>
      </c>
      <c r="B72" s="78" t="s">
        <v>163</v>
      </c>
      <c r="C72" s="79"/>
      <c r="D72" s="79"/>
      <c r="E72" s="79"/>
      <c r="F72" s="79"/>
      <c r="G72" s="89">
        <v>39841.07</v>
      </c>
      <c r="H72" s="89">
        <v>1291.77</v>
      </c>
      <c r="I72" s="89">
        <v>8849.48</v>
      </c>
      <c r="J72" s="89">
        <v>49982.32</v>
      </c>
    </row>
    <row r="73" spans="1:10" s="12" customFormat="1" ht="12" hidden="1" customHeight="1" outlineLevel="6" collapsed="1" x14ac:dyDescent="0.25">
      <c r="A73" s="87" t="s">
        <v>285</v>
      </c>
      <c r="B73" s="78" t="s">
        <v>164</v>
      </c>
      <c r="C73" s="79"/>
      <c r="D73" s="79"/>
      <c r="E73" s="79"/>
      <c r="F73" s="79"/>
      <c r="G73" s="89">
        <v>2841.87</v>
      </c>
      <c r="H73" s="88">
        <v>170.92</v>
      </c>
      <c r="I73" s="89">
        <v>1282.99</v>
      </c>
      <c r="J73" s="89">
        <v>4295.78</v>
      </c>
    </row>
    <row r="74" spans="1:10" s="12" customFormat="1" ht="12" hidden="1" customHeight="1" outlineLevel="5" collapsed="1" x14ac:dyDescent="0.25">
      <c r="A74" s="86" t="s">
        <v>286</v>
      </c>
      <c r="B74" s="79"/>
      <c r="C74" s="94"/>
      <c r="D74" s="94"/>
      <c r="E74" s="94"/>
      <c r="F74" s="94"/>
      <c r="G74" s="80">
        <v>150119.81</v>
      </c>
      <c r="H74" s="80">
        <v>4329.24</v>
      </c>
      <c r="I74" s="80">
        <v>30419.97</v>
      </c>
      <c r="J74" s="80">
        <v>184869.02</v>
      </c>
    </row>
    <row r="75" spans="1:10" s="12" customFormat="1" ht="12" hidden="1" customHeight="1" outlineLevel="6" x14ac:dyDescent="0.25">
      <c r="A75" s="87" t="s">
        <v>287</v>
      </c>
      <c r="B75" s="78" t="s">
        <v>180</v>
      </c>
      <c r="C75" s="79"/>
      <c r="D75" s="79"/>
      <c r="E75" s="79"/>
      <c r="F75" s="79"/>
      <c r="G75" s="89">
        <v>15540.07</v>
      </c>
      <c r="H75" s="88">
        <v>503.24</v>
      </c>
      <c r="I75" s="89">
        <v>3762.43</v>
      </c>
      <c r="J75" s="89">
        <v>19805.740000000002</v>
      </c>
    </row>
    <row r="76" spans="1:10" s="12" customFormat="1" ht="12" hidden="1" customHeight="1" outlineLevel="6" collapsed="1" x14ac:dyDescent="0.25">
      <c r="A76" s="87" t="s">
        <v>288</v>
      </c>
      <c r="B76" s="78" t="s">
        <v>181</v>
      </c>
      <c r="C76" s="79"/>
      <c r="D76" s="79"/>
      <c r="E76" s="79"/>
      <c r="F76" s="79"/>
      <c r="G76" s="89">
        <v>134579.74</v>
      </c>
      <c r="H76" s="98">
        <v>3826</v>
      </c>
      <c r="I76" s="89">
        <v>26657.54</v>
      </c>
      <c r="J76" s="89">
        <v>165063.28</v>
      </c>
    </row>
    <row r="77" spans="1:10" s="12" customFormat="1" ht="12" hidden="1" customHeight="1" outlineLevel="5" collapsed="1" x14ac:dyDescent="0.25">
      <c r="A77" s="86" t="s">
        <v>289</v>
      </c>
      <c r="B77" s="79"/>
      <c r="C77" s="94"/>
      <c r="D77" s="94"/>
      <c r="E77" s="94"/>
      <c r="F77" s="94"/>
      <c r="G77" s="91">
        <v>446833.6</v>
      </c>
      <c r="H77" s="80">
        <v>15731.37</v>
      </c>
      <c r="I77" s="80">
        <v>125729.78</v>
      </c>
      <c r="J77" s="80">
        <v>588294.75</v>
      </c>
    </row>
    <row r="78" spans="1:10" s="12" customFormat="1" ht="12" hidden="1" customHeight="1" outlineLevel="6" collapsed="1" x14ac:dyDescent="0.25">
      <c r="A78" s="87" t="s">
        <v>290</v>
      </c>
      <c r="B78" s="79"/>
      <c r="C78" s="94"/>
      <c r="D78" s="94"/>
      <c r="E78" s="94"/>
      <c r="F78" s="94"/>
      <c r="G78" s="80">
        <v>135715.22</v>
      </c>
      <c r="H78" s="80">
        <v>6179.08</v>
      </c>
      <c r="I78" s="80">
        <v>40984.410000000003</v>
      </c>
      <c r="J78" s="80">
        <v>182878.71</v>
      </c>
    </row>
    <row r="79" spans="1:10" s="12" customFormat="1" ht="12" hidden="1" customHeight="1" outlineLevel="7" x14ac:dyDescent="0.25">
      <c r="A79" s="96" t="s">
        <v>290</v>
      </c>
      <c r="B79" s="78" t="s">
        <v>152</v>
      </c>
      <c r="C79" s="79"/>
      <c r="D79" s="79"/>
      <c r="E79" s="79"/>
      <c r="F79" s="79"/>
      <c r="G79" s="89">
        <v>11676.28</v>
      </c>
      <c r="H79" s="88">
        <v>452.63</v>
      </c>
      <c r="I79" s="89">
        <v>2999.14</v>
      </c>
      <c r="J79" s="89">
        <v>15128.05</v>
      </c>
    </row>
    <row r="80" spans="1:10" s="12" customFormat="1" ht="12" hidden="1" customHeight="1" outlineLevel="7" x14ac:dyDescent="0.25">
      <c r="A80" s="96" t="s">
        <v>290</v>
      </c>
      <c r="B80" s="78" t="s">
        <v>168</v>
      </c>
      <c r="C80" s="79"/>
      <c r="D80" s="79"/>
      <c r="E80" s="79"/>
      <c r="F80" s="79"/>
      <c r="G80" s="89">
        <v>31805.56</v>
      </c>
      <c r="H80" s="89">
        <v>2819.78</v>
      </c>
      <c r="I80" s="89">
        <v>14650.58</v>
      </c>
      <c r="J80" s="89">
        <v>49275.92</v>
      </c>
    </row>
    <row r="81" spans="1:10" s="12" customFormat="1" ht="12" hidden="1" customHeight="1" outlineLevel="7" x14ac:dyDescent="0.25">
      <c r="A81" s="96" t="s">
        <v>290</v>
      </c>
      <c r="B81" s="78" t="s">
        <v>172</v>
      </c>
      <c r="C81" s="79"/>
      <c r="D81" s="79"/>
      <c r="E81" s="79"/>
      <c r="F81" s="79"/>
      <c r="G81" s="89">
        <v>92153.42</v>
      </c>
      <c r="H81" s="90">
        <v>2898.1</v>
      </c>
      <c r="I81" s="89">
        <v>23304.93</v>
      </c>
      <c r="J81" s="89">
        <v>118356.45</v>
      </c>
    </row>
    <row r="82" spans="1:10" s="12" customFormat="1" ht="12" hidden="1" customHeight="1" outlineLevel="7" collapsed="1" x14ac:dyDescent="0.25">
      <c r="A82" s="96" t="s">
        <v>290</v>
      </c>
      <c r="B82" s="78" t="s">
        <v>177</v>
      </c>
      <c r="C82" s="79"/>
      <c r="D82" s="79"/>
      <c r="E82" s="79"/>
      <c r="F82" s="79"/>
      <c r="G82" s="88">
        <v>79.959999999999994</v>
      </c>
      <c r="H82" s="88">
        <v>8.57</v>
      </c>
      <c r="I82" s="88">
        <v>29.76</v>
      </c>
      <c r="J82" s="88">
        <v>118.29</v>
      </c>
    </row>
    <row r="83" spans="1:10" s="12" customFormat="1" ht="12" hidden="1" customHeight="1" outlineLevel="6" collapsed="1" x14ac:dyDescent="0.25">
      <c r="A83" s="87" t="s">
        <v>176</v>
      </c>
      <c r="B83" s="79"/>
      <c r="C83" s="94"/>
      <c r="D83" s="94"/>
      <c r="E83" s="94"/>
      <c r="F83" s="94"/>
      <c r="G83" s="80">
        <v>3057.68</v>
      </c>
      <c r="H83" s="84">
        <v>88.84</v>
      </c>
      <c r="I83" s="84">
        <v>887.64</v>
      </c>
      <c r="J83" s="80">
        <v>4034.16</v>
      </c>
    </row>
    <row r="84" spans="1:10" s="12" customFormat="1" ht="12" hidden="1" customHeight="1" outlineLevel="7" x14ac:dyDescent="0.25">
      <c r="A84" s="96" t="s">
        <v>176</v>
      </c>
      <c r="B84" s="78" t="s">
        <v>159</v>
      </c>
      <c r="C84" s="79"/>
      <c r="D84" s="79"/>
      <c r="E84" s="79"/>
      <c r="F84" s="79"/>
      <c r="G84" s="89">
        <v>2959.81</v>
      </c>
      <c r="H84" s="88">
        <v>78.33</v>
      </c>
      <c r="I84" s="93">
        <v>851.2</v>
      </c>
      <c r="J84" s="89">
        <v>3889.34</v>
      </c>
    </row>
    <row r="85" spans="1:10" s="12" customFormat="1" ht="12" hidden="1" customHeight="1" outlineLevel="7" collapsed="1" x14ac:dyDescent="0.25">
      <c r="A85" s="96" t="s">
        <v>176</v>
      </c>
      <c r="B85" s="78" t="s">
        <v>176</v>
      </c>
      <c r="C85" s="79"/>
      <c r="D85" s="79"/>
      <c r="E85" s="79"/>
      <c r="F85" s="79"/>
      <c r="G85" s="88">
        <v>97.87</v>
      </c>
      <c r="H85" s="88">
        <v>10.51</v>
      </c>
      <c r="I85" s="88">
        <v>36.44</v>
      </c>
      <c r="J85" s="88">
        <v>144.82</v>
      </c>
    </row>
    <row r="86" spans="1:10" s="12" customFormat="1" ht="12" hidden="1" customHeight="1" outlineLevel="6" collapsed="1" x14ac:dyDescent="0.25">
      <c r="A86" s="87" t="s">
        <v>291</v>
      </c>
      <c r="B86" s="79"/>
      <c r="C86" s="94"/>
      <c r="D86" s="94"/>
      <c r="E86" s="94"/>
      <c r="F86" s="94"/>
      <c r="G86" s="80">
        <v>4807.67</v>
      </c>
      <c r="H86" s="84">
        <v>97.15</v>
      </c>
      <c r="I86" s="84">
        <v>546.08000000000004</v>
      </c>
      <c r="J86" s="91">
        <v>5450.9</v>
      </c>
    </row>
    <row r="87" spans="1:10" s="12" customFormat="1" ht="12" hidden="1" customHeight="1" outlineLevel="7" x14ac:dyDescent="0.25">
      <c r="A87" s="96" t="s">
        <v>291</v>
      </c>
      <c r="B87" s="78" t="s">
        <v>167</v>
      </c>
      <c r="C87" s="79"/>
      <c r="D87" s="79"/>
      <c r="E87" s="79"/>
      <c r="F87" s="79"/>
      <c r="G87" s="88">
        <v>51.61</v>
      </c>
      <c r="H87" s="93">
        <v>0.6</v>
      </c>
      <c r="I87" s="88">
        <v>35.71</v>
      </c>
      <c r="J87" s="88">
        <v>87.92</v>
      </c>
    </row>
    <row r="88" spans="1:10" s="12" customFormat="1" ht="12" hidden="1" customHeight="1" outlineLevel="7" collapsed="1" x14ac:dyDescent="0.25">
      <c r="A88" s="96" t="s">
        <v>291</v>
      </c>
      <c r="B88" s="78" t="s">
        <v>169</v>
      </c>
      <c r="C88" s="79"/>
      <c r="D88" s="79"/>
      <c r="E88" s="79"/>
      <c r="F88" s="79"/>
      <c r="G88" s="89">
        <v>4756.0600000000004</v>
      </c>
      <c r="H88" s="88">
        <v>96.55</v>
      </c>
      <c r="I88" s="88">
        <v>510.37</v>
      </c>
      <c r="J88" s="89">
        <v>5362.98</v>
      </c>
    </row>
    <row r="89" spans="1:10" s="12" customFormat="1" ht="12" hidden="1" customHeight="1" outlineLevel="6" x14ac:dyDescent="0.25">
      <c r="A89" s="87" t="s">
        <v>292</v>
      </c>
      <c r="B89" s="78" t="s">
        <v>165</v>
      </c>
      <c r="C89" s="79"/>
      <c r="D89" s="79"/>
      <c r="E89" s="79"/>
      <c r="F89" s="79"/>
      <c r="G89" s="89">
        <v>2394.42</v>
      </c>
      <c r="H89" s="88">
        <v>74.510000000000005</v>
      </c>
      <c r="I89" s="89">
        <v>1800.87</v>
      </c>
      <c r="J89" s="90">
        <v>4269.8</v>
      </c>
    </row>
    <row r="90" spans="1:10" s="12" customFormat="1" ht="12" hidden="1" customHeight="1" outlineLevel="6" x14ac:dyDescent="0.25">
      <c r="A90" s="87" t="s">
        <v>293</v>
      </c>
      <c r="B90" s="78" t="s">
        <v>195</v>
      </c>
      <c r="C90" s="79"/>
      <c r="D90" s="79"/>
      <c r="E90" s="79"/>
      <c r="F90" s="79"/>
      <c r="G90" s="89">
        <v>67642.78</v>
      </c>
      <c r="H90" s="89">
        <v>2814.67</v>
      </c>
      <c r="I90" s="89">
        <v>22284.42</v>
      </c>
      <c r="J90" s="89">
        <v>92741.87</v>
      </c>
    </row>
    <row r="91" spans="1:10" s="12" customFormat="1" ht="12" hidden="1" customHeight="1" outlineLevel="6" collapsed="1" x14ac:dyDescent="0.25">
      <c r="A91" s="87" t="s">
        <v>294</v>
      </c>
      <c r="B91" s="79"/>
      <c r="C91" s="94"/>
      <c r="D91" s="94"/>
      <c r="E91" s="94"/>
      <c r="F91" s="94"/>
      <c r="G91" s="80">
        <v>233215.83</v>
      </c>
      <c r="H91" s="80">
        <v>6477.12</v>
      </c>
      <c r="I91" s="80">
        <v>59226.36</v>
      </c>
      <c r="J91" s="80">
        <v>298919.31</v>
      </c>
    </row>
    <row r="92" spans="1:10" s="12" customFormat="1" ht="12" hidden="1" customHeight="1" outlineLevel="7" x14ac:dyDescent="0.25">
      <c r="A92" s="96" t="s">
        <v>295</v>
      </c>
      <c r="B92" s="79"/>
      <c r="C92" s="94"/>
      <c r="D92" s="94"/>
      <c r="E92" s="94"/>
      <c r="F92" s="94"/>
      <c r="G92" s="80">
        <v>41760.339999999997</v>
      </c>
      <c r="H92" s="80">
        <v>1249.04</v>
      </c>
      <c r="I92" s="80">
        <v>9957.9699999999993</v>
      </c>
      <c r="J92" s="80">
        <v>52967.35</v>
      </c>
    </row>
    <row r="93" spans="1:10" s="12" customFormat="1" ht="12" hidden="1" customHeight="1" outlineLevel="7" x14ac:dyDescent="0.25">
      <c r="A93" s="97" t="s">
        <v>295</v>
      </c>
      <c r="B93" s="78" t="s">
        <v>128</v>
      </c>
      <c r="C93" s="79"/>
      <c r="D93" s="79"/>
      <c r="E93" s="79"/>
      <c r="F93" s="79"/>
      <c r="G93" s="93">
        <v>985.4</v>
      </c>
      <c r="H93" s="88">
        <v>25.83</v>
      </c>
      <c r="I93" s="93">
        <v>173.7</v>
      </c>
      <c r="J93" s="89">
        <v>1184.93</v>
      </c>
    </row>
    <row r="94" spans="1:10" s="12" customFormat="1" ht="12" hidden="1" customHeight="1" outlineLevel="7" x14ac:dyDescent="0.25">
      <c r="A94" s="97" t="s">
        <v>295</v>
      </c>
      <c r="B94" s="78" t="s">
        <v>133</v>
      </c>
      <c r="C94" s="79"/>
      <c r="D94" s="79"/>
      <c r="E94" s="79"/>
      <c r="F94" s="79"/>
      <c r="G94" s="90">
        <v>34556.800000000003</v>
      </c>
      <c r="H94" s="89">
        <v>1053.8499999999999</v>
      </c>
      <c r="I94" s="89">
        <v>8319.85</v>
      </c>
      <c r="J94" s="90">
        <v>43930.5</v>
      </c>
    </row>
    <row r="95" spans="1:10" s="12" customFormat="1" ht="12" hidden="1" customHeight="1" outlineLevel="7" x14ac:dyDescent="0.25">
      <c r="A95" s="97" t="s">
        <v>295</v>
      </c>
      <c r="B95" s="78" t="s">
        <v>192</v>
      </c>
      <c r="C95" s="79"/>
      <c r="D95" s="79"/>
      <c r="E95" s="79"/>
      <c r="F95" s="79"/>
      <c r="G95" s="89">
        <v>4550.71</v>
      </c>
      <c r="H95" s="88">
        <v>115.51</v>
      </c>
      <c r="I95" s="89">
        <v>1042.3599999999999</v>
      </c>
      <c r="J95" s="89">
        <v>5708.58</v>
      </c>
    </row>
    <row r="96" spans="1:10" s="12" customFormat="1" ht="12" hidden="1" customHeight="1" outlineLevel="7" collapsed="1" x14ac:dyDescent="0.25">
      <c r="A96" s="97" t="s">
        <v>295</v>
      </c>
      <c r="B96" s="78" t="s">
        <v>129</v>
      </c>
      <c r="C96" s="79"/>
      <c r="D96" s="79"/>
      <c r="E96" s="79"/>
      <c r="F96" s="79"/>
      <c r="G96" s="89">
        <v>1667.43</v>
      </c>
      <c r="H96" s="88">
        <v>53.85</v>
      </c>
      <c r="I96" s="88">
        <v>422.06</v>
      </c>
      <c r="J96" s="89">
        <v>2143.34</v>
      </c>
    </row>
    <row r="97" spans="1:10" s="12" customFormat="1" ht="12" hidden="1" customHeight="1" outlineLevel="7" x14ac:dyDescent="0.25">
      <c r="A97" s="96" t="s">
        <v>194</v>
      </c>
      <c r="B97" s="79"/>
      <c r="C97" s="94"/>
      <c r="D97" s="94"/>
      <c r="E97" s="94"/>
      <c r="F97" s="94"/>
      <c r="G97" s="80">
        <v>191455.49</v>
      </c>
      <c r="H97" s="80">
        <v>5228.08</v>
      </c>
      <c r="I97" s="80">
        <v>49268.39</v>
      </c>
      <c r="J97" s="80">
        <v>245951.96</v>
      </c>
    </row>
    <row r="98" spans="1:10" s="12" customFormat="1" ht="12" hidden="1" customHeight="1" outlineLevel="7" x14ac:dyDescent="0.25">
      <c r="A98" s="97" t="s">
        <v>194</v>
      </c>
      <c r="B98" s="78" t="s">
        <v>161</v>
      </c>
      <c r="C98" s="79"/>
      <c r="D98" s="79"/>
      <c r="E98" s="79"/>
      <c r="F98" s="79"/>
      <c r="G98" s="88">
        <v>354.88</v>
      </c>
      <c r="H98" s="88">
        <v>7.69</v>
      </c>
      <c r="I98" s="88">
        <v>89.84</v>
      </c>
      <c r="J98" s="88">
        <v>452.41</v>
      </c>
    </row>
    <row r="99" spans="1:10" s="12" customFormat="1" ht="12" hidden="1" customHeight="1" outlineLevel="7" x14ac:dyDescent="0.25">
      <c r="A99" s="97" t="s">
        <v>194</v>
      </c>
      <c r="B99" s="78" t="s">
        <v>155</v>
      </c>
      <c r="C99" s="79"/>
      <c r="D99" s="79"/>
      <c r="E99" s="79"/>
      <c r="F99" s="79"/>
      <c r="G99" s="89">
        <v>5205.4399999999996</v>
      </c>
      <c r="H99" s="88">
        <v>187.06</v>
      </c>
      <c r="I99" s="90">
        <v>1107.5</v>
      </c>
      <c r="J99" s="98">
        <v>6500</v>
      </c>
    </row>
    <row r="100" spans="1:10" s="12" customFormat="1" ht="12" hidden="1" customHeight="1" outlineLevel="7" x14ac:dyDescent="0.25">
      <c r="A100" s="97" t="s">
        <v>194</v>
      </c>
      <c r="B100" s="78" t="s">
        <v>190</v>
      </c>
      <c r="C100" s="79"/>
      <c r="D100" s="79"/>
      <c r="E100" s="79"/>
      <c r="F100" s="79"/>
      <c r="G100" s="88">
        <v>859.28</v>
      </c>
      <c r="H100" s="88">
        <v>35.770000000000003</v>
      </c>
      <c r="I100" s="88">
        <v>250.28</v>
      </c>
      <c r="J100" s="89">
        <v>1145.33</v>
      </c>
    </row>
    <row r="101" spans="1:10" s="12" customFormat="1" ht="12" hidden="1" customHeight="1" outlineLevel="7" x14ac:dyDescent="0.25">
      <c r="A101" s="97" t="s">
        <v>194</v>
      </c>
      <c r="B101" s="78" t="s">
        <v>191</v>
      </c>
      <c r="C101" s="79"/>
      <c r="D101" s="79"/>
      <c r="E101" s="79"/>
      <c r="F101" s="79"/>
      <c r="G101" s="90">
        <v>140097.1</v>
      </c>
      <c r="H101" s="89">
        <v>3636.56</v>
      </c>
      <c r="I101" s="89">
        <v>33349.67</v>
      </c>
      <c r="J101" s="89">
        <v>177083.33</v>
      </c>
    </row>
    <row r="102" spans="1:10" s="12" customFormat="1" ht="12" hidden="1" customHeight="1" outlineLevel="7" x14ac:dyDescent="0.25">
      <c r="A102" s="97" t="s">
        <v>194</v>
      </c>
      <c r="B102" s="78" t="s">
        <v>156</v>
      </c>
      <c r="C102" s="79"/>
      <c r="D102" s="79"/>
      <c r="E102" s="79"/>
      <c r="F102" s="79"/>
      <c r="G102" s="88">
        <v>276.19</v>
      </c>
      <c r="H102" s="88">
        <v>15.19</v>
      </c>
      <c r="I102" s="93">
        <v>236.7</v>
      </c>
      <c r="J102" s="88">
        <v>528.08000000000004</v>
      </c>
    </row>
    <row r="103" spans="1:10" s="12" customFormat="1" ht="12" hidden="1" customHeight="1" outlineLevel="7" collapsed="1" x14ac:dyDescent="0.25">
      <c r="A103" s="97" t="s">
        <v>194</v>
      </c>
      <c r="B103" s="78" t="s">
        <v>194</v>
      </c>
      <c r="C103" s="79"/>
      <c r="D103" s="79"/>
      <c r="E103" s="79"/>
      <c r="F103" s="79"/>
      <c r="G103" s="90">
        <v>44662.6</v>
      </c>
      <c r="H103" s="89">
        <v>1345.81</v>
      </c>
      <c r="I103" s="90">
        <v>14234.4</v>
      </c>
      <c r="J103" s="89">
        <v>60242.81</v>
      </c>
    </row>
    <row r="104" spans="1:10" s="12" customFormat="1" ht="12" hidden="1" customHeight="1" outlineLevel="4" x14ac:dyDescent="0.25">
      <c r="A104" s="85" t="s">
        <v>296</v>
      </c>
      <c r="B104" s="78" t="s">
        <v>122</v>
      </c>
      <c r="C104" s="79"/>
      <c r="D104" s="79"/>
      <c r="E104" s="79"/>
      <c r="F104" s="79"/>
      <c r="G104" s="89">
        <v>18989.86</v>
      </c>
      <c r="H104" s="88">
        <v>279.02999999999997</v>
      </c>
      <c r="I104" s="89">
        <v>1564.45</v>
      </c>
      <c r="J104" s="89">
        <v>20833.34</v>
      </c>
    </row>
    <row r="105" spans="1:10" s="12" customFormat="1" ht="12" hidden="1" customHeight="1" outlineLevel="4" collapsed="1" x14ac:dyDescent="0.25">
      <c r="A105" s="85" t="s">
        <v>138</v>
      </c>
      <c r="B105" s="79"/>
      <c r="C105" s="94"/>
      <c r="D105" s="94"/>
      <c r="E105" s="94"/>
      <c r="F105" s="94"/>
      <c r="G105" s="84">
        <v>300.58</v>
      </c>
      <c r="H105" s="84">
        <v>7.18</v>
      </c>
      <c r="I105" s="84">
        <v>81.38</v>
      </c>
      <c r="J105" s="84">
        <v>389.14</v>
      </c>
    </row>
    <row r="106" spans="1:10" s="12" customFormat="1" ht="12" hidden="1" customHeight="1" outlineLevel="5" x14ac:dyDescent="0.25">
      <c r="A106" s="86" t="s">
        <v>138</v>
      </c>
      <c r="B106" s="78" t="s">
        <v>141</v>
      </c>
      <c r="C106" s="79"/>
      <c r="D106" s="79"/>
      <c r="E106" s="79"/>
      <c r="F106" s="79"/>
      <c r="G106" s="88">
        <v>198.11</v>
      </c>
      <c r="H106" s="88">
        <v>4.7300000000000004</v>
      </c>
      <c r="I106" s="88">
        <v>53.64</v>
      </c>
      <c r="J106" s="88">
        <v>256.48</v>
      </c>
    </row>
    <row r="107" spans="1:10" s="12" customFormat="1" ht="12" hidden="1" customHeight="1" outlineLevel="5" collapsed="1" x14ac:dyDescent="0.25">
      <c r="A107" s="86" t="s">
        <v>138</v>
      </c>
      <c r="B107" s="78" t="s">
        <v>145</v>
      </c>
      <c r="C107" s="79"/>
      <c r="D107" s="79"/>
      <c r="E107" s="79"/>
      <c r="F107" s="79"/>
      <c r="G107" s="88">
        <v>102.47</v>
      </c>
      <c r="H107" s="88">
        <v>2.4500000000000002</v>
      </c>
      <c r="I107" s="88">
        <v>27.74</v>
      </c>
      <c r="J107" s="88">
        <v>132.66</v>
      </c>
    </row>
    <row r="108" spans="1:10" s="12" customFormat="1" ht="12" hidden="1" customHeight="1" outlineLevel="4" collapsed="1" x14ac:dyDescent="0.25">
      <c r="A108" s="85" t="s">
        <v>297</v>
      </c>
      <c r="B108" s="79"/>
      <c r="C108" s="94"/>
      <c r="D108" s="94"/>
      <c r="E108" s="94"/>
      <c r="F108" s="94"/>
      <c r="G108" s="80">
        <v>85494.19</v>
      </c>
      <c r="H108" s="80">
        <v>2466.37</v>
      </c>
      <c r="I108" s="80">
        <v>17497.37</v>
      </c>
      <c r="J108" s="80">
        <v>105457.93</v>
      </c>
    </row>
    <row r="109" spans="1:10" s="12" customFormat="1" ht="12" hidden="1" customHeight="1" outlineLevel="5" collapsed="1" x14ac:dyDescent="0.25">
      <c r="A109" s="86" t="s">
        <v>179</v>
      </c>
      <c r="B109" s="78" t="s">
        <v>179</v>
      </c>
      <c r="C109" s="79"/>
      <c r="D109" s="79"/>
      <c r="E109" s="79"/>
      <c r="F109" s="79"/>
      <c r="G109" s="89">
        <v>85494.19</v>
      </c>
      <c r="H109" s="89">
        <v>2466.37</v>
      </c>
      <c r="I109" s="89">
        <v>17497.37</v>
      </c>
      <c r="J109" s="89">
        <v>105457.93</v>
      </c>
    </row>
    <row r="110" spans="1:10" s="12" customFormat="1" ht="12" hidden="1" customHeight="1" outlineLevel="4" collapsed="1" x14ac:dyDescent="0.25">
      <c r="A110" s="85" t="s">
        <v>298</v>
      </c>
      <c r="B110" s="79"/>
      <c r="C110" s="94"/>
      <c r="D110" s="94"/>
      <c r="E110" s="94"/>
      <c r="F110" s="94"/>
      <c r="G110" s="80">
        <v>31263.38</v>
      </c>
      <c r="H110" s="80">
        <v>1726.89</v>
      </c>
      <c r="I110" s="80">
        <v>8655.52</v>
      </c>
      <c r="J110" s="80">
        <v>41645.79</v>
      </c>
    </row>
    <row r="111" spans="1:10" s="12" customFormat="1" ht="12" hidden="1" customHeight="1" outlineLevel="5" collapsed="1" x14ac:dyDescent="0.25">
      <c r="A111" s="86" t="s">
        <v>299</v>
      </c>
      <c r="B111" s="79"/>
      <c r="C111" s="94"/>
      <c r="D111" s="94"/>
      <c r="E111" s="94"/>
      <c r="F111" s="94"/>
      <c r="G111" s="80">
        <v>31263.38</v>
      </c>
      <c r="H111" s="80">
        <v>1726.89</v>
      </c>
      <c r="I111" s="80">
        <v>8655.52</v>
      </c>
      <c r="J111" s="80">
        <v>41645.79</v>
      </c>
    </row>
    <row r="112" spans="1:10" s="12" customFormat="1" ht="12" hidden="1" customHeight="1" outlineLevel="6" collapsed="1" x14ac:dyDescent="0.25">
      <c r="A112" s="87" t="s">
        <v>149</v>
      </c>
      <c r="B112" s="79"/>
      <c r="C112" s="94"/>
      <c r="D112" s="94"/>
      <c r="E112" s="94"/>
      <c r="F112" s="94"/>
      <c r="G112" s="80">
        <v>2597.0300000000002</v>
      </c>
      <c r="H112" s="92">
        <v>140.6</v>
      </c>
      <c r="I112" s="84">
        <v>732.58</v>
      </c>
      <c r="J112" s="80">
        <v>3470.21</v>
      </c>
    </row>
    <row r="113" spans="1:10" s="12" customFormat="1" ht="12" hidden="1" customHeight="1" outlineLevel="7" collapsed="1" x14ac:dyDescent="0.25">
      <c r="A113" s="96" t="s">
        <v>300</v>
      </c>
      <c r="B113" s="78" t="s">
        <v>149</v>
      </c>
      <c r="C113" s="79"/>
      <c r="D113" s="79"/>
      <c r="E113" s="79"/>
      <c r="F113" s="79"/>
      <c r="G113" s="89">
        <v>2597.0300000000002</v>
      </c>
      <c r="H113" s="93">
        <v>140.6</v>
      </c>
      <c r="I113" s="88">
        <v>732.58</v>
      </c>
      <c r="J113" s="89">
        <v>3470.21</v>
      </c>
    </row>
    <row r="114" spans="1:10" s="12" customFormat="1" ht="12" hidden="1" customHeight="1" outlineLevel="6" collapsed="1" x14ac:dyDescent="0.25">
      <c r="A114" s="87" t="s">
        <v>151</v>
      </c>
      <c r="B114" s="78" t="s">
        <v>151</v>
      </c>
      <c r="C114" s="79"/>
      <c r="D114" s="79"/>
      <c r="E114" s="79"/>
      <c r="F114" s="79"/>
      <c r="G114" s="89">
        <v>28666.35</v>
      </c>
      <c r="H114" s="89">
        <v>1586.29</v>
      </c>
      <c r="I114" s="89">
        <v>7922.94</v>
      </c>
      <c r="J114" s="89">
        <v>38175.58</v>
      </c>
    </row>
    <row r="115" spans="1:10" s="12" customFormat="1" ht="12" hidden="1" customHeight="1" outlineLevel="4" collapsed="1" x14ac:dyDescent="0.25">
      <c r="A115" s="85" t="s">
        <v>301</v>
      </c>
      <c r="B115" s="79"/>
      <c r="C115" s="94"/>
      <c r="D115" s="94"/>
      <c r="E115" s="94"/>
      <c r="F115" s="94"/>
      <c r="G115" s="80">
        <v>119163.75</v>
      </c>
      <c r="H115" s="80">
        <v>3235.71</v>
      </c>
      <c r="I115" s="80">
        <v>18840.29</v>
      </c>
      <c r="J115" s="80">
        <v>141239.75</v>
      </c>
    </row>
    <row r="116" spans="1:10" s="12" customFormat="1" ht="12" hidden="1" customHeight="1" outlineLevel="5" x14ac:dyDescent="0.25">
      <c r="A116" s="86" t="s">
        <v>301</v>
      </c>
      <c r="B116" s="78" t="s">
        <v>302</v>
      </c>
      <c r="C116" s="79"/>
      <c r="D116" s="79"/>
      <c r="E116" s="79"/>
      <c r="F116" s="79"/>
      <c r="G116" s="79"/>
      <c r="H116" s="79"/>
      <c r="I116" s="88">
        <v>425.34</v>
      </c>
      <c r="J116" s="88">
        <v>425.34</v>
      </c>
    </row>
    <row r="117" spans="1:10" s="12" customFormat="1" ht="12" hidden="1" customHeight="1" outlineLevel="5" collapsed="1" x14ac:dyDescent="0.25">
      <c r="A117" s="86" t="s">
        <v>301</v>
      </c>
      <c r="B117" s="78" t="s">
        <v>125</v>
      </c>
      <c r="C117" s="79"/>
      <c r="D117" s="79"/>
      <c r="E117" s="79"/>
      <c r="F117" s="79"/>
      <c r="G117" s="89">
        <v>119163.75</v>
      </c>
      <c r="H117" s="89">
        <v>3235.71</v>
      </c>
      <c r="I117" s="89">
        <v>18414.95</v>
      </c>
      <c r="J117" s="89">
        <v>140814.41</v>
      </c>
    </row>
    <row r="118" spans="1:10" s="12" customFormat="1" ht="12" hidden="1" customHeight="1" outlineLevel="4" collapsed="1" x14ac:dyDescent="0.25">
      <c r="A118" s="85" t="s">
        <v>303</v>
      </c>
      <c r="B118" s="79"/>
      <c r="C118" s="94"/>
      <c r="D118" s="94"/>
      <c r="E118" s="94"/>
      <c r="F118" s="94"/>
      <c r="G118" s="80">
        <v>15722.44</v>
      </c>
      <c r="H118" s="84">
        <v>262.74</v>
      </c>
      <c r="I118" s="80">
        <v>4127.04</v>
      </c>
      <c r="J118" s="80">
        <v>20112.22</v>
      </c>
    </row>
    <row r="119" spans="1:10" s="12" customFormat="1" ht="12" hidden="1" customHeight="1" outlineLevel="5" collapsed="1" x14ac:dyDescent="0.25">
      <c r="A119" s="86" t="s">
        <v>304</v>
      </c>
      <c r="B119" s="79"/>
      <c r="C119" s="94"/>
      <c r="D119" s="94"/>
      <c r="E119" s="94"/>
      <c r="F119" s="94"/>
      <c r="G119" s="80">
        <v>13045.54</v>
      </c>
      <c r="H119" s="84">
        <v>44.04</v>
      </c>
      <c r="I119" s="80">
        <v>3214.87</v>
      </c>
      <c r="J119" s="80">
        <v>16304.45</v>
      </c>
    </row>
    <row r="120" spans="1:10" s="12" customFormat="1" ht="12" hidden="1" customHeight="1" outlineLevel="6" collapsed="1" x14ac:dyDescent="0.25">
      <c r="A120" s="87" t="s">
        <v>305</v>
      </c>
      <c r="B120" s="79"/>
      <c r="C120" s="94"/>
      <c r="D120" s="94"/>
      <c r="E120" s="94"/>
      <c r="F120" s="94"/>
      <c r="G120" s="80">
        <v>13045.54</v>
      </c>
      <c r="H120" s="84">
        <v>44.04</v>
      </c>
      <c r="I120" s="80">
        <v>3214.87</v>
      </c>
      <c r="J120" s="80">
        <v>16304.45</v>
      </c>
    </row>
    <row r="121" spans="1:10" s="12" customFormat="1" ht="12" hidden="1" customHeight="1" outlineLevel="7" collapsed="1" x14ac:dyDescent="0.25">
      <c r="A121" s="96" t="s">
        <v>306</v>
      </c>
      <c r="B121" s="78" t="s">
        <v>131</v>
      </c>
      <c r="C121" s="79"/>
      <c r="D121" s="79"/>
      <c r="E121" s="79"/>
      <c r="F121" s="79"/>
      <c r="G121" s="89">
        <v>13045.54</v>
      </c>
      <c r="H121" s="88">
        <v>44.04</v>
      </c>
      <c r="I121" s="89">
        <v>3214.87</v>
      </c>
      <c r="J121" s="89">
        <v>16304.45</v>
      </c>
    </row>
    <row r="122" spans="1:10" s="12" customFormat="1" ht="12" hidden="1" customHeight="1" outlineLevel="5" collapsed="1" x14ac:dyDescent="0.25">
      <c r="A122" s="86" t="s">
        <v>307</v>
      </c>
      <c r="B122" s="79"/>
      <c r="C122" s="94"/>
      <c r="D122" s="94"/>
      <c r="E122" s="94"/>
      <c r="F122" s="94"/>
      <c r="G122" s="91">
        <v>2676.9</v>
      </c>
      <c r="H122" s="92">
        <v>218.7</v>
      </c>
      <c r="I122" s="84">
        <v>912.17</v>
      </c>
      <c r="J122" s="80">
        <v>3807.77</v>
      </c>
    </row>
    <row r="123" spans="1:10" s="12" customFormat="1" ht="12" hidden="1" customHeight="1" outlineLevel="6" collapsed="1" x14ac:dyDescent="0.25">
      <c r="A123" s="87" t="s">
        <v>308</v>
      </c>
      <c r="B123" s="79"/>
      <c r="C123" s="94"/>
      <c r="D123" s="94"/>
      <c r="E123" s="94"/>
      <c r="F123" s="94"/>
      <c r="G123" s="91">
        <v>2676.9</v>
      </c>
      <c r="H123" s="92">
        <v>218.7</v>
      </c>
      <c r="I123" s="84">
        <v>912.17</v>
      </c>
      <c r="J123" s="80">
        <v>3807.77</v>
      </c>
    </row>
    <row r="124" spans="1:10" s="12" customFormat="1" ht="12" hidden="1" customHeight="1" outlineLevel="7" collapsed="1" x14ac:dyDescent="0.25">
      <c r="A124" s="96" t="s">
        <v>309</v>
      </c>
      <c r="B124" s="78" t="s">
        <v>134</v>
      </c>
      <c r="C124" s="79"/>
      <c r="D124" s="79"/>
      <c r="E124" s="79"/>
      <c r="F124" s="79"/>
      <c r="G124" s="90">
        <v>2676.9</v>
      </c>
      <c r="H124" s="93">
        <v>218.7</v>
      </c>
      <c r="I124" s="88">
        <v>912.17</v>
      </c>
      <c r="J124" s="89">
        <v>3807.77</v>
      </c>
    </row>
    <row r="125" spans="1:10" s="12" customFormat="1" ht="12" hidden="1" customHeight="1" outlineLevel="4" collapsed="1" x14ac:dyDescent="0.25">
      <c r="A125" s="85" t="s">
        <v>310</v>
      </c>
      <c r="B125" s="79"/>
      <c r="C125" s="94"/>
      <c r="D125" s="94"/>
      <c r="E125" s="94"/>
      <c r="F125" s="94"/>
      <c r="G125" s="80">
        <v>21507.279999999999</v>
      </c>
      <c r="H125" s="84">
        <v>675.57</v>
      </c>
      <c r="I125" s="80">
        <v>4394.13</v>
      </c>
      <c r="J125" s="80">
        <v>26576.98</v>
      </c>
    </row>
    <row r="126" spans="1:10" s="12" customFormat="1" ht="12" hidden="1" customHeight="1" outlineLevel="5" collapsed="1" x14ac:dyDescent="0.25">
      <c r="A126" s="86" t="s">
        <v>311</v>
      </c>
      <c r="B126" s="78" t="s">
        <v>153</v>
      </c>
      <c r="C126" s="79"/>
      <c r="D126" s="79"/>
      <c r="E126" s="79"/>
      <c r="F126" s="79"/>
      <c r="G126" s="89">
        <v>21507.279999999999</v>
      </c>
      <c r="H126" s="88">
        <v>675.57</v>
      </c>
      <c r="I126" s="89">
        <v>4394.13</v>
      </c>
      <c r="J126" s="89">
        <v>26576.98</v>
      </c>
    </row>
    <row r="127" spans="1:10" s="12" customFormat="1" ht="12" hidden="1" customHeight="1" outlineLevel="4" collapsed="1" x14ac:dyDescent="0.25">
      <c r="A127" s="85" t="s">
        <v>182</v>
      </c>
      <c r="B127" s="79"/>
      <c r="C127" s="94"/>
      <c r="D127" s="94"/>
      <c r="E127" s="94"/>
      <c r="F127" s="94"/>
      <c r="G127" s="80">
        <v>1583140.34</v>
      </c>
      <c r="H127" s="80">
        <v>947757.64</v>
      </c>
      <c r="I127" s="80">
        <v>2271428.5099999998</v>
      </c>
      <c r="J127" s="80">
        <v>4802326.49</v>
      </c>
    </row>
    <row r="128" spans="1:10" s="12" customFormat="1" ht="12" hidden="1" customHeight="1" outlineLevel="5" collapsed="1" x14ac:dyDescent="0.25">
      <c r="A128" s="86" t="s">
        <v>312</v>
      </c>
      <c r="B128" s="79"/>
      <c r="C128" s="94"/>
      <c r="D128" s="94"/>
      <c r="E128" s="94"/>
      <c r="F128" s="94"/>
      <c r="G128" s="80">
        <v>42203.17</v>
      </c>
      <c r="H128" s="80">
        <v>1340.95</v>
      </c>
      <c r="I128" s="80">
        <v>9060.24</v>
      </c>
      <c r="J128" s="80">
        <v>52604.36</v>
      </c>
    </row>
    <row r="129" spans="1:10" s="12" customFormat="1" ht="12" hidden="1" customHeight="1" outlineLevel="6" x14ac:dyDescent="0.25">
      <c r="A129" s="87" t="s">
        <v>312</v>
      </c>
      <c r="B129" s="78" t="s">
        <v>183</v>
      </c>
      <c r="C129" s="79"/>
      <c r="D129" s="79"/>
      <c r="E129" s="79"/>
      <c r="F129" s="79"/>
      <c r="G129" s="89">
        <v>12508.43</v>
      </c>
      <c r="H129" s="93">
        <v>396.6</v>
      </c>
      <c r="I129" s="89">
        <v>2712.89</v>
      </c>
      <c r="J129" s="89">
        <v>15617.92</v>
      </c>
    </row>
    <row r="130" spans="1:10" s="12" customFormat="1" ht="12" hidden="1" customHeight="1" outlineLevel="6" x14ac:dyDescent="0.25">
      <c r="A130" s="87" t="s">
        <v>312</v>
      </c>
      <c r="B130" s="78" t="s">
        <v>185</v>
      </c>
      <c r="C130" s="79"/>
      <c r="D130" s="79"/>
      <c r="E130" s="79"/>
      <c r="F130" s="79"/>
      <c r="G130" s="88">
        <v>134.43</v>
      </c>
      <c r="H130" s="88">
        <v>4.68</v>
      </c>
      <c r="I130" s="93">
        <v>35.700000000000003</v>
      </c>
      <c r="J130" s="88">
        <v>174.81</v>
      </c>
    </row>
    <row r="131" spans="1:10" s="12" customFormat="1" ht="12" hidden="1" customHeight="1" outlineLevel="6" x14ac:dyDescent="0.25">
      <c r="A131" s="87" t="s">
        <v>312</v>
      </c>
      <c r="B131" s="78" t="s">
        <v>186</v>
      </c>
      <c r="C131" s="79"/>
      <c r="D131" s="79"/>
      <c r="E131" s="79"/>
      <c r="F131" s="79"/>
      <c r="G131" s="89">
        <v>29041.51</v>
      </c>
      <c r="H131" s="88">
        <v>922.64</v>
      </c>
      <c r="I131" s="89">
        <v>6010.16</v>
      </c>
      <c r="J131" s="89">
        <v>35974.31</v>
      </c>
    </row>
    <row r="132" spans="1:10" s="12" customFormat="1" ht="12" hidden="1" customHeight="1" outlineLevel="6" collapsed="1" x14ac:dyDescent="0.25">
      <c r="A132" s="87" t="s">
        <v>312</v>
      </c>
      <c r="B132" s="78" t="s">
        <v>187</v>
      </c>
      <c r="C132" s="79"/>
      <c r="D132" s="79"/>
      <c r="E132" s="79"/>
      <c r="F132" s="79"/>
      <c r="G132" s="93">
        <v>518.79999999999995</v>
      </c>
      <c r="H132" s="88">
        <v>17.03</v>
      </c>
      <c r="I132" s="88">
        <v>301.49</v>
      </c>
      <c r="J132" s="88">
        <v>837.32</v>
      </c>
    </row>
    <row r="133" spans="1:10" s="12" customFormat="1" ht="12" hidden="1" customHeight="1" outlineLevel="5" collapsed="1" x14ac:dyDescent="0.25">
      <c r="A133" s="86" t="s">
        <v>313</v>
      </c>
      <c r="B133" s="78" t="s">
        <v>188</v>
      </c>
      <c r="C133" s="79"/>
      <c r="D133" s="79"/>
      <c r="E133" s="79"/>
      <c r="F133" s="79"/>
      <c r="G133" s="89">
        <v>1540937.17</v>
      </c>
      <c r="H133" s="89">
        <v>946416.69</v>
      </c>
      <c r="I133" s="89">
        <v>2262368.27</v>
      </c>
      <c r="J133" s="89">
        <v>4749722.13</v>
      </c>
    </row>
    <row r="134" spans="1:10" s="12" customFormat="1" ht="12" hidden="1" customHeight="1" outlineLevel="4" x14ac:dyDescent="0.25">
      <c r="A134" s="85" t="s">
        <v>314</v>
      </c>
      <c r="B134" s="78" t="s">
        <v>114</v>
      </c>
      <c r="C134" s="79"/>
      <c r="D134" s="79"/>
      <c r="E134" s="79"/>
      <c r="F134" s="79"/>
      <c r="G134" s="89">
        <v>2194.34</v>
      </c>
      <c r="H134" s="88">
        <v>102.73</v>
      </c>
      <c r="I134" s="88">
        <v>511.39</v>
      </c>
      <c r="J134" s="89">
        <v>2808.46</v>
      </c>
    </row>
    <row r="135" spans="1:10" ht="12" customHeight="1" outlineLevel="3" collapsed="1" x14ac:dyDescent="0.25">
      <c r="A135" s="83" t="s">
        <v>315</v>
      </c>
      <c r="B135" s="79"/>
      <c r="C135" s="80">
        <v>139610.01999999999</v>
      </c>
      <c r="D135" s="91">
        <v>5755.8</v>
      </c>
      <c r="E135" s="91">
        <v>27588.400000000001</v>
      </c>
      <c r="F135" s="91">
        <v>106983.8</v>
      </c>
      <c r="G135" s="80">
        <v>11071764.890000001</v>
      </c>
      <c r="H135" s="80">
        <v>353910.62</v>
      </c>
      <c r="I135" s="80">
        <v>2456436.04</v>
      </c>
      <c r="J135" s="80">
        <v>14162049.57</v>
      </c>
    </row>
    <row r="136" spans="1:10" s="12" customFormat="1" ht="12" customHeight="1" outlineLevel="4" collapsed="1" x14ac:dyDescent="0.25">
      <c r="A136" s="85" t="s">
        <v>316</v>
      </c>
      <c r="B136" s="79"/>
      <c r="C136" s="94"/>
      <c r="D136" s="94"/>
      <c r="E136" s="94"/>
      <c r="F136" s="94"/>
      <c r="G136" s="80">
        <v>30935.27</v>
      </c>
      <c r="H136" s="80">
        <v>1020.76</v>
      </c>
      <c r="I136" s="95">
        <v>6247</v>
      </c>
      <c r="J136" s="80">
        <v>38203.03</v>
      </c>
    </row>
    <row r="137" spans="1:10" s="12" customFormat="1" ht="24" hidden="1" customHeight="1" outlineLevel="5" collapsed="1" x14ac:dyDescent="0.25">
      <c r="A137" s="86" t="s">
        <v>317</v>
      </c>
      <c r="B137" s="79"/>
      <c r="C137" s="94"/>
      <c r="D137" s="94"/>
      <c r="E137" s="94"/>
      <c r="F137" s="94"/>
      <c r="G137" s="84">
        <v>337.25</v>
      </c>
      <c r="H137" s="84">
        <v>12.01</v>
      </c>
      <c r="I137" s="84">
        <v>137.69</v>
      </c>
      <c r="J137" s="84">
        <v>486.95</v>
      </c>
    </row>
    <row r="138" spans="1:10" s="12" customFormat="1" ht="24" hidden="1" customHeight="1" outlineLevel="6" x14ac:dyDescent="0.25">
      <c r="A138" s="87" t="s">
        <v>317</v>
      </c>
      <c r="B138" s="78" t="s">
        <v>54</v>
      </c>
      <c r="C138" s="79"/>
      <c r="D138" s="79"/>
      <c r="E138" s="79"/>
      <c r="F138" s="79"/>
      <c r="G138" s="88">
        <v>200.52</v>
      </c>
      <c r="H138" s="88">
        <v>8.2899999999999991</v>
      </c>
      <c r="I138" s="88">
        <v>57.98</v>
      </c>
      <c r="J138" s="88">
        <v>266.79000000000002</v>
      </c>
    </row>
    <row r="139" spans="1:10" s="12" customFormat="1" ht="24" hidden="1" customHeight="1" outlineLevel="6" collapsed="1" x14ac:dyDescent="0.25">
      <c r="A139" s="87" t="s">
        <v>317</v>
      </c>
      <c r="B139" s="78" t="s">
        <v>90</v>
      </c>
      <c r="C139" s="79"/>
      <c r="D139" s="79"/>
      <c r="E139" s="79"/>
      <c r="F139" s="79"/>
      <c r="G139" s="88">
        <v>136.72999999999999</v>
      </c>
      <c r="H139" s="88">
        <v>3.72</v>
      </c>
      <c r="I139" s="88">
        <v>79.709999999999994</v>
      </c>
      <c r="J139" s="88">
        <v>220.16</v>
      </c>
    </row>
    <row r="140" spans="1:10" s="12" customFormat="1" ht="24" hidden="1" customHeight="1" outlineLevel="5" collapsed="1" x14ac:dyDescent="0.25">
      <c r="A140" s="86" t="s">
        <v>318</v>
      </c>
      <c r="B140" s="79"/>
      <c r="C140" s="94"/>
      <c r="D140" s="94"/>
      <c r="E140" s="94"/>
      <c r="F140" s="94"/>
      <c r="G140" s="80">
        <v>30598.02</v>
      </c>
      <c r="H140" s="80">
        <v>1008.75</v>
      </c>
      <c r="I140" s="80">
        <v>6109.31</v>
      </c>
      <c r="J140" s="80">
        <v>37716.080000000002</v>
      </c>
    </row>
    <row r="141" spans="1:10" s="12" customFormat="1" ht="24" hidden="1" customHeight="1" outlineLevel="6" x14ac:dyDescent="0.25">
      <c r="A141" s="87" t="s">
        <v>318</v>
      </c>
      <c r="B141" s="78" t="s">
        <v>55</v>
      </c>
      <c r="C141" s="79"/>
      <c r="D141" s="79"/>
      <c r="E141" s="79"/>
      <c r="F141" s="79"/>
      <c r="G141" s="89">
        <v>18577.78</v>
      </c>
      <c r="H141" s="88">
        <v>693.98</v>
      </c>
      <c r="I141" s="89">
        <v>3567.44</v>
      </c>
      <c r="J141" s="90">
        <v>22839.200000000001</v>
      </c>
    </row>
    <row r="142" spans="1:10" s="12" customFormat="1" ht="24" hidden="1" customHeight="1" outlineLevel="6" collapsed="1" x14ac:dyDescent="0.25">
      <c r="A142" s="87" t="s">
        <v>318</v>
      </c>
      <c r="B142" s="78" t="s">
        <v>56</v>
      </c>
      <c r="C142" s="79"/>
      <c r="D142" s="79"/>
      <c r="E142" s="79"/>
      <c r="F142" s="79"/>
      <c r="G142" s="89">
        <v>12020.24</v>
      </c>
      <c r="H142" s="88">
        <v>314.77</v>
      </c>
      <c r="I142" s="89">
        <v>2541.87</v>
      </c>
      <c r="J142" s="89">
        <v>14876.88</v>
      </c>
    </row>
    <row r="143" spans="1:10" s="12" customFormat="1" ht="12" customHeight="1" outlineLevel="4" collapsed="1" x14ac:dyDescent="0.25">
      <c r="A143" s="85" t="s">
        <v>319</v>
      </c>
      <c r="B143" s="79"/>
      <c r="C143" s="94"/>
      <c r="D143" s="94"/>
      <c r="E143" s="94"/>
      <c r="F143" s="94"/>
      <c r="G143" s="84">
        <v>484.71</v>
      </c>
      <c r="H143" s="84">
        <v>15.04</v>
      </c>
      <c r="I143" s="84">
        <v>653.87</v>
      </c>
      <c r="J143" s="80">
        <v>1153.6199999999999</v>
      </c>
    </row>
    <row r="144" spans="1:10" s="12" customFormat="1" ht="12" hidden="1" customHeight="1" outlineLevel="5" collapsed="1" x14ac:dyDescent="0.25">
      <c r="A144" s="86" t="s">
        <v>320</v>
      </c>
      <c r="B144" s="78" t="s">
        <v>63</v>
      </c>
      <c r="C144" s="79"/>
      <c r="D144" s="79"/>
      <c r="E144" s="79"/>
      <c r="F144" s="79"/>
      <c r="G144" s="88">
        <v>484.71</v>
      </c>
      <c r="H144" s="88">
        <v>15.04</v>
      </c>
      <c r="I144" s="88">
        <v>653.87</v>
      </c>
      <c r="J144" s="89">
        <v>1153.6199999999999</v>
      </c>
    </row>
    <row r="145" spans="1:10" s="12" customFormat="1" ht="12" customHeight="1" outlineLevel="4" collapsed="1" x14ac:dyDescent="0.25">
      <c r="A145" s="85" t="s">
        <v>321</v>
      </c>
      <c r="B145" s="79"/>
      <c r="C145" s="80">
        <v>139610.01999999999</v>
      </c>
      <c r="D145" s="91">
        <v>5755.8</v>
      </c>
      <c r="E145" s="91">
        <v>27588.400000000001</v>
      </c>
      <c r="F145" s="91">
        <v>106983.8</v>
      </c>
      <c r="G145" s="80">
        <v>11040344.91</v>
      </c>
      <c r="H145" s="80">
        <v>352874.82</v>
      </c>
      <c r="I145" s="80">
        <v>2449535.17</v>
      </c>
      <c r="J145" s="80">
        <v>14122692.92</v>
      </c>
    </row>
    <row r="146" spans="1:10" s="12" customFormat="1" ht="12" customHeight="1" outlineLevel="5" x14ac:dyDescent="0.25">
      <c r="A146" s="86" t="s">
        <v>321</v>
      </c>
      <c r="B146" s="78" t="s">
        <v>53</v>
      </c>
      <c r="C146" s="89">
        <v>139610.01999999999</v>
      </c>
      <c r="D146" s="90">
        <v>5755.8</v>
      </c>
      <c r="E146" s="90">
        <v>27588.400000000001</v>
      </c>
      <c r="F146" s="90">
        <v>106983.8</v>
      </c>
      <c r="G146" s="89">
        <v>9402630.6500000004</v>
      </c>
      <c r="H146" s="89">
        <v>318955.82</v>
      </c>
      <c r="I146" s="89">
        <v>2177656.48</v>
      </c>
      <c r="J146" s="89">
        <v>12179180.970000001</v>
      </c>
    </row>
    <row r="147" spans="1:10" s="12" customFormat="1" ht="12" customHeight="1" outlineLevel="5" x14ac:dyDescent="0.25">
      <c r="A147" s="86" t="s">
        <v>321</v>
      </c>
      <c r="B147" s="78" t="s">
        <v>110</v>
      </c>
      <c r="C147" s="79"/>
      <c r="D147" s="79"/>
      <c r="E147" s="79"/>
      <c r="F147" s="79"/>
      <c r="G147" s="89">
        <v>71215.960000000006</v>
      </c>
      <c r="H147" s="89">
        <v>2003.77</v>
      </c>
      <c r="I147" s="90">
        <v>18065.900000000001</v>
      </c>
      <c r="J147" s="89">
        <v>91285.63</v>
      </c>
    </row>
    <row r="148" spans="1:10" s="12" customFormat="1" ht="12" customHeight="1" outlineLevel="5" x14ac:dyDescent="0.25">
      <c r="A148" s="86" t="s">
        <v>321</v>
      </c>
      <c r="B148" s="78" t="s">
        <v>57</v>
      </c>
      <c r="C148" s="79"/>
      <c r="D148" s="79"/>
      <c r="E148" s="79"/>
      <c r="F148" s="79"/>
      <c r="G148" s="89">
        <v>827957.97</v>
      </c>
      <c r="H148" s="89">
        <v>8340.89</v>
      </c>
      <c r="I148" s="89">
        <v>79344.61</v>
      </c>
      <c r="J148" s="89">
        <v>915643.47</v>
      </c>
    </row>
    <row r="149" spans="1:10" s="12" customFormat="1" ht="12" customHeight="1" outlineLevel="5" x14ac:dyDescent="0.25">
      <c r="A149" s="86" t="s">
        <v>321</v>
      </c>
      <c r="B149" s="78" t="s">
        <v>60</v>
      </c>
      <c r="C149" s="79"/>
      <c r="D149" s="79"/>
      <c r="E149" s="79"/>
      <c r="F149" s="79"/>
      <c r="G149" s="89">
        <v>738540.33</v>
      </c>
      <c r="H149" s="89">
        <v>23574.34</v>
      </c>
      <c r="I149" s="89">
        <v>174468.18</v>
      </c>
      <c r="J149" s="89">
        <v>936582.85</v>
      </c>
    </row>
    <row r="150" spans="1:10" ht="12.95" customHeight="1" x14ac:dyDescent="0.25">
      <c r="A150" s="180" t="s">
        <v>40</v>
      </c>
      <c r="B150" s="180"/>
      <c r="C150" s="99">
        <v>181774.65</v>
      </c>
      <c r="D150" s="99">
        <v>7494.16</v>
      </c>
      <c r="E150" s="99">
        <v>35920.99</v>
      </c>
      <c r="F150" s="99">
        <v>139294.99</v>
      </c>
      <c r="G150" s="99">
        <v>18498230.219999999</v>
      </c>
      <c r="H150" s="99">
        <v>1487749.69</v>
      </c>
      <c r="I150" s="99">
        <v>6043806.0899999999</v>
      </c>
      <c r="J150" s="99">
        <v>26394270.789999999</v>
      </c>
    </row>
    <row r="151" spans="1:10" ht="11.45" customHeight="1" x14ac:dyDescent="0.25">
      <c r="G151" s="136">
        <f>G145/J145</f>
        <v>0.78174502359710019</v>
      </c>
    </row>
  </sheetData>
  <mergeCells count="3">
    <mergeCell ref="A1:A2"/>
    <mergeCell ref="B1:B2"/>
    <mergeCell ref="A150:B1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workbookViewId="0">
      <selection activeCell="G10" sqref="G10:G11"/>
    </sheetView>
  </sheetViews>
  <sheetFormatPr defaultColWidth="9" defaultRowHeight="15" outlineLevelRow="3" x14ac:dyDescent="0.25"/>
  <cols>
    <col min="1" max="1" width="15.7109375" style="101" customWidth="1"/>
    <col min="2" max="2" width="48.28515625" style="100" customWidth="1"/>
    <col min="3" max="3" width="5.140625" style="100" customWidth="1"/>
    <col min="4" max="6" width="10" style="100" customWidth="1"/>
    <col min="7" max="7" width="11.42578125" style="101" bestFit="1" customWidth="1"/>
    <col min="8" max="8" width="9" style="101"/>
    <col min="9" max="9" width="11.42578125" style="101" bestFit="1" customWidth="1"/>
    <col min="10" max="16384" width="9" style="101"/>
  </cols>
  <sheetData>
    <row r="1" spans="1:9" s="100" customFormat="1" ht="9.9499999999999993" customHeight="1" x14ac:dyDescent="0.25"/>
    <row r="2" spans="1:9" ht="24.95" customHeight="1" x14ac:dyDescent="0.25">
      <c r="B2" s="102" t="s">
        <v>322</v>
      </c>
      <c r="C2" s="102"/>
    </row>
    <row r="3" spans="1:9" s="100" customFormat="1" ht="9.9499999999999993" customHeight="1" x14ac:dyDescent="0.25"/>
    <row r="4" spans="1:9" ht="24.95" customHeight="1" x14ac:dyDescent="0.25">
      <c r="B4" s="103" t="s">
        <v>323</v>
      </c>
      <c r="C4" s="103"/>
      <c r="G4" s="101">
        <f>G93+G94+G97+G98+G100+G101+G102+G103+G104</f>
        <v>10.248905220476434</v>
      </c>
      <c r="H4" s="101">
        <f>G98</f>
        <v>8.0948808920425748</v>
      </c>
      <c r="I4" s="101">
        <f>H4/G4</f>
        <v>0.78982883712005614</v>
      </c>
    </row>
    <row r="5" spans="1:9" s="100" customFormat="1" ht="24.95" customHeight="1" x14ac:dyDescent="0.25"/>
    <row r="6" spans="1:9" ht="24.95" customHeight="1" outlineLevel="1" x14ac:dyDescent="0.25">
      <c r="B6" s="104" t="s">
        <v>324</v>
      </c>
      <c r="C6" s="183" t="s">
        <v>325</v>
      </c>
      <c r="D6" s="183"/>
      <c r="E6" s="183"/>
      <c r="F6" s="183"/>
    </row>
    <row r="7" spans="1:9" ht="24.95" customHeight="1" outlineLevel="1" x14ac:dyDescent="0.25">
      <c r="B7" s="104" t="s">
        <v>326</v>
      </c>
      <c r="C7" s="184"/>
      <c r="D7" s="185"/>
      <c r="E7" s="185"/>
      <c r="F7" s="186"/>
    </row>
    <row r="8" spans="1:9" ht="24.95" customHeight="1" outlineLevel="1" x14ac:dyDescent="0.25">
      <c r="B8" s="104" t="s">
        <v>327</v>
      </c>
      <c r="C8" s="184"/>
      <c r="D8" s="185"/>
      <c r="E8" s="185"/>
      <c r="F8" s="186"/>
    </row>
    <row r="9" spans="1:9" ht="24.95" customHeight="1" outlineLevel="1" x14ac:dyDescent="0.25">
      <c r="B9" s="104" t="s">
        <v>328</v>
      </c>
      <c r="C9" s="184"/>
      <c r="D9" s="185"/>
      <c r="E9" s="185"/>
      <c r="F9" s="186"/>
    </row>
    <row r="10" spans="1:9" ht="24.95" customHeight="1" outlineLevel="1" x14ac:dyDescent="0.25">
      <c r="B10" s="104" t="s">
        <v>328</v>
      </c>
      <c r="C10" s="184"/>
      <c r="D10" s="185"/>
      <c r="E10" s="185"/>
      <c r="F10" s="186"/>
      <c r="G10" s="137">
        <f>F92*'распределение затрат ВДГО'!G151</f>
        <v>15807.736479209087</v>
      </c>
    </row>
    <row r="11" spans="1:9" ht="24.95" customHeight="1" outlineLevel="1" x14ac:dyDescent="0.25">
      <c r="B11" s="104" t="s">
        <v>327</v>
      </c>
      <c r="C11" s="187"/>
      <c r="D11" s="188"/>
      <c r="E11" s="188"/>
      <c r="F11" s="189"/>
      <c r="G11" s="137">
        <f>G12*'распределение затрат ВДГО'!G151</f>
        <v>4130478.116533651</v>
      </c>
    </row>
    <row r="12" spans="1:9" ht="24.95" customHeight="1" outlineLevel="1" x14ac:dyDescent="0.25">
      <c r="B12" s="104" t="s">
        <v>329</v>
      </c>
      <c r="C12" s="190" t="s">
        <v>330</v>
      </c>
      <c r="D12" s="190"/>
      <c r="E12" s="105">
        <v>4755</v>
      </c>
      <c r="F12" s="106">
        <v>37945.33</v>
      </c>
      <c r="G12" s="134">
        <f>C93+C94+C95+C96+C97+C98+C99+C100+C105+C106+C107+C108+C110+C111+C113</f>
        <v>5283664.0999999996</v>
      </c>
      <c r="I12" s="107"/>
    </row>
    <row r="13" spans="1:9" ht="24.95" hidden="1" customHeight="1" outlineLevel="2" x14ac:dyDescent="0.25">
      <c r="A13" s="101" t="s">
        <v>331</v>
      </c>
      <c r="B13" s="108"/>
      <c r="C13" s="191">
        <v>1077237.56</v>
      </c>
      <c r="D13" s="191"/>
      <c r="E13" s="109">
        <v>494</v>
      </c>
      <c r="F13" s="110">
        <v>3946</v>
      </c>
    </row>
    <row r="14" spans="1:9" ht="24.95" hidden="1" customHeight="1" outlineLevel="3" x14ac:dyDescent="0.25">
      <c r="B14" s="111" t="s">
        <v>332</v>
      </c>
      <c r="C14" s="181">
        <v>1080.1400000000001</v>
      </c>
      <c r="D14" s="181"/>
      <c r="E14" s="112"/>
      <c r="F14" s="112"/>
    </row>
    <row r="15" spans="1:9" ht="24.95" hidden="1" customHeight="1" outlineLevel="3" x14ac:dyDescent="0.25">
      <c r="B15" s="111" t="s">
        <v>333</v>
      </c>
      <c r="C15" s="192">
        <v>163640.70000000001</v>
      </c>
      <c r="D15" s="192"/>
      <c r="E15" s="112"/>
      <c r="F15" s="112"/>
    </row>
    <row r="16" spans="1:9" ht="24.95" hidden="1" customHeight="1" outlineLevel="3" x14ac:dyDescent="0.25">
      <c r="B16" s="111" t="s">
        <v>334</v>
      </c>
      <c r="C16" s="181">
        <v>122271.13</v>
      </c>
      <c r="D16" s="181"/>
      <c r="E16" s="112"/>
      <c r="F16" s="112"/>
    </row>
    <row r="17" spans="1:6" ht="24.95" hidden="1" customHeight="1" outlineLevel="3" x14ac:dyDescent="0.25">
      <c r="B17" s="111" t="s">
        <v>335</v>
      </c>
      <c r="C17" s="181">
        <v>79653.14</v>
      </c>
      <c r="D17" s="181"/>
      <c r="E17" s="113">
        <v>40</v>
      </c>
      <c r="F17" s="113">
        <v>320</v>
      </c>
    </row>
    <row r="18" spans="1:6" ht="24.95" hidden="1" customHeight="1" outlineLevel="3" x14ac:dyDescent="0.25">
      <c r="B18" s="111" t="s">
        <v>336</v>
      </c>
      <c r="C18" s="181">
        <v>526756.72</v>
      </c>
      <c r="D18" s="181"/>
      <c r="E18" s="113">
        <v>454</v>
      </c>
      <c r="F18" s="114">
        <v>3626</v>
      </c>
    </row>
    <row r="19" spans="1:6" ht="24.95" hidden="1" customHeight="1" outlineLevel="3" x14ac:dyDescent="0.25">
      <c r="B19" s="111" t="s">
        <v>337</v>
      </c>
      <c r="C19" s="181">
        <v>7297.23</v>
      </c>
      <c r="D19" s="181"/>
      <c r="E19" s="112"/>
      <c r="F19" s="112"/>
    </row>
    <row r="20" spans="1:6" ht="24.95" hidden="1" customHeight="1" outlineLevel="3" x14ac:dyDescent="0.25">
      <c r="B20" s="111" t="s">
        <v>338</v>
      </c>
      <c r="C20" s="181">
        <v>37364.74</v>
      </c>
      <c r="D20" s="181"/>
      <c r="E20" s="112"/>
      <c r="F20" s="112"/>
    </row>
    <row r="21" spans="1:6" ht="24.95" hidden="1" customHeight="1" outlineLevel="3" x14ac:dyDescent="0.25">
      <c r="B21" s="111" t="s">
        <v>339</v>
      </c>
      <c r="C21" s="181">
        <v>20984.04</v>
      </c>
      <c r="D21" s="181"/>
      <c r="E21" s="112"/>
      <c r="F21" s="112"/>
    </row>
    <row r="22" spans="1:6" ht="24.95" hidden="1" customHeight="1" outlineLevel="3" x14ac:dyDescent="0.25">
      <c r="B22" s="111" t="s">
        <v>340</v>
      </c>
      <c r="C22" s="182">
        <v>49962</v>
      </c>
      <c r="D22" s="182"/>
      <c r="E22" s="112"/>
      <c r="F22" s="112"/>
    </row>
    <row r="23" spans="1:6" ht="24.95" hidden="1" customHeight="1" outlineLevel="3" x14ac:dyDescent="0.25">
      <c r="B23" s="111" t="s">
        <v>341</v>
      </c>
      <c r="C23" s="192">
        <v>19832.8</v>
      </c>
      <c r="D23" s="192"/>
      <c r="E23" s="112"/>
      <c r="F23" s="112"/>
    </row>
    <row r="24" spans="1:6" ht="24.95" hidden="1" customHeight="1" outlineLevel="3" x14ac:dyDescent="0.25">
      <c r="B24" s="111" t="s">
        <v>342</v>
      </c>
      <c r="C24" s="181">
        <v>2974.92</v>
      </c>
      <c r="D24" s="181"/>
      <c r="E24" s="112"/>
      <c r="F24" s="112"/>
    </row>
    <row r="25" spans="1:6" ht="24.95" hidden="1" customHeight="1" outlineLevel="3" x14ac:dyDescent="0.25">
      <c r="B25" s="111" t="s">
        <v>343</v>
      </c>
      <c r="C25" s="182">
        <v>45420</v>
      </c>
      <c r="D25" s="182"/>
      <c r="E25" s="112"/>
      <c r="F25" s="112"/>
    </row>
    <row r="26" spans="1:6" ht="24.95" hidden="1" customHeight="1" outlineLevel="2" collapsed="1" x14ac:dyDescent="0.25">
      <c r="A26" s="101" t="s">
        <v>344</v>
      </c>
      <c r="B26" s="108"/>
      <c r="C26" s="193">
        <v>541791.69999999995</v>
      </c>
      <c r="D26" s="193"/>
      <c r="E26" s="109">
        <v>247</v>
      </c>
      <c r="F26" s="110">
        <v>1973</v>
      </c>
    </row>
    <row r="27" spans="1:6" ht="24.95" hidden="1" customHeight="1" outlineLevel="3" x14ac:dyDescent="0.25">
      <c r="B27" s="111" t="s">
        <v>332</v>
      </c>
      <c r="C27" s="181">
        <v>17694.36</v>
      </c>
      <c r="D27" s="181"/>
      <c r="E27" s="112"/>
      <c r="F27" s="112"/>
    </row>
    <row r="28" spans="1:6" ht="24.95" hidden="1" customHeight="1" outlineLevel="3" x14ac:dyDescent="0.25">
      <c r="B28" s="111" t="s">
        <v>333</v>
      </c>
      <c r="C28" s="181">
        <v>73114.69</v>
      </c>
      <c r="D28" s="181"/>
      <c r="E28" s="112"/>
      <c r="F28" s="112"/>
    </row>
    <row r="29" spans="1:6" ht="24.95" hidden="1" customHeight="1" outlineLevel="3" x14ac:dyDescent="0.25">
      <c r="B29" s="111" t="s">
        <v>334</v>
      </c>
      <c r="C29" s="181">
        <v>62008.08</v>
      </c>
      <c r="D29" s="181"/>
      <c r="E29" s="112"/>
      <c r="F29" s="112"/>
    </row>
    <row r="30" spans="1:6" ht="24.95" hidden="1" customHeight="1" outlineLevel="3" x14ac:dyDescent="0.25">
      <c r="B30" s="111" t="s">
        <v>335</v>
      </c>
      <c r="C30" s="181">
        <v>43894.62</v>
      </c>
      <c r="D30" s="181"/>
      <c r="E30" s="113">
        <v>20</v>
      </c>
      <c r="F30" s="113">
        <v>160</v>
      </c>
    </row>
    <row r="31" spans="1:6" ht="24.95" hidden="1" customHeight="1" outlineLevel="3" x14ac:dyDescent="0.25">
      <c r="B31" s="111" t="s">
        <v>336</v>
      </c>
      <c r="C31" s="181">
        <v>225864.75</v>
      </c>
      <c r="D31" s="181"/>
      <c r="E31" s="113">
        <v>222</v>
      </c>
      <c r="F31" s="114">
        <v>1773</v>
      </c>
    </row>
    <row r="32" spans="1:6" ht="24.95" hidden="1" customHeight="1" outlineLevel="3" x14ac:dyDescent="0.25">
      <c r="B32" s="111" t="s">
        <v>337</v>
      </c>
      <c r="C32" s="181">
        <v>13551.88</v>
      </c>
      <c r="D32" s="181"/>
      <c r="E32" s="112"/>
      <c r="F32" s="112"/>
    </row>
    <row r="33" spans="1:6" ht="24.95" hidden="1" customHeight="1" outlineLevel="3" x14ac:dyDescent="0.25">
      <c r="B33" s="111" t="s">
        <v>345</v>
      </c>
      <c r="C33" s="115"/>
      <c r="D33" s="116"/>
      <c r="E33" s="113">
        <v>5</v>
      </c>
      <c r="F33" s="113">
        <v>40</v>
      </c>
    </row>
    <row r="34" spans="1:6" ht="24.95" hidden="1" customHeight="1" outlineLevel="3" x14ac:dyDescent="0.25">
      <c r="B34" s="111" t="s">
        <v>346</v>
      </c>
      <c r="C34" s="181">
        <v>1264.97</v>
      </c>
      <c r="D34" s="181"/>
      <c r="E34" s="112"/>
      <c r="F34" s="112"/>
    </row>
    <row r="35" spans="1:6" ht="24.95" hidden="1" customHeight="1" outlineLevel="3" x14ac:dyDescent="0.25">
      <c r="B35" s="111" t="s">
        <v>338</v>
      </c>
      <c r="C35" s="181">
        <v>21236.880000000001</v>
      </c>
      <c r="D35" s="181"/>
      <c r="E35" s="112"/>
      <c r="F35" s="112"/>
    </row>
    <row r="36" spans="1:6" ht="24.95" hidden="1" customHeight="1" outlineLevel="3" x14ac:dyDescent="0.25">
      <c r="B36" s="111" t="s">
        <v>339</v>
      </c>
      <c r="C36" s="181">
        <v>16804.48</v>
      </c>
      <c r="D36" s="181"/>
      <c r="E36" s="112"/>
      <c r="F36" s="112"/>
    </row>
    <row r="37" spans="1:6" ht="24.95" hidden="1" customHeight="1" outlineLevel="3" x14ac:dyDescent="0.25">
      <c r="B37" s="111" t="s">
        <v>340</v>
      </c>
      <c r="C37" s="182">
        <v>21824</v>
      </c>
      <c r="D37" s="182"/>
      <c r="E37" s="112"/>
      <c r="F37" s="112"/>
    </row>
    <row r="38" spans="1:6" ht="24.95" hidden="1" customHeight="1" outlineLevel="3" x14ac:dyDescent="0.25">
      <c r="B38" s="111" t="s">
        <v>341</v>
      </c>
      <c r="C38" s="181">
        <v>24692.99</v>
      </c>
      <c r="D38" s="181"/>
      <c r="E38" s="112"/>
      <c r="F38" s="112"/>
    </row>
    <row r="39" spans="1:6" ht="24.95" hidden="1" customHeight="1" outlineLevel="3" x14ac:dyDescent="0.25">
      <c r="B39" s="111" t="s">
        <v>343</v>
      </c>
      <c r="C39" s="182">
        <v>19840</v>
      </c>
      <c r="D39" s="182"/>
      <c r="E39" s="112"/>
      <c r="F39" s="112"/>
    </row>
    <row r="40" spans="1:6" ht="24.95" hidden="1" customHeight="1" outlineLevel="2" collapsed="1" x14ac:dyDescent="0.25">
      <c r="A40" s="101" t="s">
        <v>347</v>
      </c>
      <c r="B40" s="108"/>
      <c r="C40" s="191">
        <v>2322979.98</v>
      </c>
      <c r="D40" s="191"/>
      <c r="E40" s="109">
        <v>742</v>
      </c>
      <c r="F40" s="117">
        <v>5943.84</v>
      </c>
    </row>
    <row r="41" spans="1:6" ht="24.95" hidden="1" customHeight="1" outlineLevel="3" x14ac:dyDescent="0.25">
      <c r="B41" s="111" t="s">
        <v>348</v>
      </c>
      <c r="C41" s="194">
        <v>906.66</v>
      </c>
      <c r="D41" s="194"/>
      <c r="E41" s="113">
        <v>1</v>
      </c>
      <c r="F41" s="113">
        <v>5</v>
      </c>
    </row>
    <row r="42" spans="1:6" ht="24.95" hidden="1" customHeight="1" outlineLevel="3" x14ac:dyDescent="0.25">
      <c r="B42" s="111" t="s">
        <v>349</v>
      </c>
      <c r="C42" s="181">
        <v>3588.49</v>
      </c>
      <c r="D42" s="181"/>
      <c r="E42" s="112"/>
      <c r="F42" s="118">
        <v>19.84</v>
      </c>
    </row>
    <row r="43" spans="1:6" ht="24.95" hidden="1" customHeight="1" outlineLevel="3" x14ac:dyDescent="0.25">
      <c r="B43" s="111" t="s">
        <v>333</v>
      </c>
      <c r="C43" s="181">
        <v>287827.86</v>
      </c>
      <c r="D43" s="181"/>
      <c r="E43" s="112"/>
      <c r="F43" s="112"/>
    </row>
    <row r="44" spans="1:6" ht="24.95" hidden="1" customHeight="1" outlineLevel="3" x14ac:dyDescent="0.25">
      <c r="B44" s="111" t="s">
        <v>334</v>
      </c>
      <c r="C44" s="181">
        <v>264371.43</v>
      </c>
      <c r="D44" s="181"/>
      <c r="E44" s="112"/>
      <c r="F44" s="112"/>
    </row>
    <row r="45" spans="1:6" ht="24.95" hidden="1" customHeight="1" outlineLevel="3" x14ac:dyDescent="0.25">
      <c r="B45" s="111" t="s">
        <v>335</v>
      </c>
      <c r="C45" s="181">
        <v>187988.38</v>
      </c>
      <c r="D45" s="181"/>
      <c r="E45" s="113">
        <v>62</v>
      </c>
      <c r="F45" s="119">
        <v>496.4</v>
      </c>
    </row>
    <row r="46" spans="1:6" ht="24.95" hidden="1" customHeight="1" outlineLevel="3" x14ac:dyDescent="0.25">
      <c r="B46" s="111" t="s">
        <v>350</v>
      </c>
      <c r="C46" s="181">
        <v>7419.25</v>
      </c>
      <c r="D46" s="181"/>
      <c r="E46" s="112"/>
      <c r="F46" s="112"/>
    </row>
    <row r="47" spans="1:6" ht="24.95" hidden="1" customHeight="1" outlineLevel="3" x14ac:dyDescent="0.25">
      <c r="B47" s="111" t="s">
        <v>336</v>
      </c>
      <c r="C47" s="181">
        <v>924336.02</v>
      </c>
      <c r="D47" s="181"/>
      <c r="E47" s="113">
        <v>653</v>
      </c>
      <c r="F47" s="120">
        <v>5216.3999999999996</v>
      </c>
    </row>
    <row r="48" spans="1:6" ht="24.95" hidden="1" customHeight="1" outlineLevel="3" x14ac:dyDescent="0.25">
      <c r="B48" s="111" t="s">
        <v>337</v>
      </c>
      <c r="C48" s="181">
        <v>149550.54</v>
      </c>
      <c r="D48" s="181"/>
      <c r="E48" s="112"/>
      <c r="F48" s="112"/>
    </row>
    <row r="49" spans="1:6" ht="24.95" hidden="1" customHeight="1" outlineLevel="3" x14ac:dyDescent="0.25">
      <c r="B49" s="111" t="s">
        <v>351</v>
      </c>
      <c r="C49" s="115"/>
      <c r="D49" s="116"/>
      <c r="E49" s="112"/>
      <c r="F49" s="112"/>
    </row>
    <row r="50" spans="1:6" ht="24.95" hidden="1" customHeight="1" outlineLevel="3" x14ac:dyDescent="0.25">
      <c r="B50" s="111" t="s">
        <v>352</v>
      </c>
      <c r="C50" s="115"/>
      <c r="D50" s="116"/>
      <c r="E50" s="113">
        <v>18</v>
      </c>
      <c r="F50" s="119">
        <v>143.6</v>
      </c>
    </row>
    <row r="51" spans="1:6" ht="24.95" hidden="1" customHeight="1" outlineLevel="3" x14ac:dyDescent="0.25">
      <c r="B51" s="111" t="s">
        <v>346</v>
      </c>
      <c r="C51" s="181">
        <v>17243.939999999999</v>
      </c>
      <c r="D51" s="181"/>
      <c r="E51" s="113">
        <v>8</v>
      </c>
      <c r="F51" s="119">
        <v>62.6</v>
      </c>
    </row>
    <row r="52" spans="1:6" ht="24.95" hidden="1" customHeight="1" outlineLevel="3" x14ac:dyDescent="0.25">
      <c r="B52" s="111" t="s">
        <v>338</v>
      </c>
      <c r="C52" s="181">
        <v>88210.22</v>
      </c>
      <c r="D52" s="181"/>
      <c r="E52" s="112"/>
      <c r="F52" s="112"/>
    </row>
    <row r="53" spans="1:6" ht="24.95" hidden="1" customHeight="1" outlineLevel="3" x14ac:dyDescent="0.25">
      <c r="B53" s="111" t="s">
        <v>353</v>
      </c>
      <c r="C53" s="194">
        <v>906.66</v>
      </c>
      <c r="D53" s="194"/>
      <c r="E53" s="112"/>
      <c r="F53" s="112"/>
    </row>
    <row r="54" spans="1:6" ht="24.95" hidden="1" customHeight="1" outlineLevel="3" x14ac:dyDescent="0.25">
      <c r="B54" s="111" t="s">
        <v>354</v>
      </c>
      <c r="C54" s="181">
        <v>2199.04</v>
      </c>
      <c r="D54" s="181"/>
      <c r="E54" s="112"/>
      <c r="F54" s="112"/>
    </row>
    <row r="55" spans="1:6" ht="24.95" hidden="1" customHeight="1" outlineLevel="3" x14ac:dyDescent="0.25">
      <c r="B55" s="111" t="s">
        <v>339</v>
      </c>
      <c r="C55" s="182">
        <v>76860</v>
      </c>
      <c r="D55" s="182"/>
      <c r="E55" s="112"/>
      <c r="F55" s="112"/>
    </row>
    <row r="56" spans="1:6" ht="24.95" hidden="1" customHeight="1" outlineLevel="3" x14ac:dyDescent="0.25">
      <c r="B56" s="111" t="s">
        <v>340</v>
      </c>
      <c r="C56" s="182">
        <v>91500</v>
      </c>
      <c r="D56" s="182"/>
      <c r="E56" s="112"/>
      <c r="F56" s="112"/>
    </row>
    <row r="57" spans="1:6" ht="24.95" hidden="1" customHeight="1" outlineLevel="3" x14ac:dyDescent="0.25">
      <c r="B57" s="111" t="s">
        <v>341</v>
      </c>
      <c r="C57" s="181">
        <v>106356.58</v>
      </c>
      <c r="D57" s="181"/>
      <c r="E57" s="112"/>
      <c r="F57" s="112"/>
    </row>
    <row r="58" spans="1:6" ht="24.95" hidden="1" customHeight="1" outlineLevel="3" x14ac:dyDescent="0.25">
      <c r="B58" s="111" t="s">
        <v>355</v>
      </c>
      <c r="C58" s="182">
        <v>2690</v>
      </c>
      <c r="D58" s="182"/>
      <c r="E58" s="112"/>
      <c r="F58" s="112"/>
    </row>
    <row r="59" spans="1:6" ht="24.95" hidden="1" customHeight="1" outlineLevel="3" x14ac:dyDescent="0.25">
      <c r="B59" s="111" t="s">
        <v>343</v>
      </c>
      <c r="C59" s="182">
        <v>83160</v>
      </c>
      <c r="D59" s="182"/>
      <c r="E59" s="112"/>
      <c r="F59" s="112"/>
    </row>
    <row r="60" spans="1:6" ht="24.95" hidden="1" customHeight="1" outlineLevel="3" x14ac:dyDescent="0.25">
      <c r="B60" s="111" t="s">
        <v>356</v>
      </c>
      <c r="C60" s="181">
        <v>27864.91</v>
      </c>
      <c r="D60" s="181"/>
      <c r="E60" s="112"/>
      <c r="F60" s="112"/>
    </row>
    <row r="61" spans="1:6" ht="24.95" hidden="1" customHeight="1" outlineLevel="2" collapsed="1" x14ac:dyDescent="0.25">
      <c r="A61" s="101" t="s">
        <v>357</v>
      </c>
      <c r="B61" s="108"/>
      <c r="C61" s="191">
        <v>970056.45</v>
      </c>
      <c r="D61" s="191"/>
      <c r="E61" s="109">
        <v>247</v>
      </c>
      <c r="F61" s="110">
        <v>1973</v>
      </c>
    </row>
    <row r="62" spans="1:6" ht="24.95" hidden="1" customHeight="1" outlineLevel="3" x14ac:dyDescent="0.25">
      <c r="B62" s="111" t="s">
        <v>332</v>
      </c>
      <c r="C62" s="181">
        <v>8809.68</v>
      </c>
      <c r="D62" s="181"/>
      <c r="E62" s="112"/>
      <c r="F62" s="112"/>
    </row>
    <row r="63" spans="1:6" ht="24.95" hidden="1" customHeight="1" outlineLevel="3" x14ac:dyDescent="0.25">
      <c r="B63" s="111" t="s">
        <v>333</v>
      </c>
      <c r="C63" s="181">
        <v>122006.56</v>
      </c>
      <c r="D63" s="181"/>
      <c r="E63" s="112"/>
      <c r="F63" s="112"/>
    </row>
    <row r="64" spans="1:6" ht="24.95" hidden="1" customHeight="1" outlineLevel="3" x14ac:dyDescent="0.25">
      <c r="B64" s="111" t="s">
        <v>334</v>
      </c>
      <c r="C64" s="181">
        <v>110592.59</v>
      </c>
      <c r="D64" s="181"/>
      <c r="E64" s="112"/>
      <c r="F64" s="112"/>
    </row>
    <row r="65" spans="1:6" ht="24.95" hidden="1" customHeight="1" outlineLevel="3" x14ac:dyDescent="0.25">
      <c r="B65" s="111" t="s">
        <v>335</v>
      </c>
      <c r="C65" s="181">
        <v>74987.710000000006</v>
      </c>
      <c r="D65" s="181"/>
      <c r="E65" s="113">
        <v>20</v>
      </c>
      <c r="F65" s="113">
        <v>160</v>
      </c>
    </row>
    <row r="66" spans="1:6" ht="24.95" hidden="1" customHeight="1" outlineLevel="3" x14ac:dyDescent="0.25">
      <c r="B66" s="111" t="s">
        <v>336</v>
      </c>
      <c r="C66" s="181">
        <v>397414.48</v>
      </c>
      <c r="D66" s="181"/>
      <c r="E66" s="113">
        <v>220</v>
      </c>
      <c r="F66" s="120">
        <v>1756.6</v>
      </c>
    </row>
    <row r="67" spans="1:6" ht="24.95" hidden="1" customHeight="1" outlineLevel="3" x14ac:dyDescent="0.25">
      <c r="B67" s="111" t="s">
        <v>337</v>
      </c>
      <c r="C67" s="181">
        <v>47689.74</v>
      </c>
      <c r="D67" s="181"/>
      <c r="E67" s="112"/>
      <c r="F67" s="112"/>
    </row>
    <row r="68" spans="1:6" ht="24.95" hidden="1" customHeight="1" outlineLevel="3" x14ac:dyDescent="0.25">
      <c r="B68" s="111" t="s">
        <v>352</v>
      </c>
      <c r="C68" s="115"/>
      <c r="D68" s="116"/>
      <c r="E68" s="113">
        <v>4</v>
      </c>
      <c r="F68" s="119">
        <v>31.8</v>
      </c>
    </row>
    <row r="69" spans="1:6" ht="24.95" hidden="1" customHeight="1" outlineLevel="3" x14ac:dyDescent="0.25">
      <c r="B69" s="111" t="s">
        <v>346</v>
      </c>
      <c r="C69" s="181">
        <v>6995.55</v>
      </c>
      <c r="D69" s="181"/>
      <c r="E69" s="113">
        <v>3</v>
      </c>
      <c r="F69" s="119">
        <v>24.6</v>
      </c>
    </row>
    <row r="70" spans="1:6" ht="24.95" hidden="1" customHeight="1" outlineLevel="3" x14ac:dyDescent="0.25">
      <c r="B70" s="111" t="s">
        <v>338</v>
      </c>
      <c r="C70" s="181">
        <v>39171.440000000002</v>
      </c>
      <c r="D70" s="181"/>
      <c r="E70" s="112"/>
      <c r="F70" s="112"/>
    </row>
    <row r="71" spans="1:6" ht="24.95" hidden="1" customHeight="1" outlineLevel="3" x14ac:dyDescent="0.25">
      <c r="B71" s="111" t="s">
        <v>339</v>
      </c>
      <c r="C71" s="192">
        <v>32516.400000000001</v>
      </c>
      <c r="D71" s="192"/>
      <c r="E71" s="112"/>
      <c r="F71" s="112"/>
    </row>
    <row r="72" spans="1:6" ht="24.95" hidden="1" customHeight="1" outlineLevel="3" x14ac:dyDescent="0.25">
      <c r="B72" s="111" t="s">
        <v>340</v>
      </c>
      <c r="C72" s="182">
        <v>38710</v>
      </c>
      <c r="D72" s="182"/>
      <c r="E72" s="112"/>
      <c r="F72" s="112"/>
    </row>
    <row r="73" spans="1:6" ht="24.95" hidden="1" customHeight="1" outlineLevel="3" x14ac:dyDescent="0.25">
      <c r="B73" s="111" t="s">
        <v>341</v>
      </c>
      <c r="C73" s="181">
        <v>47018.77</v>
      </c>
      <c r="D73" s="181"/>
      <c r="E73" s="112"/>
      <c r="F73" s="112"/>
    </row>
    <row r="74" spans="1:6" ht="24.95" hidden="1" customHeight="1" outlineLevel="3" x14ac:dyDescent="0.25">
      <c r="B74" s="111" t="s">
        <v>358</v>
      </c>
      <c r="C74" s="181">
        <v>1025.24</v>
      </c>
      <c r="D74" s="181"/>
      <c r="E74" s="112"/>
      <c r="F74" s="112"/>
    </row>
    <row r="75" spans="1:6" ht="24.95" hidden="1" customHeight="1" outlineLevel="3" x14ac:dyDescent="0.25">
      <c r="B75" s="111" t="s">
        <v>343</v>
      </c>
      <c r="C75" s="182">
        <v>35170</v>
      </c>
      <c r="D75" s="182"/>
      <c r="E75" s="112"/>
      <c r="F75" s="112"/>
    </row>
    <row r="76" spans="1:6" ht="24.95" hidden="1" customHeight="1" outlineLevel="3" x14ac:dyDescent="0.25">
      <c r="B76" s="111" t="s">
        <v>356</v>
      </c>
      <c r="C76" s="181">
        <v>7948.29</v>
      </c>
      <c r="D76" s="181"/>
      <c r="E76" s="112"/>
      <c r="F76" s="112"/>
    </row>
    <row r="77" spans="1:6" ht="24.95" hidden="1" customHeight="1" outlineLevel="2" x14ac:dyDescent="0.25">
      <c r="A77" s="101" t="s">
        <v>359</v>
      </c>
      <c r="B77" s="108"/>
      <c r="C77" s="193">
        <v>526803.6</v>
      </c>
      <c r="D77" s="193"/>
      <c r="E77" s="109">
        <v>247</v>
      </c>
      <c r="F77" s="110">
        <v>1973</v>
      </c>
    </row>
    <row r="78" spans="1:6" ht="24.95" hidden="1" customHeight="1" outlineLevel="3" x14ac:dyDescent="0.25">
      <c r="B78" s="111" t="s">
        <v>333</v>
      </c>
      <c r="C78" s="181">
        <v>69786.649999999994</v>
      </c>
      <c r="D78" s="181"/>
      <c r="E78" s="112"/>
      <c r="F78" s="112"/>
    </row>
    <row r="79" spans="1:6" ht="24.95" hidden="1" customHeight="1" outlineLevel="3" x14ac:dyDescent="0.25">
      <c r="B79" s="111" t="s">
        <v>334</v>
      </c>
      <c r="C79" s="181">
        <v>57791.56</v>
      </c>
      <c r="D79" s="181"/>
      <c r="E79" s="112"/>
      <c r="F79" s="112"/>
    </row>
    <row r="80" spans="1:6" ht="24.95" hidden="1" customHeight="1" outlineLevel="3" x14ac:dyDescent="0.25">
      <c r="B80" s="111" t="s">
        <v>335</v>
      </c>
      <c r="C80" s="181">
        <v>40661.040000000001</v>
      </c>
      <c r="D80" s="181"/>
      <c r="E80" s="113">
        <v>20</v>
      </c>
      <c r="F80" s="113">
        <v>160</v>
      </c>
    </row>
    <row r="81" spans="1:7" ht="24.95" hidden="1" customHeight="1" outlineLevel="3" x14ac:dyDescent="0.25">
      <c r="B81" s="111" t="s">
        <v>336</v>
      </c>
      <c r="C81" s="181">
        <v>231627.57</v>
      </c>
      <c r="D81" s="181"/>
      <c r="E81" s="113">
        <v>217</v>
      </c>
      <c r="F81" s="114">
        <v>1733</v>
      </c>
    </row>
    <row r="82" spans="1:7" ht="24.95" hidden="1" customHeight="1" outlineLevel="3" x14ac:dyDescent="0.25">
      <c r="B82" s="111" t="s">
        <v>337</v>
      </c>
      <c r="C82" s="181">
        <v>6948.83</v>
      </c>
      <c r="D82" s="181"/>
      <c r="E82" s="112"/>
      <c r="F82" s="112"/>
    </row>
    <row r="83" spans="1:7" ht="24.95" hidden="1" customHeight="1" outlineLevel="3" x14ac:dyDescent="0.25">
      <c r="B83" s="111" t="s">
        <v>351</v>
      </c>
      <c r="C83" s="115"/>
      <c r="D83" s="116"/>
      <c r="E83" s="112"/>
      <c r="F83" s="112"/>
    </row>
    <row r="84" spans="1:7" ht="24.95" hidden="1" customHeight="1" outlineLevel="3" x14ac:dyDescent="0.25">
      <c r="B84" s="111" t="s">
        <v>352</v>
      </c>
      <c r="C84" s="115"/>
      <c r="D84" s="116"/>
      <c r="E84" s="113">
        <v>7</v>
      </c>
      <c r="F84" s="119">
        <v>55.4</v>
      </c>
    </row>
    <row r="85" spans="1:7" ht="24.95" hidden="1" customHeight="1" outlineLevel="3" x14ac:dyDescent="0.25">
      <c r="B85" s="111" t="s">
        <v>346</v>
      </c>
      <c r="C85" s="181">
        <v>3183.39</v>
      </c>
      <c r="D85" s="181"/>
      <c r="E85" s="113">
        <v>3</v>
      </c>
      <c r="F85" s="119">
        <v>24.6</v>
      </c>
    </row>
    <row r="86" spans="1:7" ht="24.95" hidden="1" customHeight="1" outlineLevel="3" x14ac:dyDescent="0.25">
      <c r="B86" s="111" t="s">
        <v>360</v>
      </c>
      <c r="C86" s="182">
        <v>19560</v>
      </c>
      <c r="D86" s="182"/>
      <c r="E86" s="112"/>
      <c r="F86" s="112"/>
    </row>
    <row r="87" spans="1:7" ht="24.95" hidden="1" customHeight="1" outlineLevel="3" x14ac:dyDescent="0.25">
      <c r="B87" s="111" t="s">
        <v>338</v>
      </c>
      <c r="C87" s="181">
        <v>20330.52</v>
      </c>
      <c r="D87" s="181"/>
      <c r="E87" s="112"/>
      <c r="F87" s="112"/>
    </row>
    <row r="88" spans="1:7" ht="24.95" hidden="1" customHeight="1" outlineLevel="3" x14ac:dyDescent="0.25">
      <c r="B88" s="111" t="s">
        <v>339</v>
      </c>
      <c r="C88" s="192">
        <v>16123.8</v>
      </c>
      <c r="D88" s="192"/>
      <c r="E88" s="112"/>
      <c r="F88" s="112"/>
    </row>
    <row r="89" spans="1:7" ht="24.95" hidden="1" customHeight="1" outlineLevel="3" x14ac:dyDescent="0.25">
      <c r="B89" s="111" t="s">
        <v>340</v>
      </c>
      <c r="C89" s="182">
        <v>23034</v>
      </c>
      <c r="D89" s="182"/>
      <c r="E89" s="112"/>
      <c r="F89" s="112"/>
    </row>
    <row r="90" spans="1:7" ht="24.95" hidden="1" customHeight="1" outlineLevel="3" x14ac:dyDescent="0.25">
      <c r="B90" s="111" t="s">
        <v>341</v>
      </c>
      <c r="C90" s="181">
        <v>16816.240000000002</v>
      </c>
      <c r="D90" s="181"/>
      <c r="E90" s="112"/>
      <c r="F90" s="112"/>
    </row>
    <row r="91" spans="1:7" ht="24.95" hidden="1" customHeight="1" outlineLevel="3" x14ac:dyDescent="0.25">
      <c r="B91" s="111" t="s">
        <v>343</v>
      </c>
      <c r="C91" s="182">
        <v>20940</v>
      </c>
      <c r="D91" s="182"/>
      <c r="E91" s="112"/>
      <c r="F91" s="112"/>
    </row>
    <row r="92" spans="1:7" ht="24.95" customHeight="1" outlineLevel="2" collapsed="1" x14ac:dyDescent="0.25">
      <c r="A92" s="101" t="s">
        <v>361</v>
      </c>
      <c r="B92" s="108"/>
      <c r="C92" s="191">
        <v>5588165.3899999997</v>
      </c>
      <c r="D92" s="191"/>
      <c r="E92" s="110">
        <v>2524</v>
      </c>
      <c r="F92" s="135">
        <f>F93+F94+F98+F100+F96+F97+F101+F102+F103+F104</f>
        <v>20221.09</v>
      </c>
    </row>
    <row r="93" spans="1:7" ht="24.95" customHeight="1" outlineLevel="3" x14ac:dyDescent="0.25">
      <c r="B93" s="121" t="s">
        <v>348</v>
      </c>
      <c r="C93" s="195">
        <v>5124.91</v>
      </c>
      <c r="D93" s="195"/>
      <c r="E93" s="113">
        <v>7</v>
      </c>
      <c r="F93" s="113">
        <v>35</v>
      </c>
      <c r="G93" s="101">
        <f>F93/1973</f>
        <v>1.7739483020780537E-2</v>
      </c>
    </row>
    <row r="94" spans="1:7" ht="24.95" customHeight="1" outlineLevel="3" x14ac:dyDescent="0.25">
      <c r="B94" s="121" t="s">
        <v>349</v>
      </c>
      <c r="C94" s="195">
        <v>11528.81</v>
      </c>
      <c r="D94" s="195"/>
      <c r="E94" s="112"/>
      <c r="F94" s="118">
        <v>79.69</v>
      </c>
      <c r="G94" s="101">
        <f>F94/1973</f>
        <v>4.0390268626457171E-2</v>
      </c>
    </row>
    <row r="95" spans="1:7" ht="24.95" customHeight="1" outlineLevel="3" x14ac:dyDescent="0.25">
      <c r="B95" s="121" t="s">
        <v>333</v>
      </c>
      <c r="C95" s="195">
        <v>674571.31</v>
      </c>
      <c r="D95" s="195"/>
      <c r="E95" s="112"/>
      <c r="F95" s="112"/>
    </row>
    <row r="96" spans="1:7" ht="24.95" customHeight="1" outlineLevel="3" x14ac:dyDescent="0.25">
      <c r="B96" s="121" t="s">
        <v>334</v>
      </c>
      <c r="C96" s="195">
        <v>618786.34</v>
      </c>
      <c r="D96" s="195"/>
      <c r="E96" s="112"/>
      <c r="F96" s="112"/>
    </row>
    <row r="97" spans="2:9" ht="24.95" customHeight="1" outlineLevel="3" x14ac:dyDescent="0.25">
      <c r="B97" s="121" t="s">
        <v>335</v>
      </c>
      <c r="C97" s="195">
        <v>444678.64</v>
      </c>
      <c r="D97" s="195"/>
      <c r="E97" s="113">
        <v>200</v>
      </c>
      <c r="F97" s="114">
        <v>1598</v>
      </c>
      <c r="G97" s="101">
        <f>F97/1973</f>
        <v>0.8099341104916371</v>
      </c>
    </row>
    <row r="98" spans="2:9" ht="24.95" customHeight="1" outlineLevel="3" x14ac:dyDescent="0.25">
      <c r="B98" s="121" t="s">
        <v>336</v>
      </c>
      <c r="C98" s="196">
        <v>2275231.4</v>
      </c>
      <c r="D98" s="196"/>
      <c r="E98" s="114">
        <v>1999</v>
      </c>
      <c r="F98" s="120">
        <v>15971.2</v>
      </c>
      <c r="G98" s="101">
        <f>F98/1973</f>
        <v>8.0948808920425748</v>
      </c>
      <c r="I98" s="107"/>
    </row>
    <row r="99" spans="2:9" ht="24.95" customHeight="1" outlineLevel="3" x14ac:dyDescent="0.25">
      <c r="B99" s="121" t="s">
        <v>337</v>
      </c>
      <c r="C99" s="195">
        <v>194873.96</v>
      </c>
      <c r="D99" s="195"/>
      <c r="E99" s="112"/>
      <c r="F99" s="112"/>
    </row>
    <row r="100" spans="2:9" ht="24.95" customHeight="1" outlineLevel="3" x14ac:dyDescent="0.25">
      <c r="B100" s="121" t="s">
        <v>362</v>
      </c>
      <c r="C100" s="195">
        <v>118908.01</v>
      </c>
      <c r="D100" s="195"/>
      <c r="E100" s="113">
        <v>54</v>
      </c>
      <c r="F100" s="119">
        <v>431.8</v>
      </c>
      <c r="G100" s="101">
        <f>F100/1973</f>
        <v>0.2188545362392296</v>
      </c>
    </row>
    <row r="101" spans="2:9" ht="24.95" customHeight="1" outlineLevel="3" x14ac:dyDescent="0.25">
      <c r="B101" s="111" t="s">
        <v>345</v>
      </c>
      <c r="C101" s="115"/>
      <c r="D101" s="116"/>
      <c r="E101" s="113">
        <v>23</v>
      </c>
      <c r="F101" s="119">
        <v>178.6</v>
      </c>
      <c r="G101" s="101">
        <f>F101/1973</f>
        <v>9.0522047643182973E-2</v>
      </c>
    </row>
    <row r="102" spans="2:9" ht="24.95" customHeight="1" outlineLevel="3" x14ac:dyDescent="0.25">
      <c r="B102" s="111" t="s">
        <v>351</v>
      </c>
      <c r="C102" s="115"/>
      <c r="D102" s="116"/>
      <c r="E102" s="113">
        <v>26</v>
      </c>
      <c r="F102" s="119">
        <v>209.2</v>
      </c>
      <c r="G102" s="101">
        <f>F102/1973</f>
        <v>0.10603142422706538</v>
      </c>
    </row>
    <row r="103" spans="2:9" ht="24.95" customHeight="1" outlineLevel="3" x14ac:dyDescent="0.25">
      <c r="B103" s="111" t="s">
        <v>352</v>
      </c>
      <c r="C103" s="115"/>
      <c r="D103" s="116"/>
      <c r="E103" s="113">
        <v>190</v>
      </c>
      <c r="F103" s="114">
        <v>1518</v>
      </c>
      <c r="G103" s="101">
        <f>F103/1973</f>
        <v>0.76938672072985304</v>
      </c>
    </row>
    <row r="104" spans="2:9" ht="24.95" customHeight="1" outlineLevel="3" x14ac:dyDescent="0.25">
      <c r="B104" s="111" t="s">
        <v>346</v>
      </c>
      <c r="C104" s="181">
        <v>35821.29</v>
      </c>
      <c r="D104" s="181"/>
      <c r="E104" s="113">
        <v>25</v>
      </c>
      <c r="F104" s="119">
        <v>199.6</v>
      </c>
      <c r="G104" s="101">
        <f>F104/1973</f>
        <v>0.10116573745565129</v>
      </c>
    </row>
    <row r="105" spans="2:9" ht="33" customHeight="1" outlineLevel="3" x14ac:dyDescent="0.25">
      <c r="B105" s="121" t="s">
        <v>338</v>
      </c>
      <c r="C105" s="195">
        <v>222339.32</v>
      </c>
      <c r="D105" s="195"/>
      <c r="E105" s="112"/>
      <c r="F105" s="112"/>
    </row>
    <row r="106" spans="2:9" ht="24.95" customHeight="1" outlineLevel="3" x14ac:dyDescent="0.25">
      <c r="B106" s="121" t="s">
        <v>353</v>
      </c>
      <c r="C106" s="195">
        <v>5124.91</v>
      </c>
      <c r="D106" s="195"/>
      <c r="E106" s="112"/>
      <c r="F106" s="112"/>
      <c r="I106" s="107"/>
    </row>
    <row r="107" spans="2:9" ht="24.95" customHeight="1" outlineLevel="3" x14ac:dyDescent="0.25">
      <c r="B107" s="121" t="s">
        <v>354</v>
      </c>
      <c r="C107" s="195">
        <v>7126.03</v>
      </c>
      <c r="D107" s="195"/>
      <c r="E107" s="112"/>
      <c r="F107" s="112"/>
      <c r="I107" s="107"/>
    </row>
    <row r="108" spans="2:9" ht="35.25" customHeight="1" outlineLevel="3" x14ac:dyDescent="0.25">
      <c r="B108" s="121" t="s">
        <v>339</v>
      </c>
      <c r="C108" s="195">
        <v>187919.27</v>
      </c>
      <c r="D108" s="195"/>
      <c r="E108" s="112"/>
      <c r="F108" s="112"/>
    </row>
    <row r="109" spans="2:9" ht="24.95" customHeight="1" outlineLevel="3" x14ac:dyDescent="0.25">
      <c r="B109" s="111" t="s">
        <v>340</v>
      </c>
      <c r="C109" s="182">
        <v>246290</v>
      </c>
      <c r="D109" s="182"/>
      <c r="E109" s="112"/>
      <c r="F109" s="112"/>
    </row>
    <row r="110" spans="2:9" ht="24.95" customHeight="1" outlineLevel="3" x14ac:dyDescent="0.25">
      <c r="B110" s="121" t="s">
        <v>341</v>
      </c>
      <c r="C110" s="195">
        <v>181656.92</v>
      </c>
      <c r="D110" s="195"/>
      <c r="E110" s="112"/>
      <c r="F110" s="112"/>
    </row>
    <row r="111" spans="2:9" ht="24.95" customHeight="1" outlineLevel="3" x14ac:dyDescent="0.25">
      <c r="B111" s="121" t="s">
        <v>343</v>
      </c>
      <c r="C111" s="197">
        <v>221200</v>
      </c>
      <c r="D111" s="197"/>
      <c r="E111" s="112"/>
      <c r="F111" s="112"/>
    </row>
    <row r="112" spans="2:9" ht="24.95" customHeight="1" outlineLevel="3" x14ac:dyDescent="0.25">
      <c r="B112" s="111" t="s">
        <v>363</v>
      </c>
      <c r="C112" s="182">
        <v>22390</v>
      </c>
      <c r="D112" s="182"/>
      <c r="E112" s="112"/>
      <c r="F112" s="112"/>
    </row>
    <row r="113" spans="2:6" ht="24.95" customHeight="1" outlineLevel="3" x14ac:dyDescent="0.25">
      <c r="B113" s="121" t="s">
        <v>356</v>
      </c>
      <c r="C113" s="195">
        <v>114594.27</v>
      </c>
      <c r="D113" s="195"/>
      <c r="E113" s="112"/>
      <c r="F113" s="112"/>
    </row>
    <row r="114" spans="2:6" ht="24.95" customHeight="1" outlineLevel="2" x14ac:dyDescent="0.25">
      <c r="B114" s="108" t="s">
        <v>364</v>
      </c>
      <c r="C114" s="193">
        <v>324571.59999999998</v>
      </c>
      <c r="D114" s="193"/>
      <c r="E114" s="109">
        <v>254</v>
      </c>
      <c r="F114" s="122">
        <v>1915.4</v>
      </c>
    </row>
    <row r="115" spans="2:6" ht="24.95" hidden="1" customHeight="1" outlineLevel="3" x14ac:dyDescent="0.25">
      <c r="B115" s="111" t="s">
        <v>333</v>
      </c>
      <c r="C115" s="181">
        <v>29470.94</v>
      </c>
      <c r="D115" s="181"/>
      <c r="E115" s="112"/>
      <c r="F115" s="112"/>
    </row>
    <row r="116" spans="2:6" ht="24.95" hidden="1" customHeight="1" outlineLevel="3" x14ac:dyDescent="0.25">
      <c r="B116" s="111" t="s">
        <v>334</v>
      </c>
      <c r="C116" s="181">
        <v>32651.63</v>
      </c>
      <c r="D116" s="181"/>
      <c r="E116" s="112"/>
      <c r="F116" s="112"/>
    </row>
    <row r="117" spans="2:6" ht="24.95" hidden="1" customHeight="1" outlineLevel="3" x14ac:dyDescent="0.25">
      <c r="B117" s="111" t="s">
        <v>335</v>
      </c>
      <c r="C117" s="181">
        <v>43732.639999999999</v>
      </c>
      <c r="D117" s="181"/>
      <c r="E117" s="113">
        <v>20</v>
      </c>
      <c r="F117" s="113">
        <v>160</v>
      </c>
    </row>
    <row r="118" spans="2:6" ht="24.95" hidden="1" customHeight="1" outlineLevel="3" x14ac:dyDescent="0.25">
      <c r="B118" s="111" t="s">
        <v>336</v>
      </c>
      <c r="C118" s="181">
        <v>106613.54</v>
      </c>
      <c r="D118" s="181"/>
      <c r="E118" s="113">
        <v>116</v>
      </c>
      <c r="F118" s="119">
        <v>820.2</v>
      </c>
    </row>
    <row r="119" spans="2:6" ht="24.95" hidden="1" customHeight="1" outlineLevel="3" x14ac:dyDescent="0.25">
      <c r="B119" s="111" t="s">
        <v>365</v>
      </c>
      <c r="C119" s="181">
        <v>1359.04</v>
      </c>
      <c r="D119" s="181"/>
      <c r="E119" s="112"/>
      <c r="F119" s="112"/>
    </row>
    <row r="120" spans="2:6" ht="24.95" hidden="1" customHeight="1" outlineLevel="3" x14ac:dyDescent="0.25">
      <c r="B120" s="111" t="s">
        <v>337</v>
      </c>
      <c r="C120" s="181">
        <v>6396.81</v>
      </c>
      <c r="D120" s="181"/>
      <c r="E120" s="112"/>
      <c r="F120" s="112"/>
    </row>
    <row r="121" spans="2:6" ht="24.95" hidden="1" customHeight="1" outlineLevel="3" x14ac:dyDescent="0.25">
      <c r="B121" s="111" t="s">
        <v>351</v>
      </c>
      <c r="C121" s="115"/>
      <c r="D121" s="116"/>
      <c r="E121" s="113">
        <v>7</v>
      </c>
      <c r="F121" s="119">
        <v>54.4</v>
      </c>
    </row>
    <row r="122" spans="2:6" ht="24.95" hidden="1" customHeight="1" outlineLevel="3" x14ac:dyDescent="0.25">
      <c r="B122" s="111" t="s">
        <v>352</v>
      </c>
      <c r="C122" s="115"/>
      <c r="D122" s="116"/>
      <c r="E122" s="113">
        <v>102</v>
      </c>
      <c r="F122" s="119">
        <v>811.4</v>
      </c>
    </row>
    <row r="123" spans="2:6" ht="24.95" hidden="1" customHeight="1" outlineLevel="3" x14ac:dyDescent="0.25">
      <c r="B123" s="111" t="s">
        <v>346</v>
      </c>
      <c r="C123" s="192">
        <v>9545.4</v>
      </c>
      <c r="D123" s="192"/>
      <c r="E123" s="113">
        <v>9</v>
      </c>
      <c r="F123" s="119">
        <v>69.400000000000006</v>
      </c>
    </row>
    <row r="124" spans="2:6" ht="24.95" hidden="1" customHeight="1" outlineLevel="3" x14ac:dyDescent="0.25">
      <c r="B124" s="111" t="s">
        <v>338</v>
      </c>
      <c r="C124" s="181">
        <v>20964.439999999999</v>
      </c>
      <c r="D124" s="181"/>
      <c r="E124" s="112"/>
      <c r="F124" s="112"/>
    </row>
    <row r="125" spans="2:6" ht="24.95" hidden="1" customHeight="1" outlineLevel="3" x14ac:dyDescent="0.25">
      <c r="B125" s="111" t="s">
        <v>339</v>
      </c>
      <c r="C125" s="181">
        <v>15288.35</v>
      </c>
      <c r="D125" s="181"/>
      <c r="E125" s="112"/>
      <c r="F125" s="112"/>
    </row>
    <row r="126" spans="2:6" ht="24.95" hidden="1" customHeight="1" outlineLevel="3" x14ac:dyDescent="0.25">
      <c r="B126" s="111" t="s">
        <v>340</v>
      </c>
      <c r="C126" s="182">
        <v>19855</v>
      </c>
      <c r="D126" s="182"/>
      <c r="E126" s="112"/>
      <c r="F126" s="112"/>
    </row>
    <row r="127" spans="2:6" ht="24.95" hidden="1" customHeight="1" outlineLevel="3" x14ac:dyDescent="0.25">
      <c r="B127" s="111" t="s">
        <v>341</v>
      </c>
      <c r="C127" s="181">
        <v>20643.810000000001</v>
      </c>
      <c r="D127" s="181"/>
      <c r="E127" s="112"/>
      <c r="F127" s="112"/>
    </row>
    <row r="128" spans="2:6" ht="24.95" hidden="1" customHeight="1" outlineLevel="3" x14ac:dyDescent="0.25">
      <c r="B128" s="111" t="s">
        <v>343</v>
      </c>
      <c r="C128" s="182">
        <v>18050</v>
      </c>
      <c r="D128" s="182"/>
      <c r="E128" s="112"/>
      <c r="F128" s="112"/>
    </row>
    <row r="129" spans="1:6" s="100" customFormat="1" ht="24.95" hidden="1" customHeight="1" outlineLevel="1" collapsed="1" x14ac:dyDescent="0.25">
      <c r="A129" s="100" t="s">
        <v>366</v>
      </c>
      <c r="B129" s="123"/>
      <c r="D129" s="124">
        <v>1344796.08</v>
      </c>
      <c r="E129" s="125">
        <v>247</v>
      </c>
      <c r="F129" s="126">
        <v>1973</v>
      </c>
    </row>
    <row r="130" spans="1:6" ht="24.95" hidden="1" customHeight="1" x14ac:dyDescent="0.25">
      <c r="B130" s="127" t="s">
        <v>333</v>
      </c>
      <c r="D130" s="128">
        <v>160195.1</v>
      </c>
      <c r="E130" s="129"/>
      <c r="F130" s="129"/>
    </row>
    <row r="131" spans="1:6" ht="24.95" hidden="1" customHeight="1" x14ac:dyDescent="0.25">
      <c r="B131" s="127" t="s">
        <v>334</v>
      </c>
      <c r="D131" s="130">
        <v>153698.85999999999</v>
      </c>
      <c r="E131" s="129"/>
      <c r="F131" s="129"/>
    </row>
    <row r="132" spans="1:6" ht="24.95" hidden="1" customHeight="1" x14ac:dyDescent="0.25">
      <c r="B132" s="127" t="s">
        <v>335</v>
      </c>
      <c r="D132" s="130">
        <v>105492.88</v>
      </c>
      <c r="E132" s="131">
        <v>22</v>
      </c>
      <c r="F132" s="132">
        <v>176.4</v>
      </c>
    </row>
    <row r="133" spans="1:6" ht="24.95" hidden="1" customHeight="1" x14ac:dyDescent="0.25">
      <c r="B133" s="127" t="s">
        <v>336</v>
      </c>
      <c r="D133" s="130">
        <v>530862.91</v>
      </c>
      <c r="E133" s="131">
        <v>215</v>
      </c>
      <c r="F133" s="128">
        <v>1717.6</v>
      </c>
    </row>
    <row r="134" spans="1:6" ht="24.95" hidden="1" customHeight="1" x14ac:dyDescent="0.25">
      <c r="B134" s="127" t="s">
        <v>337</v>
      </c>
      <c r="D134" s="130">
        <v>122098.47</v>
      </c>
      <c r="E134" s="129"/>
      <c r="F134" s="129"/>
    </row>
    <row r="135" spans="1:6" ht="24.95" hidden="1" customHeight="1" x14ac:dyDescent="0.25">
      <c r="B135" s="127" t="s">
        <v>352</v>
      </c>
      <c r="D135" s="129"/>
      <c r="E135" s="131">
        <v>7</v>
      </c>
      <c r="F135" s="132">
        <v>55.4</v>
      </c>
    </row>
    <row r="136" spans="1:6" ht="24.95" hidden="1" customHeight="1" x14ac:dyDescent="0.25">
      <c r="B136" s="127" t="s">
        <v>346</v>
      </c>
      <c r="D136" s="128">
        <v>7717.8</v>
      </c>
      <c r="E136" s="131">
        <v>3</v>
      </c>
      <c r="F136" s="132">
        <v>23.6</v>
      </c>
    </row>
    <row r="137" spans="1:6" ht="24.95" hidden="1" customHeight="1" x14ac:dyDescent="0.25">
      <c r="B137" s="127" t="s">
        <v>338</v>
      </c>
      <c r="D137" s="130">
        <v>44107.98</v>
      </c>
      <c r="E137" s="129"/>
      <c r="F137" s="129"/>
    </row>
    <row r="138" spans="1:6" ht="24.95" hidden="1" customHeight="1" x14ac:dyDescent="0.25">
      <c r="B138" s="127" t="s">
        <v>367</v>
      </c>
      <c r="D138" s="128">
        <v>48630.400000000001</v>
      </c>
      <c r="E138" s="129"/>
      <c r="F138" s="129"/>
    </row>
    <row r="139" spans="1:6" ht="24.95" hidden="1" customHeight="1" x14ac:dyDescent="0.25">
      <c r="B139" s="127" t="s">
        <v>340</v>
      </c>
      <c r="D139" s="133">
        <v>53440</v>
      </c>
      <c r="E139" s="129"/>
      <c r="F139" s="129"/>
    </row>
    <row r="140" spans="1:6" ht="24.95" hidden="1" customHeight="1" x14ac:dyDescent="0.25">
      <c r="B140" s="127" t="s">
        <v>368</v>
      </c>
      <c r="D140" s="130">
        <v>2676.73</v>
      </c>
      <c r="E140" s="129"/>
      <c r="F140" s="129"/>
    </row>
    <row r="141" spans="1:6" ht="24.95" hidden="1" customHeight="1" x14ac:dyDescent="0.25">
      <c r="B141" s="127" t="s">
        <v>341</v>
      </c>
      <c r="D141" s="130">
        <v>60882.22</v>
      </c>
      <c r="E141" s="129"/>
      <c r="F141" s="129"/>
    </row>
    <row r="142" spans="1:6" ht="24.95" hidden="1" customHeight="1" x14ac:dyDescent="0.25">
      <c r="B142" s="127" t="s">
        <v>355</v>
      </c>
      <c r="D142" s="133">
        <v>3766</v>
      </c>
      <c r="E142" s="129"/>
      <c r="F142" s="129"/>
    </row>
    <row r="143" spans="1:6" ht="24.95" hidden="1" customHeight="1" x14ac:dyDescent="0.25">
      <c r="B143" s="127" t="s">
        <v>358</v>
      </c>
      <c r="D143" s="130">
        <v>2676.73</v>
      </c>
      <c r="E143" s="129"/>
      <c r="F143" s="129"/>
    </row>
    <row r="144" spans="1:6" ht="24.95" hidden="1" customHeight="1" x14ac:dyDescent="0.25">
      <c r="B144" s="127" t="s">
        <v>343</v>
      </c>
      <c r="D144" s="133">
        <v>48550</v>
      </c>
      <c r="E144" s="129"/>
      <c r="F144" s="129"/>
    </row>
    <row r="145" spans="2:4" ht="24.95" hidden="1" customHeight="1" x14ac:dyDescent="0.25">
      <c r="B145" s="104" t="s">
        <v>369</v>
      </c>
      <c r="C145" s="190">
        <v>4049093.51</v>
      </c>
      <c r="D145" s="190"/>
    </row>
    <row r="146" spans="2:4" ht="24.95" customHeight="1" x14ac:dyDescent="0.25"/>
  </sheetData>
  <mergeCells count="108">
    <mergeCell ref="C124:D124"/>
    <mergeCell ref="C125:D125"/>
    <mergeCell ref="C126:D126"/>
    <mergeCell ref="C127:D127"/>
    <mergeCell ref="C128:D128"/>
    <mergeCell ref="C145:D145"/>
    <mergeCell ref="C116:D116"/>
    <mergeCell ref="C117:D117"/>
    <mergeCell ref="C118:D118"/>
    <mergeCell ref="C119:D119"/>
    <mergeCell ref="C120:D120"/>
    <mergeCell ref="C123:D123"/>
    <mergeCell ref="C110:D110"/>
    <mergeCell ref="C111:D111"/>
    <mergeCell ref="C112:D112"/>
    <mergeCell ref="C113:D113"/>
    <mergeCell ref="C114:D114"/>
    <mergeCell ref="C115:D115"/>
    <mergeCell ref="C104:D104"/>
    <mergeCell ref="C105:D105"/>
    <mergeCell ref="C106:D106"/>
    <mergeCell ref="C107:D107"/>
    <mergeCell ref="C108:D108"/>
    <mergeCell ref="C109:D109"/>
    <mergeCell ref="C95:D95"/>
    <mergeCell ref="C96:D96"/>
    <mergeCell ref="C97:D97"/>
    <mergeCell ref="C98:D98"/>
    <mergeCell ref="C99:D99"/>
    <mergeCell ref="C100:D100"/>
    <mergeCell ref="C89:D89"/>
    <mergeCell ref="C90:D90"/>
    <mergeCell ref="C91:D91"/>
    <mergeCell ref="C92:D92"/>
    <mergeCell ref="C93:D93"/>
    <mergeCell ref="C94:D94"/>
    <mergeCell ref="C81:D81"/>
    <mergeCell ref="C82:D82"/>
    <mergeCell ref="C85:D85"/>
    <mergeCell ref="C86:D86"/>
    <mergeCell ref="C87:D87"/>
    <mergeCell ref="C88:D88"/>
    <mergeCell ref="C75:D75"/>
    <mergeCell ref="C76:D76"/>
    <mergeCell ref="C77:D77"/>
    <mergeCell ref="C78:D78"/>
    <mergeCell ref="C79:D79"/>
    <mergeCell ref="C80:D80"/>
    <mergeCell ref="C69:D69"/>
    <mergeCell ref="C70:D70"/>
    <mergeCell ref="C71:D71"/>
    <mergeCell ref="C72:D72"/>
    <mergeCell ref="C73:D73"/>
    <mergeCell ref="C74:D74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48:D48"/>
    <mergeCell ref="C51:D51"/>
    <mergeCell ref="C52:D52"/>
    <mergeCell ref="C53:D53"/>
    <mergeCell ref="C54:D54"/>
    <mergeCell ref="C55:D55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29:D29"/>
    <mergeCell ref="C30:D30"/>
    <mergeCell ref="C31:D31"/>
    <mergeCell ref="C32:D32"/>
    <mergeCell ref="C34:D34"/>
    <mergeCell ref="C35:D35"/>
    <mergeCell ref="C23:D23"/>
    <mergeCell ref="C24:D24"/>
    <mergeCell ref="C25:D25"/>
    <mergeCell ref="C26:D26"/>
    <mergeCell ref="C27:D27"/>
    <mergeCell ref="C28:D28"/>
    <mergeCell ref="C17:D17"/>
    <mergeCell ref="C18:D18"/>
    <mergeCell ref="C19:D19"/>
    <mergeCell ref="C20:D20"/>
    <mergeCell ref="C21:D21"/>
    <mergeCell ref="C22:D22"/>
    <mergeCell ref="C6:F11"/>
    <mergeCell ref="C12:D12"/>
    <mergeCell ref="C13:D13"/>
    <mergeCell ref="C14:D14"/>
    <mergeCell ref="C15:D15"/>
    <mergeCell ref="C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7" workbookViewId="0">
      <selection activeCell="F17" sqref="F17"/>
    </sheetView>
  </sheetViews>
  <sheetFormatPr defaultRowHeight="15" x14ac:dyDescent="0.25"/>
  <cols>
    <col min="1" max="1" width="6.5703125" customWidth="1"/>
    <col min="2" max="2" width="50.7109375" customWidth="1"/>
    <col min="3" max="3" width="18.5703125" customWidth="1"/>
    <col min="4" max="5" width="32.42578125" customWidth="1"/>
    <col min="6" max="6" width="18.42578125" customWidth="1"/>
  </cols>
  <sheetData>
    <row r="1" spans="1:6" ht="15.75" x14ac:dyDescent="0.25">
      <c r="A1" s="10" t="s">
        <v>5</v>
      </c>
      <c r="B1" s="10"/>
    </row>
    <row r="2" spans="1:6" ht="15.75" x14ac:dyDescent="0.25">
      <c r="A2" s="10"/>
      <c r="B2" s="10"/>
    </row>
    <row r="3" spans="1:6" ht="15.75" x14ac:dyDescent="0.25">
      <c r="A3" s="10" t="s">
        <v>6</v>
      </c>
      <c r="B3" s="10"/>
    </row>
    <row r="4" spans="1:6" ht="15.75" x14ac:dyDescent="0.25">
      <c r="A4" s="10"/>
      <c r="B4" s="10"/>
    </row>
    <row r="5" spans="1:6" ht="15.75" x14ac:dyDescent="0.25">
      <c r="A5" s="10" t="s">
        <v>0</v>
      </c>
      <c r="B5" s="10"/>
    </row>
    <row r="6" spans="1:6" ht="15.75" x14ac:dyDescent="0.25">
      <c r="A6" s="10" t="s">
        <v>1</v>
      </c>
      <c r="B6" s="10"/>
    </row>
    <row r="7" spans="1:6" ht="15.75" x14ac:dyDescent="0.25">
      <c r="A7" s="10" t="s">
        <v>7</v>
      </c>
      <c r="B7" s="10"/>
    </row>
    <row r="8" spans="1:6" ht="15.75" x14ac:dyDescent="0.25">
      <c r="A8" s="10" t="s">
        <v>2</v>
      </c>
      <c r="B8" s="10"/>
    </row>
    <row r="9" spans="1:6" ht="15.75" x14ac:dyDescent="0.25">
      <c r="A9" s="10" t="s">
        <v>3</v>
      </c>
      <c r="B9" s="10"/>
    </row>
    <row r="10" spans="1:6" ht="15.75" x14ac:dyDescent="0.25">
      <c r="A10" s="10" t="s">
        <v>4</v>
      </c>
      <c r="B10" s="10"/>
    </row>
    <row r="12" spans="1:6" ht="119.25" customHeight="1" x14ac:dyDescent="0.25">
      <c r="A12" s="1" t="s">
        <v>8</v>
      </c>
      <c r="B12" s="1" t="s">
        <v>9</v>
      </c>
      <c r="C12" s="1" t="s">
        <v>10</v>
      </c>
      <c r="D12" s="9" t="s">
        <v>197</v>
      </c>
      <c r="E12" s="1" t="s">
        <v>198</v>
      </c>
      <c r="F12" s="1" t="s">
        <v>370</v>
      </c>
    </row>
    <row r="13" spans="1:6" ht="15.75" x14ac:dyDescent="0.25">
      <c r="A13" s="2">
        <v>1</v>
      </c>
      <c r="B13" s="8" t="s">
        <v>1</v>
      </c>
      <c r="C13" s="4">
        <f>'Затраты ВДГО 2022'!$F$53</f>
        <v>232922.39</v>
      </c>
      <c r="D13" s="198">
        <f>'заработная плата слесарь'!G10</f>
        <v>15807.736479209087</v>
      </c>
      <c r="E13" s="4">
        <f>C13/D13</f>
        <v>14.734708559087386</v>
      </c>
      <c r="F13" s="4">
        <f>E13*ИПЦ!D34/100</f>
        <v>15.481802766057138</v>
      </c>
    </row>
    <row r="14" spans="1:6" ht="42.75" customHeight="1" x14ac:dyDescent="0.25">
      <c r="A14" s="2">
        <v>2</v>
      </c>
      <c r="B14" s="3" t="s">
        <v>7</v>
      </c>
      <c r="C14" s="5">
        <f>'заработная плата слесарь'!G11</f>
        <v>4130478.116533651</v>
      </c>
      <c r="D14" s="198"/>
      <c r="E14" s="5">
        <f>C14/D13</f>
        <v>261.29472249023172</v>
      </c>
      <c r="F14" s="5">
        <f>C14/D13</f>
        <v>261.29472249023172</v>
      </c>
    </row>
    <row r="15" spans="1:6" ht="48" customHeight="1" x14ac:dyDescent="0.25">
      <c r="A15" s="2">
        <v>3</v>
      </c>
      <c r="B15" s="3" t="s">
        <v>2</v>
      </c>
      <c r="C15" s="5">
        <v>1595666.5581999999</v>
      </c>
      <c r="D15" s="198"/>
      <c r="E15" s="5">
        <f>C15/D13</f>
        <v>100.9421279446731</v>
      </c>
      <c r="F15" s="5">
        <f>C15/D13</f>
        <v>100.9421279446731</v>
      </c>
    </row>
    <row r="16" spans="1:6" ht="93" customHeight="1" x14ac:dyDescent="0.25">
      <c r="A16" s="2">
        <v>4</v>
      </c>
      <c r="B16" s="9" t="s">
        <v>3</v>
      </c>
      <c r="C16" s="4"/>
      <c r="D16" s="198"/>
      <c r="E16" s="4"/>
      <c r="F16" s="4">
        <f>C16/D13</f>
        <v>0</v>
      </c>
    </row>
    <row r="17" spans="1:6" ht="61.5" customHeight="1" x14ac:dyDescent="0.25">
      <c r="A17" s="2">
        <v>5</v>
      </c>
      <c r="B17" s="9" t="s">
        <v>4</v>
      </c>
      <c r="C17" s="4"/>
      <c r="D17" s="198"/>
      <c r="E17" s="4"/>
      <c r="F17" s="4">
        <f>F14*п.13!C33/100</f>
        <v>881.96878720821132</v>
      </c>
    </row>
    <row r="18" spans="1:6" ht="15.75" x14ac:dyDescent="0.25">
      <c r="A18" s="2"/>
      <c r="B18" s="6" t="s">
        <v>6</v>
      </c>
      <c r="C18" s="7">
        <f>C16+C15+C14+C13+C17</f>
        <v>5959067.0647336505</v>
      </c>
      <c r="D18" s="198"/>
      <c r="E18" s="7">
        <f>(E16+E15+E14+E13+E17)</f>
        <v>376.97155899399218</v>
      </c>
      <c r="F18" s="7">
        <f>(F16+F15+F14+F13+F17)</f>
        <v>1259.6874404091732</v>
      </c>
    </row>
    <row r="20" spans="1:6" x14ac:dyDescent="0.25">
      <c r="F20">
        <f>F18/F14</f>
        <v>4.8209448258422656</v>
      </c>
    </row>
  </sheetData>
  <mergeCells count="1">
    <mergeCell ref="D13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602"/>
  <sheetViews>
    <sheetView topLeftCell="A7" workbookViewId="0">
      <selection activeCell="D31" sqref="D31"/>
    </sheetView>
  </sheetViews>
  <sheetFormatPr defaultColWidth="8.28515625" defaultRowHeight="12" x14ac:dyDescent="0.15"/>
  <cols>
    <col min="1" max="1" width="72.42578125" style="46" customWidth="1"/>
    <col min="2" max="6" width="11.140625" style="75" customWidth="1"/>
    <col min="7" max="55" width="13.140625" style="45" customWidth="1"/>
    <col min="56" max="16384" width="8.28515625" style="46"/>
  </cols>
  <sheetData>
    <row r="1" spans="1:55" s="35" customFormat="1" ht="20.25" x14ac:dyDescent="0.3">
      <c r="A1" s="33" t="s">
        <v>228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</row>
    <row r="2" spans="1:55" s="35" customFormat="1" ht="20.25" customHeight="1" x14ac:dyDescent="0.2">
      <c r="A2" s="36" t="s">
        <v>229</v>
      </c>
      <c r="B2" s="37"/>
      <c r="C2" s="37"/>
      <c r="D2" s="37"/>
      <c r="E2" s="37"/>
      <c r="F2" s="37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</row>
    <row r="3" spans="1:55" s="35" customFormat="1" ht="14.45" customHeight="1" x14ac:dyDescent="0.2">
      <c r="A3" s="39"/>
      <c r="B3" s="40"/>
      <c r="C3" s="40"/>
      <c r="D3" s="40"/>
      <c r="E3" s="40"/>
      <c r="F3" s="40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</row>
    <row r="4" spans="1:55" s="35" customFormat="1" ht="14.25" customHeight="1" x14ac:dyDescent="0.2">
      <c r="A4" s="41"/>
      <c r="B4" s="42"/>
      <c r="C4" s="42"/>
      <c r="D4" s="42"/>
      <c r="E4" s="42"/>
      <c r="F4" s="42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</row>
    <row r="5" spans="1:55" s="35" customFormat="1" ht="30.75" customHeight="1" thickBot="1" x14ac:dyDescent="0.25">
      <c r="A5" s="199" t="s">
        <v>230</v>
      </c>
      <c r="B5" s="200"/>
      <c r="C5" s="200"/>
      <c r="D5" s="200"/>
      <c r="E5" s="200"/>
      <c r="F5" s="200"/>
    </row>
    <row r="6" spans="1:55" ht="15.75" x14ac:dyDescent="0.15">
      <c r="A6" s="201"/>
      <c r="B6" s="43">
        <v>2021</v>
      </c>
      <c r="C6" s="43">
        <v>2022</v>
      </c>
      <c r="D6" s="43">
        <v>2023</v>
      </c>
      <c r="E6" s="43">
        <v>2024</v>
      </c>
      <c r="F6" s="44">
        <v>2025</v>
      </c>
    </row>
    <row r="7" spans="1:55" ht="16.5" thickBot="1" x14ac:dyDescent="0.2">
      <c r="A7" s="202"/>
      <c r="B7" s="47" t="s">
        <v>231</v>
      </c>
      <c r="C7" s="203" t="s">
        <v>232</v>
      </c>
      <c r="D7" s="204"/>
      <c r="E7" s="204"/>
      <c r="F7" s="205"/>
    </row>
    <row r="8" spans="1:55" s="52" customFormat="1" ht="31.5" x14ac:dyDescent="0.15">
      <c r="A8" s="48" t="s">
        <v>233</v>
      </c>
      <c r="B8" s="49"/>
      <c r="C8" s="50"/>
      <c r="D8" s="50"/>
      <c r="E8" s="50"/>
      <c r="F8" s="51"/>
    </row>
    <row r="9" spans="1:55" ht="15" x14ac:dyDescent="0.15">
      <c r="A9" s="53" t="s">
        <v>234</v>
      </c>
      <c r="B9" s="54">
        <v>108.39</v>
      </c>
      <c r="C9" s="55">
        <v>112.43159100008634</v>
      </c>
      <c r="D9" s="55">
        <v>105.5052282843621</v>
      </c>
      <c r="E9" s="55">
        <v>104.03267051542396</v>
      </c>
      <c r="F9" s="56">
        <v>104.02647054776469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</row>
    <row r="10" spans="1:55" ht="15" x14ac:dyDescent="0.15">
      <c r="A10" s="53" t="s">
        <v>235</v>
      </c>
      <c r="B10" s="54">
        <v>106.69445598499775</v>
      </c>
      <c r="C10" s="58">
        <v>113.91005640489402</v>
      </c>
      <c r="D10" s="55">
        <v>105.96790835169769</v>
      </c>
      <c r="E10" s="55">
        <v>104.6817379577698</v>
      </c>
      <c r="F10" s="56">
        <v>104.02776185732903</v>
      </c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</row>
    <row r="11" spans="1:55" s="52" customFormat="1" ht="15.75" x14ac:dyDescent="0.15">
      <c r="A11" s="59" t="s">
        <v>236</v>
      </c>
      <c r="B11" s="60"/>
      <c r="C11" s="61"/>
      <c r="D11" s="61"/>
      <c r="E11" s="61"/>
      <c r="F11" s="62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</row>
    <row r="12" spans="1:55" ht="15" x14ac:dyDescent="0.15">
      <c r="A12" s="53" t="s">
        <v>234</v>
      </c>
      <c r="B12" s="54">
        <v>109.68</v>
      </c>
      <c r="C12" s="55">
        <v>113.24712566419997</v>
      </c>
      <c r="D12" s="55">
        <v>105.55272952884332</v>
      </c>
      <c r="E12" s="55">
        <v>104.03267051542397</v>
      </c>
      <c r="F12" s="56">
        <v>104.02425579275973</v>
      </c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</row>
    <row r="13" spans="1:55" ht="15" x14ac:dyDescent="0.15">
      <c r="A13" s="63" t="s">
        <v>235</v>
      </c>
      <c r="B13" s="64">
        <v>107.78385996445917</v>
      </c>
      <c r="C13" s="65">
        <v>115.47854422975772</v>
      </c>
      <c r="D13" s="65">
        <v>105.91449633944607</v>
      </c>
      <c r="E13" s="65">
        <v>104.69750059289014</v>
      </c>
      <c r="F13" s="66">
        <v>104.02600583266499</v>
      </c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</row>
    <row r="14" spans="1:55" s="52" customFormat="1" ht="15" x14ac:dyDescent="0.15">
      <c r="A14" s="67" t="s">
        <v>237</v>
      </c>
      <c r="B14" s="60"/>
      <c r="C14" s="61"/>
      <c r="D14" s="61"/>
      <c r="E14" s="61"/>
      <c r="F14" s="62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</row>
    <row r="15" spans="1:55" ht="15" x14ac:dyDescent="0.15">
      <c r="A15" s="53" t="s">
        <v>234</v>
      </c>
      <c r="B15" s="54">
        <v>110.62</v>
      </c>
      <c r="C15" s="55">
        <v>111.79729678428984</v>
      </c>
      <c r="D15" s="55">
        <v>105.18655651781761</v>
      </c>
      <c r="E15" s="55">
        <v>104.03267051542396</v>
      </c>
      <c r="F15" s="56">
        <v>104.032670515424</v>
      </c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</row>
    <row r="16" spans="1:55" ht="15" x14ac:dyDescent="0.15">
      <c r="A16" s="63" t="s">
        <v>238</v>
      </c>
      <c r="B16" s="64">
        <v>108.40806250915374</v>
      </c>
      <c r="C16" s="65">
        <v>115.24403735658244</v>
      </c>
      <c r="D16" s="65">
        <v>105.38910532960352</v>
      </c>
      <c r="E16" s="65">
        <v>104.54056137994223</v>
      </c>
      <c r="F16" s="66">
        <v>104.032670515424</v>
      </c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</row>
    <row r="17" spans="1:55" s="52" customFormat="1" ht="15" x14ac:dyDescent="0.15">
      <c r="A17" s="68" t="s">
        <v>239</v>
      </c>
      <c r="B17" s="60"/>
      <c r="C17" s="61"/>
      <c r="D17" s="61"/>
      <c r="E17" s="61"/>
      <c r="F17" s="62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</row>
    <row r="18" spans="1:55" ht="15" x14ac:dyDescent="0.15">
      <c r="A18" s="53" t="s">
        <v>234</v>
      </c>
      <c r="B18" s="54">
        <v>110.24</v>
      </c>
      <c r="C18" s="55">
        <v>113.81946981253014</v>
      </c>
      <c r="D18" s="55">
        <v>105.00490074783285</v>
      </c>
      <c r="E18" s="55">
        <v>104.032670515424</v>
      </c>
      <c r="F18" s="56">
        <v>104.03267051542402</v>
      </c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</row>
    <row r="19" spans="1:55" ht="15" x14ac:dyDescent="0.15">
      <c r="A19" s="63" t="s">
        <v>238</v>
      </c>
      <c r="B19" s="64">
        <v>107.87185011824702</v>
      </c>
      <c r="C19" s="65">
        <v>115.98832816560069</v>
      </c>
      <c r="D19" s="65">
        <v>105.92194540819895</v>
      </c>
      <c r="E19" s="65">
        <v>104.58826971671161</v>
      </c>
      <c r="F19" s="66">
        <v>104.03267051542406</v>
      </c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</row>
    <row r="20" spans="1:55" s="52" customFormat="1" ht="25.5" customHeight="1" x14ac:dyDescent="0.15">
      <c r="A20" s="67" t="s">
        <v>240</v>
      </c>
      <c r="B20" s="60"/>
      <c r="C20" s="61"/>
      <c r="D20" s="61"/>
      <c r="E20" s="61"/>
      <c r="F20" s="62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</row>
    <row r="21" spans="1:55" ht="15" x14ac:dyDescent="0.15">
      <c r="A21" s="53" t="s">
        <v>234</v>
      </c>
      <c r="B21" s="54">
        <v>108.58</v>
      </c>
      <c r="C21" s="55">
        <v>114.78854067930602</v>
      </c>
      <c r="D21" s="55">
        <v>105.94385813608446</v>
      </c>
      <c r="E21" s="55">
        <v>104.03267051542397</v>
      </c>
      <c r="F21" s="56">
        <v>104.01526758593695</v>
      </c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</row>
    <row r="22" spans="1:55" ht="15" x14ac:dyDescent="0.15">
      <c r="A22" s="63" t="s">
        <v>238</v>
      </c>
      <c r="B22" s="64">
        <v>107.12357282798288</v>
      </c>
      <c r="C22" s="65">
        <v>115.67902246926111</v>
      </c>
      <c r="D22" s="65">
        <v>106.45673985134674</v>
      </c>
      <c r="E22" s="65">
        <v>104.86324382424684</v>
      </c>
      <c r="F22" s="66">
        <v>104.01884790433633</v>
      </c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</row>
    <row r="23" spans="1:55" s="52" customFormat="1" ht="15" x14ac:dyDescent="0.15">
      <c r="A23" s="68" t="s">
        <v>241</v>
      </c>
      <c r="B23" s="60"/>
      <c r="C23" s="61"/>
      <c r="D23" s="61"/>
      <c r="E23" s="61"/>
      <c r="F23" s="62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</row>
    <row r="24" spans="1:55" ht="15" x14ac:dyDescent="0.15">
      <c r="A24" s="53" t="s">
        <v>234</v>
      </c>
      <c r="B24" s="54">
        <v>108.56961793476648</v>
      </c>
      <c r="C24" s="55">
        <v>115.19875280959265</v>
      </c>
      <c r="D24" s="55">
        <v>105.98999767228511</v>
      </c>
      <c r="E24" s="55">
        <v>104.03267051542397</v>
      </c>
      <c r="F24" s="56">
        <v>104.01473079418834</v>
      </c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</row>
    <row r="25" spans="1:55" ht="15" x14ac:dyDescent="0.15">
      <c r="A25" s="63" t="s">
        <v>238</v>
      </c>
      <c r="B25" s="64">
        <v>107.1552239959082</v>
      </c>
      <c r="C25" s="65">
        <v>116.03153332692513</v>
      </c>
      <c r="D25" s="65">
        <v>106.54989423525194</v>
      </c>
      <c r="E25" s="65">
        <v>104.88768925186687</v>
      </c>
      <c r="F25" s="66">
        <v>104.01842128901481</v>
      </c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</row>
    <row r="26" spans="1:55" s="52" customFormat="1" ht="15.75" x14ac:dyDescent="0.15">
      <c r="A26" s="59" t="s">
        <v>242</v>
      </c>
      <c r="B26" s="60"/>
      <c r="C26" s="61"/>
      <c r="D26" s="61"/>
      <c r="E26" s="61"/>
      <c r="F26" s="62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</row>
    <row r="27" spans="1:55" ht="15" x14ac:dyDescent="0.15">
      <c r="A27" s="53" t="s">
        <v>234</v>
      </c>
      <c r="B27" s="54">
        <v>104.98</v>
      </c>
      <c r="C27" s="55">
        <v>110.15836694294495</v>
      </c>
      <c r="D27" s="55">
        <v>105.37225367595101</v>
      </c>
      <c r="E27" s="55">
        <v>104.03267051542399</v>
      </c>
      <c r="F27" s="56">
        <v>104.03267051542305</v>
      </c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</row>
    <row r="28" spans="1:55" ht="15" x14ac:dyDescent="0.15">
      <c r="A28" s="63" t="s">
        <v>235</v>
      </c>
      <c r="B28" s="64">
        <v>103.83171856319015</v>
      </c>
      <c r="C28" s="65">
        <v>109.56856198000141</v>
      </c>
      <c r="D28" s="65">
        <v>106.12651403563424</v>
      </c>
      <c r="E28" s="65">
        <v>104.63743425267975</v>
      </c>
      <c r="F28" s="66">
        <v>104.03267051542122</v>
      </c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</row>
    <row r="29" spans="1:55" s="52" customFormat="1" ht="15" x14ac:dyDescent="0.15">
      <c r="A29" s="67" t="s">
        <v>243</v>
      </c>
      <c r="B29" s="60"/>
      <c r="C29" s="61"/>
      <c r="D29" s="61"/>
      <c r="E29" s="61"/>
      <c r="F29" s="62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</row>
    <row r="30" spans="1:55" ht="15" x14ac:dyDescent="0.15">
      <c r="A30" s="53" t="s">
        <v>234</v>
      </c>
      <c r="B30" s="54">
        <v>103.53</v>
      </c>
      <c r="C30" s="55">
        <v>111.1538270040466</v>
      </c>
      <c r="D30" s="55">
        <v>101.16263716423245</v>
      </c>
      <c r="E30" s="55">
        <v>105.7643017300234</v>
      </c>
      <c r="F30" s="56">
        <v>104.95551589326439</v>
      </c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</row>
    <row r="31" spans="1:55" ht="15" x14ac:dyDescent="0.15">
      <c r="A31" s="63" t="s">
        <v>238</v>
      </c>
      <c r="B31" s="64">
        <v>103.65434683005792</v>
      </c>
      <c r="C31" s="65">
        <v>105.2199095078324</v>
      </c>
      <c r="D31" s="65">
        <v>108.32326643059515</v>
      </c>
      <c r="E31" s="65">
        <v>103.52192101236204</v>
      </c>
      <c r="F31" s="66">
        <v>105.3511715216269</v>
      </c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</row>
    <row r="32" spans="1:55" s="52" customFormat="1" ht="15" x14ac:dyDescent="0.15">
      <c r="A32" s="67" t="s">
        <v>244</v>
      </c>
      <c r="B32" s="60"/>
      <c r="C32" s="61"/>
      <c r="D32" s="61"/>
      <c r="E32" s="61"/>
      <c r="F32" s="62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</row>
    <row r="33" spans="1:55" ht="15" x14ac:dyDescent="0.15">
      <c r="A33" s="53" t="s">
        <v>234</v>
      </c>
      <c r="B33" s="54">
        <v>105.70540484699572</v>
      </c>
      <c r="C33" s="55">
        <v>109.66555681730297</v>
      </c>
      <c r="D33" s="55">
        <v>107.47586261086676</v>
      </c>
      <c r="E33" s="55">
        <v>103.16734825035067</v>
      </c>
      <c r="F33" s="56">
        <v>103.57151074541341</v>
      </c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</row>
    <row r="34" spans="1:55" s="73" customFormat="1" ht="15.75" thickBot="1" x14ac:dyDescent="0.2">
      <c r="A34" s="69" t="s">
        <v>238</v>
      </c>
      <c r="B34" s="70">
        <v>103.9105011124942</v>
      </c>
      <c r="C34" s="71">
        <v>111.75711575785621</v>
      </c>
      <c r="D34" s="138">
        <v>105.07030189279851</v>
      </c>
      <c r="E34" s="71">
        <v>105.1520563303539</v>
      </c>
      <c r="F34" s="72">
        <v>103.3711473423717</v>
      </c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</row>
    <row r="35" spans="1:55" x14ac:dyDescent="0.15">
      <c r="A35" s="74"/>
      <c r="B35" s="57"/>
      <c r="C35" s="74"/>
      <c r="D35" s="74"/>
      <c r="E35" s="74"/>
      <c r="F35" s="74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</row>
    <row r="36" spans="1:55" x14ac:dyDescent="0.15">
      <c r="A36" s="74"/>
      <c r="B36" s="74"/>
      <c r="C36" s="74"/>
      <c r="D36" s="74"/>
      <c r="E36" s="74"/>
      <c r="F36" s="74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</row>
    <row r="37" spans="1:55" s="45" customFormat="1" x14ac:dyDescent="0.15">
      <c r="A37" s="74"/>
      <c r="B37" s="74"/>
      <c r="C37" s="74"/>
      <c r="D37" s="74"/>
      <c r="E37" s="74"/>
      <c r="F37" s="74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</row>
    <row r="38" spans="1:55" s="45" customFormat="1" x14ac:dyDescent="0.15">
      <c r="A38" s="74"/>
      <c r="B38" s="74"/>
      <c r="C38" s="74"/>
      <c r="D38" s="74"/>
      <c r="E38" s="74"/>
      <c r="F38" s="74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</row>
    <row r="39" spans="1:55" s="45" customFormat="1" x14ac:dyDescent="0.15">
      <c r="A39" s="74"/>
      <c r="B39" s="74"/>
      <c r="C39" s="74"/>
      <c r="D39" s="74"/>
      <c r="E39" s="74"/>
      <c r="F39" s="74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</row>
    <row r="40" spans="1:55" s="45" customFormat="1" x14ac:dyDescent="0.15">
      <c r="A40" s="74"/>
      <c r="B40" s="74"/>
      <c r="C40" s="74"/>
      <c r="D40" s="74"/>
      <c r="E40" s="74"/>
      <c r="F40" s="74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</row>
    <row r="41" spans="1:55" s="45" customFormat="1" x14ac:dyDescent="0.15">
      <c r="A41" s="74"/>
      <c r="B41" s="74"/>
      <c r="C41" s="74"/>
      <c r="D41" s="74"/>
      <c r="E41" s="74"/>
      <c r="F41" s="74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</row>
    <row r="42" spans="1:55" s="45" customFormat="1" x14ac:dyDescent="0.15">
      <c r="A42" s="74"/>
      <c r="B42" s="74"/>
      <c r="C42" s="74"/>
      <c r="D42" s="74"/>
      <c r="E42" s="74"/>
      <c r="F42" s="74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</row>
    <row r="43" spans="1:55" s="45" customFormat="1" x14ac:dyDescent="0.15">
      <c r="A43" s="74"/>
      <c r="B43" s="74"/>
      <c r="C43" s="74"/>
      <c r="D43" s="74"/>
      <c r="E43" s="74"/>
      <c r="F43" s="74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</row>
    <row r="44" spans="1:55" s="45" customFormat="1" x14ac:dyDescent="0.15">
      <c r="A44" s="74"/>
      <c r="B44" s="74"/>
      <c r="C44" s="74"/>
      <c r="D44" s="74"/>
      <c r="E44" s="74"/>
      <c r="F44" s="74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</row>
    <row r="45" spans="1:55" s="45" customFormat="1" x14ac:dyDescent="0.15">
      <c r="A45" s="74"/>
      <c r="B45" s="74"/>
      <c r="C45" s="74"/>
      <c r="D45" s="74"/>
      <c r="E45" s="74"/>
      <c r="F45" s="74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</row>
    <row r="46" spans="1:55" s="45" customFormat="1" x14ac:dyDescent="0.15">
      <c r="A46" s="74"/>
      <c r="B46" s="74"/>
      <c r="C46" s="74"/>
      <c r="D46" s="74"/>
      <c r="E46" s="74"/>
      <c r="F46" s="74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</row>
    <row r="47" spans="1:55" s="45" customFormat="1" x14ac:dyDescent="0.15">
      <c r="A47" s="74"/>
      <c r="B47" s="74"/>
      <c r="C47" s="74"/>
      <c r="D47" s="74"/>
      <c r="E47" s="74"/>
      <c r="F47" s="74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</row>
    <row r="48" spans="1:55" s="45" customFormat="1" x14ac:dyDescent="0.15">
      <c r="A48" s="74"/>
      <c r="B48" s="74"/>
      <c r="C48" s="74"/>
      <c r="D48" s="74"/>
      <c r="E48" s="74"/>
      <c r="F48" s="74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</row>
    <row r="49" spans="1:55" s="45" customFormat="1" x14ac:dyDescent="0.15">
      <c r="A49" s="74"/>
      <c r="B49" s="74"/>
      <c r="C49" s="74"/>
      <c r="D49" s="74"/>
      <c r="E49" s="74"/>
      <c r="F49" s="74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</row>
    <row r="50" spans="1:55" s="45" customFormat="1" x14ac:dyDescent="0.15">
      <c r="A50" s="74"/>
      <c r="B50" s="74"/>
      <c r="C50" s="74"/>
      <c r="D50" s="74"/>
      <c r="E50" s="74"/>
      <c r="F50" s="74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</row>
    <row r="51" spans="1:55" s="45" customFormat="1" x14ac:dyDescent="0.15">
      <c r="A51" s="74"/>
      <c r="B51" s="74"/>
      <c r="C51" s="74"/>
      <c r="D51" s="74"/>
      <c r="E51" s="74"/>
      <c r="F51" s="74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</row>
    <row r="52" spans="1:55" s="45" customFormat="1" x14ac:dyDescent="0.15">
      <c r="A52" s="74"/>
      <c r="B52" s="74"/>
      <c r="C52" s="74"/>
      <c r="D52" s="74"/>
      <c r="E52" s="74"/>
      <c r="F52" s="74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</row>
    <row r="53" spans="1:55" s="45" customFormat="1" x14ac:dyDescent="0.15">
      <c r="A53" s="74"/>
      <c r="B53" s="74"/>
      <c r="C53" s="74"/>
      <c r="D53" s="74"/>
      <c r="E53" s="74"/>
      <c r="F53" s="74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</row>
    <row r="54" spans="1:55" s="45" customFormat="1" x14ac:dyDescent="0.15">
      <c r="A54" s="74"/>
      <c r="B54" s="74"/>
      <c r="C54" s="74"/>
      <c r="D54" s="74"/>
      <c r="E54" s="74"/>
      <c r="F54" s="74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</row>
    <row r="55" spans="1:55" s="45" customFormat="1" x14ac:dyDescent="0.15">
      <c r="A55" s="74"/>
      <c r="B55" s="74"/>
      <c r="C55" s="74"/>
      <c r="D55" s="74"/>
      <c r="E55" s="74"/>
      <c r="F55" s="74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</row>
    <row r="56" spans="1:55" s="45" customFormat="1" x14ac:dyDescent="0.15">
      <c r="A56" s="74"/>
      <c r="B56" s="74"/>
      <c r="C56" s="74"/>
      <c r="D56" s="74"/>
      <c r="E56" s="74"/>
      <c r="F56" s="74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</row>
    <row r="57" spans="1:55" s="45" customFormat="1" x14ac:dyDescent="0.15">
      <c r="A57" s="74"/>
      <c r="B57" s="74"/>
      <c r="C57" s="74"/>
      <c r="D57" s="74"/>
      <c r="E57" s="74"/>
      <c r="F57" s="74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</row>
    <row r="58" spans="1:55" s="45" customFormat="1" x14ac:dyDescent="0.15">
      <c r="A58" s="74"/>
      <c r="B58" s="74"/>
      <c r="C58" s="74"/>
      <c r="D58" s="74"/>
      <c r="E58" s="74"/>
      <c r="F58" s="74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</row>
    <row r="59" spans="1:55" s="45" customFormat="1" x14ac:dyDescent="0.15">
      <c r="A59" s="74"/>
      <c r="B59" s="74"/>
      <c r="C59" s="74"/>
      <c r="D59" s="74"/>
      <c r="E59" s="74"/>
      <c r="F59" s="74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</row>
    <row r="60" spans="1:55" s="45" customFormat="1" x14ac:dyDescent="0.15">
      <c r="A60" s="74"/>
      <c r="B60" s="74"/>
      <c r="C60" s="74"/>
      <c r="D60" s="74"/>
      <c r="E60" s="74"/>
      <c r="F60" s="74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</row>
    <row r="61" spans="1:55" s="45" customFormat="1" x14ac:dyDescent="0.15">
      <c r="A61" s="74"/>
      <c r="B61" s="74"/>
      <c r="C61" s="74"/>
      <c r="D61" s="74"/>
      <c r="E61" s="74"/>
      <c r="F61" s="74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</row>
    <row r="62" spans="1:55" s="45" customFormat="1" x14ac:dyDescent="0.15">
      <c r="A62" s="74"/>
      <c r="B62" s="74"/>
      <c r="C62" s="74"/>
      <c r="D62" s="74"/>
      <c r="E62" s="74"/>
      <c r="F62" s="74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</row>
    <row r="63" spans="1:55" s="45" customFormat="1" x14ac:dyDescent="0.15">
      <c r="A63" s="74"/>
      <c r="B63" s="74"/>
      <c r="C63" s="74"/>
      <c r="D63" s="74"/>
      <c r="E63" s="74"/>
      <c r="F63" s="74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</row>
    <row r="64" spans="1:55" s="45" customFormat="1" x14ac:dyDescent="0.15">
      <c r="A64" s="74"/>
      <c r="B64" s="74"/>
      <c r="C64" s="74"/>
      <c r="D64" s="74"/>
      <c r="E64" s="74"/>
      <c r="F64" s="74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</row>
    <row r="65" spans="1:55" s="45" customFormat="1" x14ac:dyDescent="0.15">
      <c r="A65" s="74"/>
      <c r="B65" s="74"/>
      <c r="C65" s="74"/>
      <c r="D65" s="74"/>
      <c r="E65" s="74"/>
      <c r="F65" s="74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</row>
    <row r="66" spans="1:55" s="45" customFormat="1" x14ac:dyDescent="0.15">
      <c r="A66" s="74"/>
      <c r="B66" s="74"/>
      <c r="C66" s="74"/>
      <c r="D66" s="74"/>
      <c r="E66" s="74"/>
      <c r="F66" s="74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</row>
    <row r="67" spans="1:55" s="45" customFormat="1" x14ac:dyDescent="0.15">
      <c r="A67" s="74"/>
      <c r="B67" s="74"/>
      <c r="C67" s="74"/>
      <c r="D67" s="74"/>
      <c r="E67" s="74"/>
      <c r="F67" s="74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</row>
    <row r="68" spans="1:55" s="45" customFormat="1" x14ac:dyDescent="0.15">
      <c r="A68" s="74"/>
      <c r="B68" s="74"/>
      <c r="C68" s="74"/>
      <c r="D68" s="74"/>
      <c r="E68" s="74"/>
      <c r="F68" s="74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</row>
    <row r="69" spans="1:55" s="45" customFormat="1" x14ac:dyDescent="0.15">
      <c r="A69" s="74"/>
      <c r="B69" s="74"/>
      <c r="C69" s="74"/>
      <c r="D69" s="74"/>
      <c r="E69" s="74"/>
      <c r="F69" s="74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</row>
    <row r="70" spans="1:55" s="45" customFormat="1" x14ac:dyDescent="0.15">
      <c r="A70" s="74"/>
      <c r="B70" s="74"/>
      <c r="C70" s="74"/>
      <c r="D70" s="74"/>
      <c r="E70" s="74"/>
      <c r="F70" s="74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</row>
    <row r="71" spans="1:55" s="45" customFormat="1" x14ac:dyDescent="0.15">
      <c r="A71" s="74"/>
      <c r="B71" s="74"/>
      <c r="C71" s="74"/>
      <c r="D71" s="74"/>
      <c r="E71" s="74"/>
      <c r="F71" s="74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</row>
    <row r="72" spans="1:55" s="45" customFormat="1" x14ac:dyDescent="0.15">
      <c r="A72" s="74"/>
      <c r="B72" s="74"/>
      <c r="C72" s="74"/>
      <c r="D72" s="74"/>
      <c r="E72" s="74"/>
      <c r="F72" s="74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</row>
    <row r="73" spans="1:55" s="45" customFormat="1" x14ac:dyDescent="0.15">
      <c r="A73" s="74"/>
      <c r="B73" s="74"/>
      <c r="C73" s="74"/>
      <c r="D73" s="74"/>
      <c r="E73" s="74"/>
      <c r="F73" s="74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</row>
    <row r="74" spans="1:55" s="45" customFormat="1" x14ac:dyDescent="0.15">
      <c r="A74" s="74"/>
      <c r="B74" s="74"/>
      <c r="C74" s="74"/>
      <c r="D74" s="74"/>
      <c r="E74" s="74"/>
      <c r="F74" s="74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</row>
    <row r="75" spans="1:55" s="45" customFormat="1" x14ac:dyDescent="0.15">
      <c r="A75" s="74"/>
      <c r="B75" s="74"/>
      <c r="C75" s="74"/>
      <c r="D75" s="74"/>
      <c r="E75" s="74"/>
      <c r="F75" s="74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</row>
    <row r="76" spans="1:55" s="45" customFormat="1" x14ac:dyDescent="0.15">
      <c r="A76" s="74"/>
      <c r="B76" s="74"/>
      <c r="C76" s="74"/>
      <c r="D76" s="74"/>
      <c r="E76" s="74"/>
      <c r="F76" s="74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</row>
    <row r="77" spans="1:55" s="45" customFormat="1" x14ac:dyDescent="0.15">
      <c r="A77" s="74"/>
      <c r="B77" s="74"/>
      <c r="C77" s="74"/>
      <c r="D77" s="74"/>
      <c r="E77" s="74"/>
      <c r="F77" s="74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</row>
    <row r="78" spans="1:55" s="45" customFormat="1" x14ac:dyDescent="0.15">
      <c r="A78" s="74"/>
      <c r="B78" s="74"/>
      <c r="C78" s="74"/>
      <c r="D78" s="74"/>
      <c r="E78" s="74"/>
      <c r="F78" s="74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</row>
    <row r="79" spans="1:55" s="45" customFormat="1" x14ac:dyDescent="0.15">
      <c r="A79" s="74"/>
      <c r="B79" s="74"/>
      <c r="C79" s="74"/>
      <c r="D79" s="74"/>
      <c r="E79" s="74"/>
      <c r="F79" s="74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</row>
    <row r="80" spans="1:55" s="45" customFormat="1" x14ac:dyDescent="0.15">
      <c r="A80" s="74"/>
      <c r="B80" s="74"/>
      <c r="C80" s="74"/>
      <c r="D80" s="74"/>
      <c r="E80" s="74"/>
      <c r="F80" s="74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</row>
    <row r="81" spans="1:55" s="45" customFormat="1" x14ac:dyDescent="0.15">
      <c r="A81" s="74"/>
      <c r="B81" s="74"/>
      <c r="C81" s="74"/>
      <c r="D81" s="74"/>
      <c r="E81" s="74"/>
      <c r="F81" s="74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</row>
    <row r="82" spans="1:55" s="45" customFormat="1" x14ac:dyDescent="0.15">
      <c r="A82" s="74"/>
      <c r="B82" s="74"/>
      <c r="C82" s="74"/>
      <c r="D82" s="74"/>
      <c r="E82" s="74"/>
      <c r="F82" s="74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</row>
    <row r="83" spans="1:55" s="45" customFormat="1" x14ac:dyDescent="0.15">
      <c r="A83" s="74"/>
      <c r="B83" s="74"/>
      <c r="C83" s="74"/>
      <c r="D83" s="74"/>
      <c r="E83" s="74"/>
      <c r="F83" s="74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</row>
    <row r="84" spans="1:55" s="45" customFormat="1" x14ac:dyDescent="0.15">
      <c r="A84" s="74"/>
      <c r="B84" s="74"/>
      <c r="C84" s="74"/>
      <c r="D84" s="74"/>
      <c r="E84" s="74"/>
      <c r="F84" s="74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</row>
    <row r="85" spans="1:55" s="45" customFormat="1" x14ac:dyDescent="0.15">
      <c r="A85" s="74"/>
      <c r="B85" s="74"/>
      <c r="C85" s="74"/>
      <c r="D85" s="74"/>
      <c r="E85" s="74"/>
      <c r="F85" s="74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</row>
    <row r="86" spans="1:55" s="45" customFormat="1" x14ac:dyDescent="0.15">
      <c r="A86" s="74"/>
      <c r="B86" s="74"/>
      <c r="C86" s="74"/>
      <c r="D86" s="74"/>
      <c r="E86" s="74"/>
      <c r="F86" s="74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</row>
    <row r="87" spans="1:55" s="45" customFormat="1" x14ac:dyDescent="0.15">
      <c r="A87" s="74"/>
      <c r="B87" s="74"/>
      <c r="C87" s="74"/>
      <c r="D87" s="74"/>
      <c r="E87" s="74"/>
      <c r="F87" s="74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</row>
    <row r="88" spans="1:55" s="45" customFormat="1" x14ac:dyDescent="0.15">
      <c r="A88" s="74"/>
      <c r="B88" s="74"/>
      <c r="C88" s="74"/>
      <c r="D88" s="74"/>
      <c r="E88" s="74"/>
      <c r="F88" s="74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</row>
    <row r="89" spans="1:55" s="45" customFormat="1" x14ac:dyDescent="0.15">
      <c r="A89" s="74"/>
      <c r="B89" s="74"/>
      <c r="C89" s="74"/>
      <c r="D89" s="74"/>
      <c r="E89" s="74"/>
      <c r="F89" s="74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</row>
    <row r="90" spans="1:55" s="45" customFormat="1" x14ac:dyDescent="0.15">
      <c r="A90" s="74"/>
      <c r="B90" s="74"/>
      <c r="C90" s="74"/>
      <c r="D90" s="74"/>
      <c r="E90" s="74"/>
      <c r="F90" s="74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</row>
    <row r="91" spans="1:55" s="45" customFormat="1" x14ac:dyDescent="0.15">
      <c r="A91" s="74"/>
      <c r="B91" s="74"/>
      <c r="C91" s="74"/>
      <c r="D91" s="74"/>
      <c r="E91" s="74"/>
      <c r="F91" s="74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</row>
    <row r="92" spans="1:55" s="45" customFormat="1" x14ac:dyDescent="0.15">
      <c r="A92" s="74"/>
      <c r="B92" s="74"/>
      <c r="C92" s="74"/>
      <c r="D92" s="74"/>
      <c r="E92" s="74"/>
      <c r="F92" s="74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</row>
    <row r="93" spans="1:55" s="45" customFormat="1" x14ac:dyDescent="0.15">
      <c r="A93" s="74"/>
      <c r="B93" s="74"/>
      <c r="C93" s="74"/>
      <c r="D93" s="74"/>
      <c r="E93" s="74"/>
      <c r="F93" s="74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  <c r="BA93" s="57"/>
      <c r="BB93" s="57"/>
      <c r="BC93" s="57"/>
    </row>
    <row r="94" spans="1:55" s="45" customFormat="1" x14ac:dyDescent="0.15">
      <c r="A94" s="74"/>
      <c r="B94" s="74"/>
      <c r="C94" s="74"/>
      <c r="D94" s="74"/>
      <c r="E94" s="74"/>
      <c r="F94" s="74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57"/>
    </row>
    <row r="95" spans="1:55" s="45" customFormat="1" x14ac:dyDescent="0.15">
      <c r="A95" s="74"/>
      <c r="B95" s="74"/>
      <c r="C95" s="74"/>
      <c r="D95" s="74"/>
      <c r="E95" s="74"/>
      <c r="F95" s="74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C95" s="57"/>
    </row>
    <row r="96" spans="1:55" s="45" customFormat="1" x14ac:dyDescent="0.15">
      <c r="A96" s="74"/>
      <c r="B96" s="74"/>
      <c r="C96" s="74"/>
      <c r="D96" s="74"/>
      <c r="E96" s="74"/>
      <c r="F96" s="74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  <c r="BC96" s="57"/>
    </row>
    <row r="97" spans="1:55" s="45" customFormat="1" x14ac:dyDescent="0.15">
      <c r="A97" s="74"/>
      <c r="B97" s="74"/>
      <c r="C97" s="74"/>
      <c r="D97" s="74"/>
      <c r="E97" s="74"/>
      <c r="F97" s="74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</row>
    <row r="98" spans="1:55" s="45" customFormat="1" x14ac:dyDescent="0.15">
      <c r="A98" s="74"/>
      <c r="B98" s="74"/>
      <c r="C98" s="74"/>
      <c r="D98" s="74"/>
      <c r="E98" s="74"/>
      <c r="F98" s="74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7"/>
      <c r="BC98" s="57"/>
    </row>
    <row r="99" spans="1:55" s="45" customFormat="1" x14ac:dyDescent="0.15">
      <c r="A99" s="74"/>
      <c r="B99" s="74"/>
      <c r="C99" s="74"/>
      <c r="D99" s="74"/>
      <c r="E99" s="74"/>
      <c r="F99" s="74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  <c r="BA99" s="57"/>
      <c r="BB99" s="57"/>
      <c r="BC99" s="57"/>
    </row>
    <row r="100" spans="1:55" s="45" customFormat="1" x14ac:dyDescent="0.15">
      <c r="A100" s="74"/>
      <c r="B100" s="74"/>
      <c r="C100" s="74"/>
      <c r="D100" s="74"/>
      <c r="E100" s="74"/>
      <c r="F100" s="74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  <c r="BA100" s="57"/>
      <c r="BB100" s="57"/>
      <c r="BC100" s="57"/>
    </row>
    <row r="101" spans="1:55" s="45" customFormat="1" x14ac:dyDescent="0.15">
      <c r="A101" s="74"/>
      <c r="B101" s="74"/>
      <c r="C101" s="74"/>
      <c r="D101" s="74"/>
      <c r="E101" s="74"/>
      <c r="F101" s="74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  <c r="BA101" s="57"/>
      <c r="BB101" s="57"/>
      <c r="BC101" s="57"/>
    </row>
    <row r="102" spans="1:55" s="45" customFormat="1" x14ac:dyDescent="0.15">
      <c r="A102" s="74"/>
      <c r="B102" s="74"/>
      <c r="C102" s="74"/>
      <c r="D102" s="74"/>
      <c r="E102" s="74"/>
      <c r="F102" s="74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</row>
    <row r="103" spans="1:55" s="45" customFormat="1" x14ac:dyDescent="0.15">
      <c r="A103" s="74"/>
      <c r="B103" s="74"/>
      <c r="C103" s="74"/>
      <c r="D103" s="74"/>
      <c r="E103" s="74"/>
      <c r="F103" s="74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  <c r="BA103" s="57"/>
      <c r="BB103" s="57"/>
      <c r="BC103" s="57"/>
    </row>
    <row r="104" spans="1:55" s="45" customFormat="1" x14ac:dyDescent="0.15">
      <c r="A104" s="74"/>
      <c r="B104" s="74"/>
      <c r="C104" s="74"/>
      <c r="D104" s="74"/>
      <c r="E104" s="74"/>
      <c r="F104" s="74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  <c r="BA104" s="57"/>
      <c r="BB104" s="57"/>
      <c r="BC104" s="57"/>
    </row>
    <row r="105" spans="1:55" s="45" customFormat="1" x14ac:dyDescent="0.15">
      <c r="A105" s="74"/>
      <c r="B105" s="74"/>
      <c r="C105" s="74"/>
      <c r="D105" s="74"/>
      <c r="E105" s="74"/>
      <c r="F105" s="74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</row>
    <row r="106" spans="1:55" s="45" customFormat="1" x14ac:dyDescent="0.15">
      <c r="A106" s="74"/>
      <c r="B106" s="74"/>
      <c r="C106" s="74"/>
      <c r="D106" s="74"/>
      <c r="E106" s="74"/>
      <c r="F106" s="74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  <c r="BA106" s="57"/>
      <c r="BB106" s="57"/>
      <c r="BC106" s="57"/>
    </row>
    <row r="107" spans="1:55" s="45" customFormat="1" x14ac:dyDescent="0.15">
      <c r="A107" s="74"/>
      <c r="B107" s="74"/>
      <c r="C107" s="74"/>
      <c r="D107" s="74"/>
      <c r="E107" s="74"/>
      <c r="F107" s="74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  <c r="BA107" s="57"/>
      <c r="BB107" s="57"/>
      <c r="BC107" s="57"/>
    </row>
    <row r="108" spans="1:55" s="45" customFormat="1" x14ac:dyDescent="0.15">
      <c r="A108" s="74"/>
      <c r="B108" s="74"/>
      <c r="C108" s="74"/>
      <c r="D108" s="74"/>
      <c r="E108" s="74"/>
      <c r="F108" s="74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  <c r="BA108" s="57"/>
      <c r="BB108" s="57"/>
      <c r="BC108" s="57"/>
    </row>
    <row r="109" spans="1:55" s="45" customFormat="1" x14ac:dyDescent="0.15">
      <c r="A109" s="74"/>
      <c r="B109" s="74"/>
      <c r="C109" s="74"/>
      <c r="D109" s="74"/>
      <c r="E109" s="74"/>
      <c r="F109" s="74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  <c r="BA109" s="57"/>
      <c r="BB109" s="57"/>
      <c r="BC109" s="57"/>
    </row>
    <row r="110" spans="1:55" s="45" customFormat="1" x14ac:dyDescent="0.15">
      <c r="A110" s="74"/>
      <c r="B110" s="74"/>
      <c r="C110" s="74"/>
      <c r="D110" s="74"/>
      <c r="E110" s="74"/>
      <c r="F110" s="74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  <c r="BA110" s="57"/>
      <c r="BB110" s="57"/>
      <c r="BC110" s="57"/>
    </row>
    <row r="111" spans="1:55" s="45" customFormat="1" x14ac:dyDescent="0.15">
      <c r="A111" s="74"/>
      <c r="B111" s="74"/>
      <c r="C111" s="74"/>
      <c r="D111" s="74"/>
      <c r="E111" s="74"/>
      <c r="F111" s="74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  <c r="BA111" s="57"/>
      <c r="BB111" s="57"/>
      <c r="BC111" s="57"/>
    </row>
    <row r="112" spans="1:55" s="45" customFormat="1" x14ac:dyDescent="0.15">
      <c r="A112" s="74"/>
      <c r="B112" s="74"/>
      <c r="C112" s="74"/>
      <c r="D112" s="74"/>
      <c r="E112" s="74"/>
      <c r="F112" s="74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  <c r="BA112" s="57"/>
      <c r="BB112" s="57"/>
      <c r="BC112" s="57"/>
    </row>
    <row r="113" spans="1:55" s="45" customFormat="1" x14ac:dyDescent="0.15">
      <c r="A113" s="74"/>
      <c r="B113" s="74"/>
      <c r="C113" s="74"/>
      <c r="D113" s="74"/>
      <c r="E113" s="74"/>
      <c r="F113" s="74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  <c r="BA113" s="57"/>
      <c r="BB113" s="57"/>
      <c r="BC113" s="57"/>
    </row>
    <row r="114" spans="1:55" s="45" customFormat="1" x14ac:dyDescent="0.15">
      <c r="A114" s="74"/>
      <c r="B114" s="74"/>
      <c r="C114" s="74"/>
      <c r="D114" s="74"/>
      <c r="E114" s="74"/>
      <c r="F114" s="74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  <c r="BA114" s="57"/>
      <c r="BB114" s="57"/>
      <c r="BC114" s="57"/>
    </row>
    <row r="115" spans="1:55" s="45" customFormat="1" x14ac:dyDescent="0.15">
      <c r="A115" s="74"/>
      <c r="B115" s="74"/>
      <c r="C115" s="74"/>
      <c r="D115" s="74"/>
      <c r="E115" s="74"/>
      <c r="F115" s="74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  <c r="BA115" s="57"/>
      <c r="BB115" s="57"/>
      <c r="BC115" s="57"/>
    </row>
    <row r="116" spans="1:55" s="45" customFormat="1" x14ac:dyDescent="0.15">
      <c r="A116" s="74"/>
      <c r="B116" s="74"/>
      <c r="C116" s="74"/>
      <c r="D116" s="74"/>
      <c r="E116" s="74"/>
      <c r="F116" s="74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  <c r="BA116" s="57"/>
      <c r="BB116" s="57"/>
      <c r="BC116" s="57"/>
    </row>
    <row r="117" spans="1:55" s="45" customFormat="1" x14ac:dyDescent="0.15">
      <c r="A117" s="74"/>
      <c r="B117" s="74"/>
      <c r="C117" s="74"/>
      <c r="D117" s="74"/>
      <c r="E117" s="74"/>
      <c r="F117" s="74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  <c r="BA117" s="57"/>
      <c r="BB117" s="57"/>
      <c r="BC117" s="57"/>
    </row>
    <row r="118" spans="1:55" s="45" customFormat="1" x14ac:dyDescent="0.15">
      <c r="A118" s="74"/>
      <c r="B118" s="74"/>
      <c r="C118" s="74"/>
      <c r="D118" s="74"/>
      <c r="E118" s="74"/>
      <c r="F118" s="74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  <c r="BA118" s="57"/>
      <c r="BB118" s="57"/>
      <c r="BC118" s="57"/>
    </row>
    <row r="119" spans="1:55" s="45" customFormat="1" x14ac:dyDescent="0.15">
      <c r="A119" s="74"/>
      <c r="B119" s="74"/>
      <c r="C119" s="74"/>
      <c r="D119" s="74"/>
      <c r="E119" s="74"/>
      <c r="F119" s="74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  <c r="BA119" s="57"/>
      <c r="BB119" s="57"/>
      <c r="BC119" s="57"/>
    </row>
    <row r="120" spans="1:55" s="45" customFormat="1" x14ac:dyDescent="0.15">
      <c r="A120" s="74"/>
      <c r="B120" s="74"/>
      <c r="C120" s="74"/>
      <c r="D120" s="74"/>
      <c r="E120" s="74"/>
      <c r="F120" s="74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  <c r="BA120" s="57"/>
      <c r="BB120" s="57"/>
      <c r="BC120" s="57"/>
    </row>
    <row r="121" spans="1:55" s="45" customFormat="1" x14ac:dyDescent="0.15">
      <c r="A121" s="74"/>
      <c r="B121" s="74"/>
      <c r="C121" s="74"/>
      <c r="D121" s="74"/>
      <c r="E121" s="74"/>
      <c r="F121" s="74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  <c r="BA121" s="57"/>
      <c r="BB121" s="57"/>
      <c r="BC121" s="57"/>
    </row>
    <row r="122" spans="1:55" s="45" customFormat="1" x14ac:dyDescent="0.15">
      <c r="A122" s="74"/>
      <c r="B122" s="74"/>
      <c r="C122" s="74"/>
      <c r="D122" s="74"/>
      <c r="E122" s="74"/>
      <c r="F122" s="74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  <c r="BA122" s="57"/>
      <c r="BB122" s="57"/>
      <c r="BC122" s="57"/>
    </row>
    <row r="123" spans="1:55" s="45" customFormat="1" x14ac:dyDescent="0.15">
      <c r="A123" s="74"/>
      <c r="B123" s="74"/>
      <c r="C123" s="74"/>
      <c r="D123" s="74"/>
      <c r="E123" s="74"/>
      <c r="F123" s="74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  <c r="BA123" s="57"/>
      <c r="BB123" s="57"/>
      <c r="BC123" s="57"/>
    </row>
    <row r="124" spans="1:55" s="45" customFormat="1" x14ac:dyDescent="0.15">
      <c r="A124" s="74"/>
      <c r="B124" s="74"/>
      <c r="C124" s="74"/>
      <c r="D124" s="74"/>
      <c r="E124" s="74"/>
      <c r="F124" s="74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  <c r="BA124" s="57"/>
      <c r="BB124" s="57"/>
      <c r="BC124" s="57"/>
    </row>
    <row r="125" spans="1:55" s="45" customFormat="1" x14ac:dyDescent="0.15">
      <c r="A125" s="74"/>
      <c r="B125" s="74"/>
      <c r="C125" s="74"/>
      <c r="D125" s="74"/>
      <c r="E125" s="74"/>
      <c r="F125" s="74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  <c r="BA125" s="57"/>
      <c r="BB125" s="57"/>
      <c r="BC125" s="57"/>
    </row>
    <row r="126" spans="1:55" s="45" customFormat="1" x14ac:dyDescent="0.15">
      <c r="A126" s="74"/>
      <c r="B126" s="74"/>
      <c r="C126" s="74"/>
      <c r="D126" s="74"/>
      <c r="E126" s="74"/>
      <c r="F126" s="74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  <c r="BA126" s="57"/>
      <c r="BB126" s="57"/>
      <c r="BC126" s="57"/>
    </row>
    <row r="127" spans="1:55" s="45" customFormat="1" x14ac:dyDescent="0.15">
      <c r="A127" s="74"/>
      <c r="B127" s="74"/>
      <c r="C127" s="74"/>
      <c r="D127" s="74"/>
      <c r="E127" s="74"/>
      <c r="F127" s="74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  <c r="BA127" s="57"/>
      <c r="BB127" s="57"/>
      <c r="BC127" s="57"/>
    </row>
    <row r="128" spans="1:55" s="45" customFormat="1" x14ac:dyDescent="0.15">
      <c r="A128" s="74"/>
      <c r="B128" s="74"/>
      <c r="C128" s="74"/>
      <c r="D128" s="74"/>
      <c r="E128" s="74"/>
      <c r="F128" s="74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  <c r="BA128" s="57"/>
      <c r="BB128" s="57"/>
      <c r="BC128" s="57"/>
    </row>
    <row r="129" spans="1:55" s="45" customFormat="1" x14ac:dyDescent="0.15">
      <c r="A129" s="74"/>
      <c r="B129" s="74"/>
      <c r="C129" s="74"/>
      <c r="D129" s="74"/>
      <c r="E129" s="74"/>
      <c r="F129" s="74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  <c r="AW129" s="57"/>
      <c r="AX129" s="57"/>
      <c r="AY129" s="57"/>
      <c r="AZ129" s="57"/>
      <c r="BA129" s="57"/>
      <c r="BB129" s="57"/>
      <c r="BC129" s="57"/>
    </row>
    <row r="130" spans="1:55" s="45" customFormat="1" x14ac:dyDescent="0.15">
      <c r="A130" s="74"/>
      <c r="B130" s="74"/>
      <c r="C130" s="74"/>
      <c r="D130" s="74"/>
      <c r="E130" s="74"/>
      <c r="F130" s="74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  <c r="BA130" s="57"/>
      <c r="BB130" s="57"/>
      <c r="BC130" s="57"/>
    </row>
    <row r="131" spans="1:55" s="45" customFormat="1" x14ac:dyDescent="0.15">
      <c r="A131" s="74"/>
      <c r="B131" s="74"/>
      <c r="C131" s="74"/>
      <c r="D131" s="74"/>
      <c r="E131" s="74"/>
      <c r="F131" s="74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  <c r="BA131" s="57"/>
      <c r="BB131" s="57"/>
      <c r="BC131" s="57"/>
    </row>
    <row r="132" spans="1:55" s="45" customFormat="1" x14ac:dyDescent="0.15">
      <c r="A132" s="74"/>
      <c r="B132" s="74"/>
      <c r="C132" s="74"/>
      <c r="D132" s="74"/>
      <c r="E132" s="74"/>
      <c r="F132" s="74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  <c r="BA132" s="57"/>
      <c r="BB132" s="57"/>
      <c r="BC132" s="57"/>
    </row>
    <row r="133" spans="1:55" s="45" customFormat="1" x14ac:dyDescent="0.15">
      <c r="A133" s="74"/>
      <c r="B133" s="74"/>
      <c r="C133" s="74"/>
      <c r="D133" s="74"/>
      <c r="E133" s="74"/>
      <c r="F133" s="74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  <c r="BA133" s="57"/>
      <c r="BB133" s="57"/>
      <c r="BC133" s="57"/>
    </row>
    <row r="134" spans="1:55" s="45" customFormat="1" x14ac:dyDescent="0.15">
      <c r="A134" s="74"/>
      <c r="B134" s="74"/>
      <c r="C134" s="74"/>
      <c r="D134" s="74"/>
      <c r="E134" s="74"/>
      <c r="F134" s="74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  <c r="BA134" s="57"/>
      <c r="BB134" s="57"/>
      <c r="BC134" s="57"/>
    </row>
    <row r="135" spans="1:55" s="45" customFormat="1" x14ac:dyDescent="0.15">
      <c r="A135" s="74"/>
      <c r="B135" s="74"/>
      <c r="C135" s="74"/>
      <c r="D135" s="74"/>
      <c r="E135" s="74"/>
      <c r="F135" s="74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  <c r="BA135" s="57"/>
      <c r="BB135" s="57"/>
      <c r="BC135" s="57"/>
    </row>
    <row r="136" spans="1:55" s="45" customFormat="1" x14ac:dyDescent="0.15">
      <c r="A136" s="74"/>
      <c r="B136" s="74"/>
      <c r="C136" s="74"/>
      <c r="D136" s="74"/>
      <c r="E136" s="74"/>
      <c r="F136" s="74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  <c r="BA136" s="57"/>
      <c r="BB136" s="57"/>
      <c r="BC136" s="57"/>
    </row>
    <row r="137" spans="1:55" s="45" customFormat="1" x14ac:dyDescent="0.15">
      <c r="A137" s="74"/>
      <c r="B137" s="74"/>
      <c r="C137" s="74"/>
      <c r="D137" s="74"/>
      <c r="E137" s="74"/>
      <c r="F137" s="74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  <c r="BA137" s="57"/>
      <c r="BB137" s="57"/>
      <c r="BC137" s="57"/>
    </row>
    <row r="138" spans="1:55" s="45" customFormat="1" x14ac:dyDescent="0.15">
      <c r="A138" s="74"/>
      <c r="B138" s="74"/>
      <c r="C138" s="74"/>
      <c r="D138" s="74"/>
      <c r="E138" s="74"/>
      <c r="F138" s="74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  <c r="BA138" s="57"/>
      <c r="BB138" s="57"/>
      <c r="BC138" s="57"/>
    </row>
    <row r="139" spans="1:55" s="45" customFormat="1" x14ac:dyDescent="0.15">
      <c r="A139" s="74"/>
      <c r="B139" s="74"/>
      <c r="C139" s="74"/>
      <c r="D139" s="74"/>
      <c r="E139" s="74"/>
      <c r="F139" s="74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  <c r="BA139" s="57"/>
      <c r="BB139" s="57"/>
      <c r="BC139" s="57"/>
    </row>
    <row r="140" spans="1:55" s="45" customFormat="1" x14ac:dyDescent="0.15">
      <c r="A140" s="74"/>
      <c r="B140" s="74"/>
      <c r="C140" s="74"/>
      <c r="D140" s="74"/>
      <c r="E140" s="74"/>
      <c r="F140" s="74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  <c r="BA140" s="57"/>
      <c r="BB140" s="57"/>
      <c r="BC140" s="57"/>
    </row>
    <row r="141" spans="1:55" s="45" customFormat="1" x14ac:dyDescent="0.15">
      <c r="A141" s="74"/>
      <c r="B141" s="74"/>
      <c r="C141" s="74"/>
      <c r="D141" s="74"/>
      <c r="E141" s="74"/>
      <c r="F141" s="74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  <c r="BA141" s="57"/>
      <c r="BB141" s="57"/>
      <c r="BC141" s="57"/>
    </row>
    <row r="142" spans="1:55" s="45" customFormat="1" x14ac:dyDescent="0.15">
      <c r="A142" s="74"/>
      <c r="B142" s="74"/>
      <c r="C142" s="74"/>
      <c r="D142" s="74"/>
      <c r="E142" s="74"/>
      <c r="F142" s="74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  <c r="BA142" s="57"/>
      <c r="BB142" s="57"/>
      <c r="BC142" s="57"/>
    </row>
    <row r="143" spans="1:55" s="45" customFormat="1" x14ac:dyDescent="0.15">
      <c r="A143" s="74"/>
      <c r="B143" s="74"/>
      <c r="C143" s="74"/>
      <c r="D143" s="74"/>
      <c r="E143" s="74"/>
      <c r="F143" s="74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  <c r="BA143" s="57"/>
      <c r="BB143" s="57"/>
      <c r="BC143" s="57"/>
    </row>
    <row r="144" spans="1:55" s="45" customFormat="1" x14ac:dyDescent="0.15">
      <c r="A144" s="74"/>
      <c r="B144" s="74"/>
      <c r="C144" s="74"/>
      <c r="D144" s="74"/>
      <c r="E144" s="74"/>
      <c r="F144" s="74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  <c r="BA144" s="57"/>
      <c r="BB144" s="57"/>
      <c r="BC144" s="57"/>
    </row>
    <row r="145" spans="1:55" s="45" customFormat="1" x14ac:dyDescent="0.15">
      <c r="A145" s="74"/>
      <c r="B145" s="74"/>
      <c r="C145" s="74"/>
      <c r="D145" s="74"/>
      <c r="E145" s="74"/>
      <c r="F145" s="74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  <c r="BA145" s="57"/>
      <c r="BB145" s="57"/>
      <c r="BC145" s="57"/>
    </row>
    <row r="146" spans="1:55" s="45" customFormat="1" x14ac:dyDescent="0.15">
      <c r="A146" s="74"/>
      <c r="B146" s="74"/>
      <c r="C146" s="74"/>
      <c r="D146" s="74"/>
      <c r="E146" s="74"/>
      <c r="F146" s="74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  <c r="BA146" s="57"/>
      <c r="BB146" s="57"/>
      <c r="BC146" s="57"/>
    </row>
    <row r="147" spans="1:55" s="45" customFormat="1" x14ac:dyDescent="0.15">
      <c r="A147" s="74"/>
      <c r="B147" s="74"/>
      <c r="C147" s="74"/>
      <c r="D147" s="74"/>
      <c r="E147" s="74"/>
      <c r="F147" s="74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  <c r="BA147" s="57"/>
      <c r="BB147" s="57"/>
      <c r="BC147" s="57"/>
    </row>
    <row r="148" spans="1:55" s="45" customFormat="1" x14ac:dyDescent="0.15">
      <c r="A148" s="74"/>
      <c r="B148" s="74"/>
      <c r="C148" s="74"/>
      <c r="D148" s="74"/>
      <c r="E148" s="74"/>
      <c r="F148" s="74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57"/>
      <c r="BA148" s="57"/>
      <c r="BB148" s="57"/>
      <c r="BC148" s="57"/>
    </row>
    <row r="149" spans="1:55" s="45" customFormat="1" x14ac:dyDescent="0.15">
      <c r="A149" s="74"/>
      <c r="B149" s="74"/>
      <c r="C149" s="74"/>
      <c r="D149" s="74"/>
      <c r="E149" s="74"/>
      <c r="F149" s="74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  <c r="BA149" s="57"/>
      <c r="BB149" s="57"/>
      <c r="BC149" s="57"/>
    </row>
    <row r="150" spans="1:55" s="45" customFormat="1" x14ac:dyDescent="0.15">
      <c r="A150" s="74"/>
      <c r="B150" s="74"/>
      <c r="C150" s="74"/>
      <c r="D150" s="74"/>
      <c r="E150" s="74"/>
      <c r="F150" s="74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  <c r="AW150" s="57"/>
      <c r="AX150" s="57"/>
      <c r="AY150" s="57"/>
      <c r="AZ150" s="57"/>
      <c r="BA150" s="57"/>
      <c r="BB150" s="57"/>
      <c r="BC150" s="57"/>
    </row>
    <row r="151" spans="1:55" s="45" customFormat="1" x14ac:dyDescent="0.15">
      <c r="A151" s="74"/>
      <c r="B151" s="74"/>
      <c r="C151" s="74"/>
      <c r="D151" s="74"/>
      <c r="E151" s="74"/>
      <c r="F151" s="74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  <c r="AW151" s="57"/>
      <c r="AX151" s="57"/>
      <c r="AY151" s="57"/>
      <c r="AZ151" s="57"/>
      <c r="BA151" s="57"/>
      <c r="BB151" s="57"/>
      <c r="BC151" s="57"/>
    </row>
    <row r="152" spans="1:55" s="45" customFormat="1" x14ac:dyDescent="0.15">
      <c r="A152" s="74"/>
      <c r="B152" s="74"/>
      <c r="C152" s="74"/>
      <c r="D152" s="74"/>
      <c r="E152" s="74"/>
      <c r="F152" s="74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  <c r="BA152" s="57"/>
      <c r="BB152" s="57"/>
      <c r="BC152" s="57"/>
    </row>
    <row r="153" spans="1:55" s="45" customFormat="1" x14ac:dyDescent="0.15">
      <c r="A153" s="74"/>
      <c r="B153" s="74"/>
      <c r="C153" s="74"/>
      <c r="D153" s="74"/>
      <c r="E153" s="74"/>
      <c r="F153" s="74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  <c r="BA153" s="57"/>
      <c r="BB153" s="57"/>
      <c r="BC153" s="57"/>
    </row>
    <row r="154" spans="1:55" s="45" customFormat="1" x14ac:dyDescent="0.15">
      <c r="A154" s="74"/>
      <c r="B154" s="74"/>
      <c r="C154" s="74"/>
      <c r="D154" s="74"/>
      <c r="E154" s="74"/>
      <c r="F154" s="74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  <c r="BA154" s="57"/>
      <c r="BB154" s="57"/>
      <c r="BC154" s="57"/>
    </row>
    <row r="155" spans="1:55" s="45" customFormat="1" x14ac:dyDescent="0.15">
      <c r="A155" s="74"/>
      <c r="B155" s="74"/>
      <c r="C155" s="74"/>
      <c r="D155" s="74"/>
      <c r="E155" s="74"/>
      <c r="F155" s="74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  <c r="AW155" s="57"/>
      <c r="AX155" s="57"/>
      <c r="AY155" s="57"/>
      <c r="AZ155" s="57"/>
      <c r="BA155" s="57"/>
      <c r="BB155" s="57"/>
      <c r="BC155" s="57"/>
    </row>
    <row r="156" spans="1:55" s="45" customFormat="1" x14ac:dyDescent="0.15">
      <c r="A156" s="74"/>
      <c r="B156" s="74"/>
      <c r="C156" s="74"/>
      <c r="D156" s="74"/>
      <c r="E156" s="74"/>
      <c r="F156" s="74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  <c r="AW156" s="57"/>
      <c r="AX156" s="57"/>
      <c r="AY156" s="57"/>
      <c r="AZ156" s="57"/>
      <c r="BA156" s="57"/>
      <c r="BB156" s="57"/>
      <c r="BC156" s="57"/>
    </row>
    <row r="157" spans="1:55" s="45" customFormat="1" x14ac:dyDescent="0.15">
      <c r="A157" s="74"/>
      <c r="B157" s="74"/>
      <c r="C157" s="74"/>
      <c r="D157" s="74"/>
      <c r="E157" s="74"/>
      <c r="F157" s="74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  <c r="BA157" s="57"/>
      <c r="BB157" s="57"/>
      <c r="BC157" s="57"/>
    </row>
    <row r="158" spans="1:55" s="45" customFormat="1" x14ac:dyDescent="0.15">
      <c r="A158" s="74"/>
      <c r="B158" s="74"/>
      <c r="C158" s="74"/>
      <c r="D158" s="74"/>
      <c r="E158" s="74"/>
      <c r="F158" s="74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  <c r="BA158" s="57"/>
      <c r="BB158" s="57"/>
      <c r="BC158" s="57"/>
    </row>
    <row r="159" spans="1:55" s="45" customFormat="1" x14ac:dyDescent="0.15">
      <c r="A159" s="74"/>
      <c r="B159" s="74"/>
      <c r="C159" s="74"/>
      <c r="D159" s="74"/>
      <c r="E159" s="74"/>
      <c r="F159" s="74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  <c r="BA159" s="57"/>
      <c r="BB159" s="57"/>
      <c r="BC159" s="57"/>
    </row>
    <row r="160" spans="1:55" s="45" customFormat="1" x14ac:dyDescent="0.15">
      <c r="A160" s="74"/>
      <c r="B160" s="74"/>
      <c r="C160" s="74"/>
      <c r="D160" s="74"/>
      <c r="E160" s="74"/>
      <c r="F160" s="74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  <c r="BA160" s="57"/>
      <c r="BB160" s="57"/>
      <c r="BC160" s="57"/>
    </row>
    <row r="161" spans="1:55" s="45" customFormat="1" x14ac:dyDescent="0.15">
      <c r="A161" s="74"/>
      <c r="B161" s="74"/>
      <c r="C161" s="74"/>
      <c r="D161" s="74"/>
      <c r="E161" s="74"/>
      <c r="F161" s="74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  <c r="BA161" s="57"/>
      <c r="BB161" s="57"/>
      <c r="BC161" s="57"/>
    </row>
    <row r="162" spans="1:55" s="45" customFormat="1" x14ac:dyDescent="0.15">
      <c r="A162" s="74"/>
      <c r="B162" s="74"/>
      <c r="C162" s="74"/>
      <c r="D162" s="74"/>
      <c r="E162" s="74"/>
      <c r="F162" s="74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  <c r="BA162" s="57"/>
      <c r="BB162" s="57"/>
      <c r="BC162" s="57"/>
    </row>
    <row r="163" spans="1:55" s="45" customFormat="1" x14ac:dyDescent="0.15">
      <c r="A163" s="74"/>
      <c r="B163" s="74"/>
      <c r="C163" s="74"/>
      <c r="D163" s="74"/>
      <c r="E163" s="74"/>
      <c r="F163" s="74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  <c r="BA163" s="57"/>
      <c r="BB163" s="57"/>
      <c r="BC163" s="57"/>
    </row>
    <row r="164" spans="1:55" s="45" customFormat="1" x14ac:dyDescent="0.15">
      <c r="A164" s="74"/>
      <c r="B164" s="74"/>
      <c r="C164" s="74"/>
      <c r="D164" s="74"/>
      <c r="E164" s="74"/>
      <c r="F164" s="74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  <c r="BA164" s="57"/>
      <c r="BB164" s="57"/>
      <c r="BC164" s="57"/>
    </row>
    <row r="165" spans="1:55" s="45" customFormat="1" x14ac:dyDescent="0.15">
      <c r="A165" s="74"/>
      <c r="B165" s="74"/>
      <c r="C165" s="74"/>
      <c r="D165" s="74"/>
      <c r="E165" s="74"/>
      <c r="F165" s="74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  <c r="BA165" s="57"/>
      <c r="BB165" s="57"/>
      <c r="BC165" s="57"/>
    </row>
    <row r="166" spans="1:55" s="45" customFormat="1" x14ac:dyDescent="0.15">
      <c r="A166" s="74"/>
      <c r="B166" s="74"/>
      <c r="C166" s="74"/>
      <c r="D166" s="74"/>
      <c r="E166" s="74"/>
      <c r="F166" s="74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  <c r="BA166" s="57"/>
      <c r="BB166" s="57"/>
      <c r="BC166" s="57"/>
    </row>
    <row r="167" spans="1:55" s="45" customFormat="1" x14ac:dyDescent="0.15">
      <c r="A167" s="74"/>
      <c r="B167" s="74"/>
      <c r="C167" s="74"/>
      <c r="D167" s="74"/>
      <c r="E167" s="74"/>
      <c r="F167" s="74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  <c r="BA167" s="57"/>
      <c r="BB167" s="57"/>
      <c r="BC167" s="57"/>
    </row>
    <row r="168" spans="1:55" s="45" customFormat="1" x14ac:dyDescent="0.15">
      <c r="A168" s="74"/>
      <c r="B168" s="74"/>
      <c r="C168" s="74"/>
      <c r="D168" s="74"/>
      <c r="E168" s="74"/>
      <c r="F168" s="74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  <c r="BA168" s="57"/>
      <c r="BB168" s="57"/>
      <c r="BC168" s="57"/>
    </row>
    <row r="169" spans="1:55" s="45" customFormat="1" x14ac:dyDescent="0.15">
      <c r="A169" s="74"/>
      <c r="B169" s="74"/>
      <c r="C169" s="74"/>
      <c r="D169" s="74"/>
      <c r="E169" s="74"/>
      <c r="F169" s="74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  <c r="BA169" s="57"/>
      <c r="BB169" s="57"/>
      <c r="BC169" s="57"/>
    </row>
    <row r="170" spans="1:55" s="45" customFormat="1" x14ac:dyDescent="0.15">
      <c r="A170" s="74"/>
      <c r="B170" s="74"/>
      <c r="C170" s="74"/>
      <c r="D170" s="74"/>
      <c r="E170" s="74"/>
      <c r="F170" s="74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  <c r="AW170" s="57"/>
      <c r="AX170" s="57"/>
      <c r="AY170" s="57"/>
      <c r="AZ170" s="57"/>
      <c r="BA170" s="57"/>
      <c r="BB170" s="57"/>
      <c r="BC170" s="57"/>
    </row>
    <row r="171" spans="1:55" s="45" customFormat="1" x14ac:dyDescent="0.15">
      <c r="A171" s="74"/>
      <c r="B171" s="74"/>
      <c r="C171" s="74"/>
      <c r="D171" s="74"/>
      <c r="E171" s="74"/>
      <c r="F171" s="74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57"/>
      <c r="BA171" s="57"/>
      <c r="BB171" s="57"/>
      <c r="BC171" s="57"/>
    </row>
    <row r="172" spans="1:55" s="45" customFormat="1" x14ac:dyDescent="0.15">
      <c r="A172" s="74"/>
      <c r="B172" s="74"/>
      <c r="C172" s="74"/>
      <c r="D172" s="74"/>
      <c r="E172" s="74"/>
      <c r="F172" s="74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  <c r="AW172" s="57"/>
      <c r="AX172" s="57"/>
      <c r="AY172" s="57"/>
      <c r="AZ172" s="57"/>
      <c r="BA172" s="57"/>
      <c r="BB172" s="57"/>
      <c r="BC172" s="57"/>
    </row>
    <row r="173" spans="1:55" s="45" customFormat="1" x14ac:dyDescent="0.15">
      <c r="A173" s="74"/>
      <c r="B173" s="74"/>
      <c r="C173" s="74"/>
      <c r="D173" s="74"/>
      <c r="E173" s="74"/>
      <c r="F173" s="74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  <c r="AW173" s="57"/>
      <c r="AX173" s="57"/>
      <c r="AY173" s="57"/>
      <c r="AZ173" s="57"/>
      <c r="BA173" s="57"/>
      <c r="BB173" s="57"/>
      <c r="BC173" s="57"/>
    </row>
    <row r="174" spans="1:55" s="45" customFormat="1" x14ac:dyDescent="0.15">
      <c r="A174" s="74"/>
      <c r="B174" s="74"/>
      <c r="C174" s="74"/>
      <c r="D174" s="74"/>
      <c r="E174" s="74"/>
      <c r="F174" s="74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  <c r="BA174" s="57"/>
      <c r="BB174" s="57"/>
      <c r="BC174" s="57"/>
    </row>
    <row r="175" spans="1:55" s="45" customFormat="1" x14ac:dyDescent="0.15">
      <c r="A175" s="74"/>
      <c r="B175" s="74"/>
      <c r="C175" s="74"/>
      <c r="D175" s="74"/>
      <c r="E175" s="74"/>
      <c r="F175" s="74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  <c r="BA175" s="57"/>
      <c r="BB175" s="57"/>
      <c r="BC175" s="57"/>
    </row>
    <row r="176" spans="1:55" s="45" customFormat="1" x14ac:dyDescent="0.15">
      <c r="A176" s="74"/>
      <c r="B176" s="74"/>
      <c r="C176" s="74"/>
      <c r="D176" s="74"/>
      <c r="E176" s="74"/>
      <c r="F176" s="74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  <c r="AW176" s="57"/>
      <c r="AX176" s="57"/>
      <c r="AY176" s="57"/>
      <c r="AZ176" s="57"/>
      <c r="BA176" s="57"/>
      <c r="BB176" s="57"/>
      <c r="BC176" s="57"/>
    </row>
    <row r="177" spans="1:55" s="45" customFormat="1" x14ac:dyDescent="0.15">
      <c r="A177" s="74"/>
      <c r="B177" s="74"/>
      <c r="C177" s="74"/>
      <c r="D177" s="74"/>
      <c r="E177" s="74"/>
      <c r="F177" s="74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  <c r="AW177" s="57"/>
      <c r="AX177" s="57"/>
      <c r="AY177" s="57"/>
      <c r="AZ177" s="57"/>
      <c r="BA177" s="57"/>
      <c r="BB177" s="57"/>
      <c r="BC177" s="57"/>
    </row>
    <row r="178" spans="1:55" s="45" customFormat="1" x14ac:dyDescent="0.15">
      <c r="A178" s="74"/>
      <c r="B178" s="74"/>
      <c r="C178" s="74"/>
      <c r="D178" s="74"/>
      <c r="E178" s="74"/>
      <c r="F178" s="74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  <c r="AW178" s="57"/>
      <c r="AX178" s="57"/>
      <c r="AY178" s="57"/>
      <c r="AZ178" s="57"/>
      <c r="BA178" s="57"/>
      <c r="BB178" s="57"/>
      <c r="BC178" s="57"/>
    </row>
    <row r="179" spans="1:55" s="45" customFormat="1" x14ac:dyDescent="0.15">
      <c r="A179" s="74"/>
      <c r="B179" s="74"/>
      <c r="C179" s="74"/>
      <c r="D179" s="74"/>
      <c r="E179" s="74"/>
      <c r="F179" s="74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  <c r="AW179" s="57"/>
      <c r="AX179" s="57"/>
      <c r="AY179" s="57"/>
      <c r="AZ179" s="57"/>
      <c r="BA179" s="57"/>
      <c r="BB179" s="57"/>
      <c r="BC179" s="57"/>
    </row>
    <row r="180" spans="1:55" s="45" customFormat="1" x14ac:dyDescent="0.15">
      <c r="A180" s="74"/>
      <c r="B180" s="74"/>
      <c r="C180" s="74"/>
      <c r="D180" s="74"/>
      <c r="E180" s="74"/>
      <c r="F180" s="74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  <c r="AW180" s="57"/>
      <c r="AX180" s="57"/>
      <c r="AY180" s="57"/>
      <c r="AZ180" s="57"/>
      <c r="BA180" s="57"/>
      <c r="BB180" s="57"/>
      <c r="BC180" s="57"/>
    </row>
    <row r="181" spans="1:55" s="45" customFormat="1" x14ac:dyDescent="0.15">
      <c r="A181" s="74"/>
      <c r="B181" s="74"/>
      <c r="C181" s="74"/>
      <c r="D181" s="74"/>
      <c r="E181" s="74"/>
      <c r="F181" s="74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  <c r="AW181" s="57"/>
      <c r="AX181" s="57"/>
      <c r="AY181" s="57"/>
      <c r="AZ181" s="57"/>
      <c r="BA181" s="57"/>
      <c r="BB181" s="57"/>
      <c r="BC181" s="57"/>
    </row>
    <row r="182" spans="1:55" s="45" customFormat="1" x14ac:dyDescent="0.15">
      <c r="A182" s="74"/>
      <c r="B182" s="74"/>
      <c r="C182" s="74"/>
      <c r="D182" s="74"/>
      <c r="E182" s="74"/>
      <c r="F182" s="74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  <c r="AW182" s="57"/>
      <c r="AX182" s="57"/>
      <c r="AY182" s="57"/>
      <c r="AZ182" s="57"/>
      <c r="BA182" s="57"/>
      <c r="BB182" s="57"/>
      <c r="BC182" s="57"/>
    </row>
    <row r="183" spans="1:55" s="45" customFormat="1" x14ac:dyDescent="0.15">
      <c r="A183" s="74"/>
      <c r="B183" s="74"/>
      <c r="C183" s="74"/>
      <c r="D183" s="74"/>
      <c r="E183" s="74"/>
      <c r="F183" s="74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  <c r="AS183" s="57"/>
      <c r="AT183" s="57"/>
      <c r="AU183" s="57"/>
      <c r="AV183" s="57"/>
      <c r="AW183" s="57"/>
      <c r="AX183" s="57"/>
      <c r="AY183" s="57"/>
      <c r="AZ183" s="57"/>
      <c r="BA183" s="57"/>
      <c r="BB183" s="57"/>
      <c r="BC183" s="57"/>
    </row>
    <row r="184" spans="1:55" s="45" customFormat="1" x14ac:dyDescent="0.15">
      <c r="A184" s="74"/>
      <c r="B184" s="74"/>
      <c r="C184" s="74"/>
      <c r="D184" s="74"/>
      <c r="E184" s="74"/>
      <c r="F184" s="74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  <c r="AW184" s="57"/>
      <c r="AX184" s="57"/>
      <c r="AY184" s="57"/>
      <c r="AZ184" s="57"/>
      <c r="BA184" s="57"/>
      <c r="BB184" s="57"/>
      <c r="BC184" s="57"/>
    </row>
    <row r="185" spans="1:55" s="45" customFormat="1" x14ac:dyDescent="0.15">
      <c r="A185" s="74"/>
      <c r="B185" s="74"/>
      <c r="C185" s="74"/>
      <c r="D185" s="74"/>
      <c r="E185" s="74"/>
      <c r="F185" s="74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  <c r="AW185" s="57"/>
      <c r="AX185" s="57"/>
      <c r="AY185" s="57"/>
      <c r="AZ185" s="57"/>
      <c r="BA185" s="57"/>
      <c r="BB185" s="57"/>
      <c r="BC185" s="57"/>
    </row>
    <row r="186" spans="1:55" s="45" customFormat="1" x14ac:dyDescent="0.15">
      <c r="A186" s="74"/>
      <c r="B186" s="74"/>
      <c r="C186" s="74"/>
      <c r="D186" s="74"/>
      <c r="E186" s="74"/>
      <c r="F186" s="74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  <c r="BA186" s="57"/>
      <c r="BB186" s="57"/>
      <c r="BC186" s="57"/>
    </row>
    <row r="187" spans="1:55" s="45" customFormat="1" x14ac:dyDescent="0.15">
      <c r="A187" s="74"/>
      <c r="B187" s="74"/>
      <c r="C187" s="74"/>
      <c r="D187" s="74"/>
      <c r="E187" s="74"/>
      <c r="F187" s="74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  <c r="AW187" s="57"/>
      <c r="AX187" s="57"/>
      <c r="AY187" s="57"/>
      <c r="AZ187" s="57"/>
      <c r="BA187" s="57"/>
      <c r="BB187" s="57"/>
      <c r="BC187" s="57"/>
    </row>
    <row r="188" spans="1:55" s="45" customFormat="1" x14ac:dyDescent="0.15">
      <c r="A188" s="74"/>
      <c r="B188" s="74"/>
      <c r="C188" s="74"/>
      <c r="D188" s="74"/>
      <c r="E188" s="74"/>
      <c r="F188" s="74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  <c r="AW188" s="57"/>
      <c r="AX188" s="57"/>
      <c r="AY188" s="57"/>
      <c r="AZ188" s="57"/>
      <c r="BA188" s="57"/>
      <c r="BB188" s="57"/>
      <c r="BC188" s="57"/>
    </row>
    <row r="189" spans="1:55" s="45" customFormat="1" x14ac:dyDescent="0.15">
      <c r="A189" s="74"/>
      <c r="B189" s="74"/>
      <c r="C189" s="74"/>
      <c r="D189" s="74"/>
      <c r="E189" s="74"/>
      <c r="F189" s="74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  <c r="AW189" s="57"/>
      <c r="AX189" s="57"/>
      <c r="AY189" s="57"/>
      <c r="AZ189" s="57"/>
      <c r="BA189" s="57"/>
      <c r="BB189" s="57"/>
      <c r="BC189" s="57"/>
    </row>
    <row r="190" spans="1:55" s="45" customFormat="1" x14ac:dyDescent="0.15">
      <c r="A190" s="74"/>
      <c r="B190" s="74"/>
      <c r="C190" s="74"/>
      <c r="D190" s="74"/>
      <c r="E190" s="74"/>
      <c r="F190" s="74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  <c r="AT190" s="57"/>
      <c r="AU190" s="57"/>
      <c r="AV190" s="57"/>
      <c r="AW190" s="57"/>
      <c r="AX190" s="57"/>
      <c r="AY190" s="57"/>
      <c r="AZ190" s="57"/>
      <c r="BA190" s="57"/>
      <c r="BB190" s="57"/>
      <c r="BC190" s="57"/>
    </row>
    <row r="191" spans="1:55" s="45" customFormat="1" x14ac:dyDescent="0.15">
      <c r="A191" s="74"/>
      <c r="B191" s="74"/>
      <c r="C191" s="74"/>
      <c r="D191" s="74"/>
      <c r="E191" s="74"/>
      <c r="F191" s="74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57"/>
      <c r="AU191" s="57"/>
      <c r="AV191" s="57"/>
      <c r="AW191" s="57"/>
      <c r="AX191" s="57"/>
      <c r="AY191" s="57"/>
      <c r="AZ191" s="57"/>
      <c r="BA191" s="57"/>
      <c r="BB191" s="57"/>
      <c r="BC191" s="57"/>
    </row>
    <row r="192" spans="1:55" s="45" customFormat="1" x14ac:dyDescent="0.15">
      <c r="A192" s="74"/>
      <c r="B192" s="74"/>
      <c r="C192" s="74"/>
      <c r="D192" s="74"/>
      <c r="E192" s="74"/>
      <c r="F192" s="74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  <c r="AT192" s="57"/>
      <c r="AU192" s="57"/>
      <c r="AV192" s="57"/>
      <c r="AW192" s="57"/>
      <c r="AX192" s="57"/>
      <c r="AY192" s="57"/>
      <c r="AZ192" s="57"/>
      <c r="BA192" s="57"/>
      <c r="BB192" s="57"/>
      <c r="BC192" s="57"/>
    </row>
    <row r="193" spans="1:55" s="45" customFormat="1" x14ac:dyDescent="0.15">
      <c r="A193" s="74"/>
      <c r="B193" s="74"/>
      <c r="C193" s="74"/>
      <c r="D193" s="74"/>
      <c r="E193" s="74"/>
      <c r="F193" s="74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  <c r="AW193" s="57"/>
      <c r="AX193" s="57"/>
      <c r="AY193" s="57"/>
      <c r="AZ193" s="57"/>
      <c r="BA193" s="57"/>
      <c r="BB193" s="57"/>
      <c r="BC193" s="57"/>
    </row>
    <row r="194" spans="1:55" s="45" customFormat="1" x14ac:dyDescent="0.15">
      <c r="A194" s="74"/>
      <c r="B194" s="74"/>
      <c r="C194" s="74"/>
      <c r="D194" s="74"/>
      <c r="E194" s="74"/>
      <c r="F194" s="74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  <c r="BA194" s="57"/>
      <c r="BB194" s="57"/>
      <c r="BC194" s="57"/>
    </row>
    <row r="195" spans="1:55" s="45" customFormat="1" x14ac:dyDescent="0.15">
      <c r="A195" s="74"/>
      <c r="B195" s="74"/>
      <c r="C195" s="74"/>
      <c r="D195" s="74"/>
      <c r="E195" s="74"/>
      <c r="F195" s="74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  <c r="BA195" s="57"/>
      <c r="BB195" s="57"/>
      <c r="BC195" s="57"/>
    </row>
    <row r="196" spans="1:55" s="45" customFormat="1" x14ac:dyDescent="0.15">
      <c r="A196" s="74"/>
      <c r="B196" s="74"/>
      <c r="C196" s="74"/>
      <c r="D196" s="74"/>
      <c r="E196" s="74"/>
      <c r="F196" s="74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  <c r="BA196" s="57"/>
      <c r="BB196" s="57"/>
      <c r="BC196" s="57"/>
    </row>
    <row r="197" spans="1:55" s="45" customFormat="1" x14ac:dyDescent="0.15">
      <c r="A197" s="74"/>
      <c r="B197" s="74"/>
      <c r="C197" s="74"/>
      <c r="D197" s="74"/>
      <c r="E197" s="74"/>
      <c r="F197" s="74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  <c r="BA197" s="57"/>
      <c r="BB197" s="57"/>
      <c r="BC197" s="57"/>
    </row>
    <row r="198" spans="1:55" s="45" customFormat="1" x14ac:dyDescent="0.15">
      <c r="A198" s="74"/>
      <c r="B198" s="74"/>
      <c r="C198" s="74"/>
      <c r="D198" s="74"/>
      <c r="E198" s="74"/>
      <c r="F198" s="74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  <c r="AW198" s="57"/>
      <c r="AX198" s="57"/>
      <c r="AY198" s="57"/>
      <c r="AZ198" s="57"/>
      <c r="BA198" s="57"/>
      <c r="BB198" s="57"/>
      <c r="BC198" s="57"/>
    </row>
    <row r="199" spans="1:55" s="45" customFormat="1" x14ac:dyDescent="0.15">
      <c r="A199" s="74"/>
      <c r="B199" s="74"/>
      <c r="C199" s="74"/>
      <c r="D199" s="74"/>
      <c r="E199" s="74"/>
      <c r="F199" s="74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  <c r="AW199" s="57"/>
      <c r="AX199" s="57"/>
      <c r="AY199" s="57"/>
      <c r="AZ199" s="57"/>
      <c r="BA199" s="57"/>
      <c r="BB199" s="57"/>
      <c r="BC199" s="57"/>
    </row>
    <row r="200" spans="1:55" s="45" customFormat="1" x14ac:dyDescent="0.15">
      <c r="A200" s="74"/>
      <c r="B200" s="74"/>
      <c r="C200" s="74"/>
      <c r="D200" s="74"/>
      <c r="E200" s="74"/>
      <c r="F200" s="74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  <c r="AW200" s="57"/>
      <c r="AX200" s="57"/>
      <c r="AY200" s="57"/>
      <c r="AZ200" s="57"/>
      <c r="BA200" s="57"/>
      <c r="BB200" s="57"/>
      <c r="BC200" s="57"/>
    </row>
    <row r="201" spans="1:55" s="45" customFormat="1" x14ac:dyDescent="0.15">
      <c r="A201" s="74"/>
      <c r="B201" s="74"/>
      <c r="C201" s="74"/>
      <c r="D201" s="74"/>
      <c r="E201" s="74"/>
      <c r="F201" s="74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  <c r="AW201" s="57"/>
      <c r="AX201" s="57"/>
      <c r="AY201" s="57"/>
      <c r="AZ201" s="57"/>
      <c r="BA201" s="57"/>
      <c r="BB201" s="57"/>
      <c r="BC201" s="57"/>
    </row>
    <row r="202" spans="1:55" s="45" customFormat="1" x14ac:dyDescent="0.15">
      <c r="A202" s="74"/>
      <c r="B202" s="74"/>
      <c r="C202" s="74"/>
      <c r="D202" s="74"/>
      <c r="E202" s="74"/>
      <c r="F202" s="74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57"/>
      <c r="AG202" s="57"/>
      <c r="AH202" s="57"/>
      <c r="AI202" s="57"/>
      <c r="AJ202" s="57"/>
      <c r="AK202" s="57"/>
      <c r="AL202" s="57"/>
      <c r="AM202" s="57"/>
      <c r="AN202" s="57"/>
      <c r="AO202" s="57"/>
      <c r="AP202" s="57"/>
      <c r="AQ202" s="57"/>
      <c r="AR202" s="57"/>
      <c r="AS202" s="57"/>
      <c r="AT202" s="57"/>
      <c r="AU202" s="57"/>
      <c r="AV202" s="57"/>
      <c r="AW202" s="57"/>
      <c r="AX202" s="57"/>
      <c r="AY202" s="57"/>
      <c r="AZ202" s="57"/>
      <c r="BA202" s="57"/>
      <c r="BB202" s="57"/>
      <c r="BC202" s="57"/>
    </row>
    <row r="203" spans="1:55" s="45" customFormat="1" x14ac:dyDescent="0.15">
      <c r="A203" s="74"/>
      <c r="B203" s="74"/>
      <c r="C203" s="74"/>
      <c r="D203" s="74"/>
      <c r="E203" s="74"/>
      <c r="F203" s="74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  <c r="AK203" s="57"/>
      <c r="AL203" s="57"/>
      <c r="AM203" s="57"/>
      <c r="AN203" s="57"/>
      <c r="AO203" s="57"/>
      <c r="AP203" s="57"/>
      <c r="AQ203" s="57"/>
      <c r="AR203" s="57"/>
      <c r="AS203" s="57"/>
      <c r="AT203" s="57"/>
      <c r="AU203" s="57"/>
      <c r="AV203" s="57"/>
      <c r="AW203" s="57"/>
      <c r="AX203" s="57"/>
      <c r="AY203" s="57"/>
      <c r="AZ203" s="57"/>
      <c r="BA203" s="57"/>
      <c r="BB203" s="57"/>
      <c r="BC203" s="57"/>
    </row>
    <row r="204" spans="1:55" s="45" customFormat="1" x14ac:dyDescent="0.15">
      <c r="A204" s="74"/>
      <c r="B204" s="74"/>
      <c r="C204" s="74"/>
      <c r="D204" s="74"/>
      <c r="E204" s="74"/>
      <c r="F204" s="74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7"/>
      <c r="AG204" s="57"/>
      <c r="AH204" s="57"/>
      <c r="AI204" s="57"/>
      <c r="AJ204" s="57"/>
      <c r="AK204" s="57"/>
      <c r="AL204" s="57"/>
      <c r="AM204" s="57"/>
      <c r="AN204" s="57"/>
      <c r="AO204" s="57"/>
      <c r="AP204" s="57"/>
      <c r="AQ204" s="57"/>
      <c r="AR204" s="57"/>
      <c r="AS204" s="57"/>
      <c r="AT204" s="57"/>
      <c r="AU204" s="57"/>
      <c r="AV204" s="57"/>
      <c r="AW204" s="57"/>
      <c r="AX204" s="57"/>
      <c r="AY204" s="57"/>
      <c r="AZ204" s="57"/>
      <c r="BA204" s="57"/>
      <c r="BB204" s="57"/>
      <c r="BC204" s="57"/>
    </row>
    <row r="205" spans="1:55" s="45" customFormat="1" x14ac:dyDescent="0.15">
      <c r="A205" s="74"/>
      <c r="B205" s="74"/>
      <c r="C205" s="74"/>
      <c r="D205" s="74"/>
      <c r="E205" s="74"/>
      <c r="F205" s="74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  <c r="AK205" s="57"/>
      <c r="AL205" s="57"/>
      <c r="AM205" s="57"/>
      <c r="AN205" s="57"/>
      <c r="AO205" s="57"/>
      <c r="AP205" s="57"/>
      <c r="AQ205" s="57"/>
      <c r="AR205" s="57"/>
      <c r="AS205" s="57"/>
      <c r="AT205" s="57"/>
      <c r="AU205" s="57"/>
      <c r="AV205" s="57"/>
      <c r="AW205" s="57"/>
      <c r="AX205" s="57"/>
      <c r="AY205" s="57"/>
      <c r="AZ205" s="57"/>
      <c r="BA205" s="57"/>
      <c r="BB205" s="57"/>
      <c r="BC205" s="57"/>
    </row>
    <row r="206" spans="1:55" s="45" customFormat="1" x14ac:dyDescent="0.15">
      <c r="A206" s="74"/>
      <c r="B206" s="74"/>
      <c r="C206" s="74"/>
      <c r="D206" s="74"/>
      <c r="E206" s="74"/>
      <c r="F206" s="74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  <c r="AK206" s="57"/>
      <c r="AL206" s="57"/>
      <c r="AM206" s="57"/>
      <c r="AN206" s="57"/>
      <c r="AO206" s="57"/>
      <c r="AP206" s="57"/>
      <c r="AQ206" s="57"/>
      <c r="AR206" s="57"/>
      <c r="AS206" s="57"/>
      <c r="AT206" s="57"/>
      <c r="AU206" s="57"/>
      <c r="AV206" s="57"/>
      <c r="AW206" s="57"/>
      <c r="AX206" s="57"/>
      <c r="AY206" s="57"/>
      <c r="AZ206" s="57"/>
      <c r="BA206" s="57"/>
      <c r="BB206" s="57"/>
      <c r="BC206" s="57"/>
    </row>
    <row r="207" spans="1:55" s="45" customFormat="1" x14ac:dyDescent="0.15">
      <c r="A207" s="74"/>
      <c r="B207" s="74"/>
      <c r="C207" s="74"/>
      <c r="D207" s="74"/>
      <c r="E207" s="74"/>
      <c r="F207" s="74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  <c r="AK207" s="57"/>
      <c r="AL207" s="57"/>
      <c r="AM207" s="57"/>
      <c r="AN207" s="57"/>
      <c r="AO207" s="57"/>
      <c r="AP207" s="57"/>
      <c r="AQ207" s="57"/>
      <c r="AR207" s="57"/>
      <c r="AS207" s="57"/>
      <c r="AT207" s="57"/>
      <c r="AU207" s="57"/>
      <c r="AV207" s="57"/>
      <c r="AW207" s="57"/>
      <c r="AX207" s="57"/>
      <c r="AY207" s="57"/>
      <c r="AZ207" s="57"/>
      <c r="BA207" s="57"/>
      <c r="BB207" s="57"/>
      <c r="BC207" s="57"/>
    </row>
    <row r="208" spans="1:55" s="45" customFormat="1" x14ac:dyDescent="0.15">
      <c r="A208" s="74"/>
      <c r="B208" s="74"/>
      <c r="C208" s="74"/>
      <c r="D208" s="74"/>
      <c r="E208" s="74"/>
      <c r="F208" s="74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7"/>
      <c r="AG208" s="57"/>
      <c r="AH208" s="57"/>
      <c r="AI208" s="57"/>
      <c r="AJ208" s="57"/>
      <c r="AK208" s="57"/>
      <c r="AL208" s="57"/>
      <c r="AM208" s="57"/>
      <c r="AN208" s="57"/>
      <c r="AO208" s="57"/>
      <c r="AP208" s="57"/>
      <c r="AQ208" s="57"/>
      <c r="AR208" s="57"/>
      <c r="AS208" s="57"/>
      <c r="AT208" s="57"/>
      <c r="AU208" s="57"/>
      <c r="AV208" s="57"/>
      <c r="AW208" s="57"/>
      <c r="AX208" s="57"/>
      <c r="AY208" s="57"/>
      <c r="AZ208" s="57"/>
      <c r="BA208" s="57"/>
      <c r="BB208" s="57"/>
      <c r="BC208" s="57"/>
    </row>
    <row r="209" spans="1:55" s="45" customFormat="1" x14ac:dyDescent="0.15">
      <c r="A209" s="74"/>
      <c r="B209" s="74"/>
      <c r="C209" s="74"/>
      <c r="D209" s="74"/>
      <c r="E209" s="74"/>
      <c r="F209" s="74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  <c r="AG209" s="57"/>
      <c r="AH209" s="57"/>
      <c r="AI209" s="57"/>
      <c r="AJ209" s="57"/>
      <c r="AK209" s="57"/>
      <c r="AL209" s="57"/>
      <c r="AM209" s="57"/>
      <c r="AN209" s="57"/>
      <c r="AO209" s="57"/>
      <c r="AP209" s="57"/>
      <c r="AQ209" s="57"/>
      <c r="AR209" s="57"/>
      <c r="AS209" s="57"/>
      <c r="AT209" s="57"/>
      <c r="AU209" s="57"/>
      <c r="AV209" s="57"/>
      <c r="AW209" s="57"/>
      <c r="AX209" s="57"/>
      <c r="AY209" s="57"/>
      <c r="AZ209" s="57"/>
      <c r="BA209" s="57"/>
      <c r="BB209" s="57"/>
      <c r="BC209" s="57"/>
    </row>
    <row r="210" spans="1:55" s="45" customFormat="1" x14ac:dyDescent="0.15">
      <c r="A210" s="74"/>
      <c r="B210" s="74"/>
      <c r="C210" s="74"/>
      <c r="D210" s="74"/>
      <c r="E210" s="74"/>
      <c r="F210" s="74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7"/>
      <c r="AG210" s="57"/>
      <c r="AH210" s="57"/>
      <c r="AI210" s="57"/>
      <c r="AJ210" s="57"/>
      <c r="AK210" s="57"/>
      <c r="AL210" s="57"/>
      <c r="AM210" s="57"/>
      <c r="AN210" s="57"/>
      <c r="AO210" s="57"/>
      <c r="AP210" s="57"/>
      <c r="AQ210" s="57"/>
      <c r="AR210" s="57"/>
      <c r="AS210" s="57"/>
      <c r="AT210" s="57"/>
      <c r="AU210" s="57"/>
      <c r="AV210" s="57"/>
      <c r="AW210" s="57"/>
      <c r="AX210" s="57"/>
      <c r="AY210" s="57"/>
      <c r="AZ210" s="57"/>
      <c r="BA210" s="57"/>
      <c r="BB210" s="57"/>
      <c r="BC210" s="57"/>
    </row>
    <row r="211" spans="1:55" s="45" customFormat="1" x14ac:dyDescent="0.15">
      <c r="A211" s="74"/>
      <c r="B211" s="74"/>
      <c r="C211" s="74"/>
      <c r="D211" s="74"/>
      <c r="E211" s="74"/>
      <c r="F211" s="74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  <c r="AE211" s="57"/>
      <c r="AF211" s="57"/>
      <c r="AG211" s="57"/>
      <c r="AH211" s="57"/>
      <c r="AI211" s="57"/>
      <c r="AJ211" s="57"/>
      <c r="AK211" s="57"/>
      <c r="AL211" s="57"/>
      <c r="AM211" s="57"/>
      <c r="AN211" s="57"/>
      <c r="AO211" s="57"/>
      <c r="AP211" s="57"/>
      <c r="AQ211" s="57"/>
      <c r="AR211" s="57"/>
      <c r="AS211" s="57"/>
      <c r="AT211" s="57"/>
      <c r="AU211" s="57"/>
      <c r="AV211" s="57"/>
      <c r="AW211" s="57"/>
      <c r="AX211" s="57"/>
      <c r="AY211" s="57"/>
      <c r="AZ211" s="57"/>
      <c r="BA211" s="57"/>
      <c r="BB211" s="57"/>
      <c r="BC211" s="57"/>
    </row>
    <row r="212" spans="1:55" s="45" customFormat="1" x14ac:dyDescent="0.15">
      <c r="A212" s="74"/>
      <c r="B212" s="74"/>
      <c r="C212" s="74"/>
      <c r="D212" s="74"/>
      <c r="E212" s="74"/>
      <c r="F212" s="74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/>
      <c r="AE212" s="57"/>
      <c r="AF212" s="57"/>
      <c r="AG212" s="57"/>
      <c r="AH212" s="57"/>
      <c r="AI212" s="57"/>
      <c r="AJ212" s="57"/>
      <c r="AK212" s="57"/>
      <c r="AL212" s="57"/>
      <c r="AM212" s="57"/>
      <c r="AN212" s="57"/>
      <c r="AO212" s="57"/>
      <c r="AP212" s="57"/>
      <c r="AQ212" s="57"/>
      <c r="AR212" s="57"/>
      <c r="AS212" s="57"/>
      <c r="AT212" s="57"/>
      <c r="AU212" s="57"/>
      <c r="AV212" s="57"/>
      <c r="AW212" s="57"/>
      <c r="AX212" s="57"/>
      <c r="AY212" s="57"/>
      <c r="AZ212" s="57"/>
      <c r="BA212" s="57"/>
      <c r="BB212" s="57"/>
      <c r="BC212" s="57"/>
    </row>
    <row r="213" spans="1:55" s="45" customFormat="1" x14ac:dyDescent="0.15">
      <c r="A213" s="74"/>
      <c r="B213" s="74"/>
      <c r="C213" s="74"/>
      <c r="D213" s="74"/>
      <c r="E213" s="74"/>
      <c r="F213" s="74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7"/>
      <c r="AG213" s="57"/>
      <c r="AH213" s="57"/>
      <c r="AI213" s="57"/>
      <c r="AJ213" s="57"/>
      <c r="AK213" s="57"/>
      <c r="AL213" s="57"/>
      <c r="AM213" s="57"/>
      <c r="AN213" s="57"/>
      <c r="AO213" s="57"/>
      <c r="AP213" s="57"/>
      <c r="AQ213" s="57"/>
      <c r="AR213" s="57"/>
      <c r="AS213" s="57"/>
      <c r="AT213" s="57"/>
      <c r="AU213" s="57"/>
      <c r="AV213" s="57"/>
      <c r="AW213" s="57"/>
      <c r="AX213" s="57"/>
      <c r="AY213" s="57"/>
      <c r="AZ213" s="57"/>
      <c r="BA213" s="57"/>
      <c r="BB213" s="57"/>
      <c r="BC213" s="57"/>
    </row>
    <row r="214" spans="1:55" s="45" customFormat="1" x14ac:dyDescent="0.15">
      <c r="A214" s="74"/>
      <c r="B214" s="74"/>
      <c r="C214" s="74"/>
      <c r="D214" s="74"/>
      <c r="E214" s="74"/>
      <c r="F214" s="74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7"/>
      <c r="AG214" s="57"/>
      <c r="AH214" s="57"/>
      <c r="AI214" s="57"/>
      <c r="AJ214" s="57"/>
      <c r="AK214" s="57"/>
      <c r="AL214" s="57"/>
      <c r="AM214" s="57"/>
      <c r="AN214" s="57"/>
      <c r="AO214" s="57"/>
      <c r="AP214" s="57"/>
      <c r="AQ214" s="57"/>
      <c r="AR214" s="57"/>
      <c r="AS214" s="57"/>
      <c r="AT214" s="57"/>
      <c r="AU214" s="57"/>
      <c r="AV214" s="57"/>
      <c r="AW214" s="57"/>
      <c r="AX214" s="57"/>
      <c r="AY214" s="57"/>
      <c r="AZ214" s="57"/>
      <c r="BA214" s="57"/>
      <c r="BB214" s="57"/>
      <c r="BC214" s="57"/>
    </row>
    <row r="215" spans="1:55" s="45" customFormat="1" x14ac:dyDescent="0.15">
      <c r="A215" s="74"/>
      <c r="B215" s="74"/>
      <c r="C215" s="74"/>
      <c r="D215" s="74"/>
      <c r="E215" s="74"/>
      <c r="F215" s="74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/>
      <c r="AE215" s="57"/>
      <c r="AF215" s="57"/>
      <c r="AG215" s="57"/>
      <c r="AH215" s="57"/>
      <c r="AI215" s="57"/>
      <c r="AJ215" s="57"/>
      <c r="AK215" s="57"/>
      <c r="AL215" s="57"/>
      <c r="AM215" s="57"/>
      <c r="AN215" s="57"/>
      <c r="AO215" s="57"/>
      <c r="AP215" s="57"/>
      <c r="AQ215" s="57"/>
      <c r="AR215" s="57"/>
      <c r="AS215" s="57"/>
      <c r="AT215" s="57"/>
      <c r="AU215" s="57"/>
      <c r="AV215" s="57"/>
      <c r="AW215" s="57"/>
      <c r="AX215" s="57"/>
      <c r="AY215" s="57"/>
      <c r="AZ215" s="57"/>
      <c r="BA215" s="57"/>
      <c r="BB215" s="57"/>
      <c r="BC215" s="57"/>
    </row>
    <row r="216" spans="1:55" s="45" customFormat="1" x14ac:dyDescent="0.15">
      <c r="A216" s="74"/>
      <c r="B216" s="74"/>
      <c r="C216" s="74"/>
      <c r="D216" s="74"/>
      <c r="E216" s="74"/>
      <c r="F216" s="74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/>
      <c r="AE216" s="57"/>
      <c r="AF216" s="57"/>
      <c r="AG216" s="57"/>
      <c r="AH216" s="57"/>
      <c r="AI216" s="57"/>
      <c r="AJ216" s="57"/>
      <c r="AK216" s="57"/>
      <c r="AL216" s="57"/>
      <c r="AM216" s="57"/>
      <c r="AN216" s="57"/>
      <c r="AO216" s="57"/>
      <c r="AP216" s="57"/>
      <c r="AQ216" s="57"/>
      <c r="AR216" s="57"/>
      <c r="AS216" s="57"/>
      <c r="AT216" s="57"/>
      <c r="AU216" s="57"/>
      <c r="AV216" s="57"/>
      <c r="AW216" s="57"/>
      <c r="AX216" s="57"/>
      <c r="AY216" s="57"/>
      <c r="AZ216" s="57"/>
      <c r="BA216" s="57"/>
      <c r="BB216" s="57"/>
      <c r="BC216" s="57"/>
    </row>
    <row r="217" spans="1:55" s="45" customFormat="1" x14ac:dyDescent="0.15">
      <c r="A217" s="74"/>
      <c r="B217" s="74"/>
      <c r="C217" s="74"/>
      <c r="D217" s="74"/>
      <c r="E217" s="74"/>
      <c r="F217" s="74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/>
      <c r="AE217" s="57"/>
      <c r="AF217" s="57"/>
      <c r="AG217" s="57"/>
      <c r="AH217" s="57"/>
      <c r="AI217" s="57"/>
      <c r="AJ217" s="57"/>
      <c r="AK217" s="57"/>
      <c r="AL217" s="57"/>
      <c r="AM217" s="57"/>
      <c r="AN217" s="57"/>
      <c r="AO217" s="57"/>
      <c r="AP217" s="57"/>
      <c r="AQ217" s="57"/>
      <c r="AR217" s="57"/>
      <c r="AS217" s="57"/>
      <c r="AT217" s="57"/>
      <c r="AU217" s="57"/>
      <c r="AV217" s="57"/>
      <c r="AW217" s="57"/>
      <c r="AX217" s="57"/>
      <c r="AY217" s="57"/>
      <c r="AZ217" s="57"/>
      <c r="BA217" s="57"/>
      <c r="BB217" s="57"/>
      <c r="BC217" s="57"/>
    </row>
    <row r="218" spans="1:55" s="45" customFormat="1" x14ac:dyDescent="0.15">
      <c r="A218" s="74"/>
      <c r="B218" s="74"/>
      <c r="C218" s="74"/>
      <c r="D218" s="74"/>
      <c r="E218" s="74"/>
      <c r="F218" s="74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  <c r="AA218" s="57"/>
      <c r="AB218" s="57"/>
      <c r="AC218" s="57"/>
      <c r="AD218" s="57"/>
      <c r="AE218" s="57"/>
      <c r="AF218" s="57"/>
      <c r="AG218" s="57"/>
      <c r="AH218" s="57"/>
      <c r="AI218" s="57"/>
      <c r="AJ218" s="57"/>
      <c r="AK218" s="57"/>
      <c r="AL218" s="57"/>
      <c r="AM218" s="57"/>
      <c r="AN218" s="57"/>
      <c r="AO218" s="57"/>
      <c r="AP218" s="57"/>
      <c r="AQ218" s="57"/>
      <c r="AR218" s="57"/>
      <c r="AS218" s="57"/>
      <c r="AT218" s="57"/>
      <c r="AU218" s="57"/>
      <c r="AV218" s="57"/>
      <c r="AW218" s="57"/>
      <c r="AX218" s="57"/>
      <c r="AY218" s="57"/>
      <c r="AZ218" s="57"/>
      <c r="BA218" s="57"/>
      <c r="BB218" s="57"/>
      <c r="BC218" s="57"/>
    </row>
    <row r="219" spans="1:55" s="45" customFormat="1" x14ac:dyDescent="0.15">
      <c r="A219" s="74"/>
      <c r="B219" s="74"/>
      <c r="C219" s="74"/>
      <c r="D219" s="74"/>
      <c r="E219" s="74"/>
      <c r="F219" s="74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  <c r="AE219" s="57"/>
      <c r="AF219" s="57"/>
      <c r="AG219" s="57"/>
      <c r="AH219" s="57"/>
      <c r="AI219" s="57"/>
      <c r="AJ219" s="57"/>
      <c r="AK219" s="57"/>
      <c r="AL219" s="57"/>
      <c r="AM219" s="57"/>
      <c r="AN219" s="57"/>
      <c r="AO219" s="57"/>
      <c r="AP219" s="57"/>
      <c r="AQ219" s="57"/>
      <c r="AR219" s="57"/>
      <c r="AS219" s="57"/>
      <c r="AT219" s="57"/>
      <c r="AU219" s="57"/>
      <c r="AV219" s="57"/>
      <c r="AW219" s="57"/>
      <c r="AX219" s="57"/>
      <c r="AY219" s="57"/>
      <c r="AZ219" s="57"/>
      <c r="BA219" s="57"/>
      <c r="BB219" s="57"/>
      <c r="BC219" s="57"/>
    </row>
    <row r="220" spans="1:55" s="45" customFormat="1" x14ac:dyDescent="0.15">
      <c r="A220" s="74"/>
      <c r="B220" s="74"/>
      <c r="C220" s="74"/>
      <c r="D220" s="74"/>
      <c r="E220" s="74"/>
      <c r="F220" s="74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/>
      <c r="AE220" s="57"/>
      <c r="AF220" s="57"/>
      <c r="AG220" s="57"/>
      <c r="AH220" s="57"/>
      <c r="AI220" s="57"/>
      <c r="AJ220" s="57"/>
      <c r="AK220" s="57"/>
      <c r="AL220" s="57"/>
      <c r="AM220" s="57"/>
      <c r="AN220" s="57"/>
      <c r="AO220" s="57"/>
      <c r="AP220" s="57"/>
      <c r="AQ220" s="57"/>
      <c r="AR220" s="57"/>
      <c r="AS220" s="57"/>
      <c r="AT220" s="57"/>
      <c r="AU220" s="57"/>
      <c r="AV220" s="57"/>
      <c r="AW220" s="57"/>
      <c r="AX220" s="57"/>
      <c r="AY220" s="57"/>
      <c r="AZ220" s="57"/>
      <c r="BA220" s="57"/>
      <c r="BB220" s="57"/>
      <c r="BC220" s="57"/>
    </row>
    <row r="221" spans="1:55" s="45" customFormat="1" x14ac:dyDescent="0.15">
      <c r="A221" s="74"/>
      <c r="B221" s="74"/>
      <c r="C221" s="74"/>
      <c r="D221" s="74"/>
      <c r="E221" s="74"/>
      <c r="F221" s="74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/>
      <c r="AE221" s="57"/>
      <c r="AF221" s="57"/>
      <c r="AG221" s="57"/>
      <c r="AH221" s="57"/>
      <c r="AI221" s="57"/>
      <c r="AJ221" s="57"/>
      <c r="AK221" s="57"/>
      <c r="AL221" s="57"/>
      <c r="AM221" s="57"/>
      <c r="AN221" s="57"/>
      <c r="AO221" s="57"/>
      <c r="AP221" s="57"/>
      <c r="AQ221" s="57"/>
      <c r="AR221" s="57"/>
      <c r="AS221" s="57"/>
      <c r="AT221" s="57"/>
      <c r="AU221" s="57"/>
      <c r="AV221" s="57"/>
      <c r="AW221" s="57"/>
      <c r="AX221" s="57"/>
      <c r="AY221" s="57"/>
      <c r="AZ221" s="57"/>
      <c r="BA221" s="57"/>
      <c r="BB221" s="57"/>
      <c r="BC221" s="57"/>
    </row>
    <row r="222" spans="1:55" s="45" customFormat="1" x14ac:dyDescent="0.15">
      <c r="A222" s="74"/>
      <c r="B222" s="74"/>
      <c r="C222" s="74"/>
      <c r="D222" s="74"/>
      <c r="E222" s="74"/>
      <c r="F222" s="74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/>
      <c r="AE222" s="57"/>
      <c r="AF222" s="57"/>
      <c r="AG222" s="57"/>
      <c r="AH222" s="57"/>
      <c r="AI222" s="57"/>
      <c r="AJ222" s="57"/>
      <c r="AK222" s="57"/>
      <c r="AL222" s="57"/>
      <c r="AM222" s="57"/>
      <c r="AN222" s="57"/>
      <c r="AO222" s="57"/>
      <c r="AP222" s="57"/>
      <c r="AQ222" s="57"/>
      <c r="AR222" s="57"/>
      <c r="AS222" s="57"/>
      <c r="AT222" s="57"/>
      <c r="AU222" s="57"/>
      <c r="AV222" s="57"/>
      <c r="AW222" s="57"/>
      <c r="AX222" s="57"/>
      <c r="AY222" s="57"/>
      <c r="AZ222" s="57"/>
      <c r="BA222" s="57"/>
      <c r="BB222" s="57"/>
      <c r="BC222" s="57"/>
    </row>
    <row r="223" spans="1:55" s="45" customFormat="1" x14ac:dyDescent="0.15">
      <c r="A223" s="74"/>
      <c r="B223" s="74"/>
      <c r="C223" s="74"/>
      <c r="D223" s="74"/>
      <c r="E223" s="74"/>
      <c r="F223" s="74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/>
      <c r="AF223" s="57"/>
      <c r="AG223" s="57"/>
      <c r="AH223" s="57"/>
      <c r="AI223" s="57"/>
      <c r="AJ223" s="57"/>
      <c r="AK223" s="57"/>
      <c r="AL223" s="57"/>
      <c r="AM223" s="57"/>
      <c r="AN223" s="57"/>
      <c r="AO223" s="57"/>
      <c r="AP223" s="57"/>
      <c r="AQ223" s="57"/>
      <c r="AR223" s="57"/>
      <c r="AS223" s="57"/>
      <c r="AT223" s="57"/>
      <c r="AU223" s="57"/>
      <c r="AV223" s="57"/>
      <c r="AW223" s="57"/>
      <c r="AX223" s="57"/>
      <c r="AY223" s="57"/>
      <c r="AZ223" s="57"/>
      <c r="BA223" s="57"/>
      <c r="BB223" s="57"/>
      <c r="BC223" s="57"/>
    </row>
    <row r="224" spans="1:55" s="45" customFormat="1" x14ac:dyDescent="0.15">
      <c r="A224" s="74"/>
      <c r="B224" s="74"/>
      <c r="C224" s="74"/>
      <c r="D224" s="74"/>
      <c r="E224" s="74"/>
      <c r="F224" s="74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/>
      <c r="AE224" s="57"/>
      <c r="AF224" s="57"/>
      <c r="AG224" s="57"/>
      <c r="AH224" s="57"/>
      <c r="AI224" s="57"/>
      <c r="AJ224" s="57"/>
      <c r="AK224" s="57"/>
      <c r="AL224" s="57"/>
      <c r="AM224" s="57"/>
      <c r="AN224" s="57"/>
      <c r="AO224" s="57"/>
      <c r="AP224" s="57"/>
      <c r="AQ224" s="57"/>
      <c r="AR224" s="57"/>
      <c r="AS224" s="57"/>
      <c r="AT224" s="57"/>
      <c r="AU224" s="57"/>
      <c r="AV224" s="57"/>
      <c r="AW224" s="57"/>
      <c r="AX224" s="57"/>
      <c r="AY224" s="57"/>
      <c r="AZ224" s="57"/>
      <c r="BA224" s="57"/>
      <c r="BB224" s="57"/>
      <c r="BC224" s="57"/>
    </row>
    <row r="225" spans="1:55" s="45" customFormat="1" x14ac:dyDescent="0.15">
      <c r="A225" s="74"/>
      <c r="B225" s="74"/>
      <c r="C225" s="74"/>
      <c r="D225" s="74"/>
      <c r="E225" s="74"/>
      <c r="F225" s="74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/>
      <c r="AE225" s="57"/>
      <c r="AF225" s="57"/>
      <c r="AG225" s="57"/>
      <c r="AH225" s="57"/>
      <c r="AI225" s="57"/>
      <c r="AJ225" s="57"/>
      <c r="AK225" s="57"/>
      <c r="AL225" s="57"/>
      <c r="AM225" s="57"/>
      <c r="AN225" s="57"/>
      <c r="AO225" s="57"/>
      <c r="AP225" s="57"/>
      <c r="AQ225" s="57"/>
      <c r="AR225" s="57"/>
      <c r="AS225" s="57"/>
      <c r="AT225" s="57"/>
      <c r="AU225" s="57"/>
      <c r="AV225" s="57"/>
      <c r="AW225" s="57"/>
      <c r="AX225" s="57"/>
      <c r="AY225" s="57"/>
      <c r="AZ225" s="57"/>
      <c r="BA225" s="57"/>
      <c r="BB225" s="57"/>
      <c r="BC225" s="57"/>
    </row>
    <row r="226" spans="1:55" s="45" customFormat="1" x14ac:dyDescent="0.15">
      <c r="A226" s="74"/>
      <c r="B226" s="74"/>
      <c r="C226" s="74"/>
      <c r="D226" s="74"/>
      <c r="E226" s="74"/>
      <c r="F226" s="74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/>
      <c r="AE226" s="57"/>
      <c r="AF226" s="57"/>
      <c r="AG226" s="57"/>
      <c r="AH226" s="57"/>
      <c r="AI226" s="57"/>
      <c r="AJ226" s="57"/>
      <c r="AK226" s="57"/>
      <c r="AL226" s="57"/>
      <c r="AM226" s="57"/>
      <c r="AN226" s="57"/>
      <c r="AO226" s="57"/>
      <c r="AP226" s="57"/>
      <c r="AQ226" s="57"/>
      <c r="AR226" s="57"/>
      <c r="AS226" s="57"/>
      <c r="AT226" s="57"/>
      <c r="AU226" s="57"/>
      <c r="AV226" s="57"/>
      <c r="AW226" s="57"/>
      <c r="AX226" s="57"/>
      <c r="AY226" s="57"/>
      <c r="AZ226" s="57"/>
      <c r="BA226" s="57"/>
      <c r="BB226" s="57"/>
      <c r="BC226" s="57"/>
    </row>
    <row r="227" spans="1:55" s="45" customFormat="1" x14ac:dyDescent="0.15">
      <c r="A227" s="74"/>
      <c r="B227" s="74"/>
      <c r="C227" s="74"/>
      <c r="D227" s="74"/>
      <c r="E227" s="74"/>
      <c r="F227" s="74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  <c r="AA227" s="57"/>
      <c r="AB227" s="57"/>
      <c r="AC227" s="57"/>
      <c r="AD227" s="57"/>
      <c r="AE227" s="57"/>
      <c r="AF227" s="57"/>
      <c r="AG227" s="57"/>
      <c r="AH227" s="57"/>
      <c r="AI227" s="57"/>
      <c r="AJ227" s="57"/>
      <c r="AK227" s="57"/>
      <c r="AL227" s="57"/>
      <c r="AM227" s="57"/>
      <c r="AN227" s="57"/>
      <c r="AO227" s="57"/>
      <c r="AP227" s="57"/>
      <c r="AQ227" s="57"/>
      <c r="AR227" s="57"/>
      <c r="AS227" s="57"/>
      <c r="AT227" s="57"/>
      <c r="AU227" s="57"/>
      <c r="AV227" s="57"/>
      <c r="AW227" s="57"/>
      <c r="AX227" s="57"/>
      <c r="AY227" s="57"/>
      <c r="AZ227" s="57"/>
      <c r="BA227" s="57"/>
      <c r="BB227" s="57"/>
      <c r="BC227" s="57"/>
    </row>
    <row r="228" spans="1:55" s="45" customFormat="1" x14ac:dyDescent="0.15">
      <c r="A228" s="74"/>
      <c r="B228" s="74"/>
      <c r="C228" s="74"/>
      <c r="D228" s="74"/>
      <c r="E228" s="74"/>
      <c r="F228" s="74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/>
      <c r="AE228" s="57"/>
      <c r="AF228" s="57"/>
      <c r="AG228" s="57"/>
      <c r="AH228" s="57"/>
      <c r="AI228" s="57"/>
      <c r="AJ228" s="57"/>
      <c r="AK228" s="57"/>
      <c r="AL228" s="57"/>
      <c r="AM228" s="57"/>
      <c r="AN228" s="57"/>
      <c r="AO228" s="57"/>
      <c r="AP228" s="57"/>
      <c r="AQ228" s="57"/>
      <c r="AR228" s="57"/>
      <c r="AS228" s="57"/>
      <c r="AT228" s="57"/>
      <c r="AU228" s="57"/>
      <c r="AV228" s="57"/>
      <c r="AW228" s="57"/>
      <c r="AX228" s="57"/>
      <c r="AY228" s="57"/>
      <c r="AZ228" s="57"/>
      <c r="BA228" s="57"/>
      <c r="BB228" s="57"/>
      <c r="BC228" s="57"/>
    </row>
    <row r="229" spans="1:55" s="45" customFormat="1" x14ac:dyDescent="0.15">
      <c r="A229" s="74"/>
      <c r="B229" s="74"/>
      <c r="C229" s="74"/>
      <c r="D229" s="74"/>
      <c r="E229" s="74"/>
      <c r="F229" s="74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/>
      <c r="AE229" s="57"/>
      <c r="AF229" s="57"/>
      <c r="AG229" s="57"/>
      <c r="AH229" s="57"/>
      <c r="AI229" s="57"/>
      <c r="AJ229" s="57"/>
      <c r="AK229" s="57"/>
      <c r="AL229" s="57"/>
      <c r="AM229" s="57"/>
      <c r="AN229" s="57"/>
      <c r="AO229" s="57"/>
      <c r="AP229" s="57"/>
      <c r="AQ229" s="57"/>
      <c r="AR229" s="57"/>
      <c r="AS229" s="57"/>
      <c r="AT229" s="57"/>
      <c r="AU229" s="57"/>
      <c r="AV229" s="57"/>
      <c r="AW229" s="57"/>
      <c r="AX229" s="57"/>
      <c r="AY229" s="57"/>
      <c r="AZ229" s="57"/>
      <c r="BA229" s="57"/>
      <c r="BB229" s="57"/>
      <c r="BC229" s="57"/>
    </row>
    <row r="230" spans="1:55" s="45" customFormat="1" x14ac:dyDescent="0.15">
      <c r="A230" s="74"/>
      <c r="B230" s="74"/>
      <c r="C230" s="74"/>
      <c r="D230" s="74"/>
      <c r="E230" s="74"/>
      <c r="F230" s="74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/>
      <c r="AE230" s="57"/>
      <c r="AF230" s="57"/>
      <c r="AG230" s="57"/>
      <c r="AH230" s="57"/>
      <c r="AI230" s="57"/>
      <c r="AJ230" s="57"/>
      <c r="AK230" s="57"/>
      <c r="AL230" s="57"/>
      <c r="AM230" s="57"/>
      <c r="AN230" s="57"/>
      <c r="AO230" s="57"/>
      <c r="AP230" s="57"/>
      <c r="AQ230" s="57"/>
      <c r="AR230" s="57"/>
      <c r="AS230" s="57"/>
      <c r="AT230" s="57"/>
      <c r="AU230" s="57"/>
      <c r="AV230" s="57"/>
      <c r="AW230" s="57"/>
      <c r="AX230" s="57"/>
      <c r="AY230" s="57"/>
      <c r="AZ230" s="57"/>
      <c r="BA230" s="57"/>
      <c r="BB230" s="57"/>
      <c r="BC230" s="57"/>
    </row>
    <row r="231" spans="1:55" s="45" customFormat="1" x14ac:dyDescent="0.15">
      <c r="A231" s="74"/>
      <c r="B231" s="74"/>
      <c r="C231" s="74"/>
      <c r="D231" s="74"/>
      <c r="E231" s="74"/>
      <c r="F231" s="74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/>
      <c r="AE231" s="57"/>
      <c r="AF231" s="57"/>
      <c r="AG231" s="57"/>
      <c r="AH231" s="57"/>
      <c r="AI231" s="57"/>
      <c r="AJ231" s="57"/>
      <c r="AK231" s="57"/>
      <c r="AL231" s="57"/>
      <c r="AM231" s="57"/>
      <c r="AN231" s="57"/>
      <c r="AO231" s="57"/>
      <c r="AP231" s="57"/>
      <c r="AQ231" s="57"/>
      <c r="AR231" s="57"/>
      <c r="AS231" s="57"/>
      <c r="AT231" s="57"/>
      <c r="AU231" s="57"/>
      <c r="AV231" s="57"/>
      <c r="AW231" s="57"/>
      <c r="AX231" s="57"/>
      <c r="AY231" s="57"/>
      <c r="AZ231" s="57"/>
      <c r="BA231" s="57"/>
      <c r="BB231" s="57"/>
      <c r="BC231" s="57"/>
    </row>
    <row r="232" spans="1:55" s="45" customFormat="1" x14ac:dyDescent="0.15">
      <c r="A232" s="74"/>
      <c r="B232" s="74"/>
      <c r="C232" s="74"/>
      <c r="D232" s="74"/>
      <c r="E232" s="74"/>
      <c r="F232" s="74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/>
      <c r="AE232" s="57"/>
      <c r="AF232" s="57"/>
      <c r="AG232" s="57"/>
      <c r="AH232" s="57"/>
      <c r="AI232" s="57"/>
      <c r="AJ232" s="57"/>
      <c r="AK232" s="57"/>
      <c r="AL232" s="57"/>
      <c r="AM232" s="57"/>
      <c r="AN232" s="57"/>
      <c r="AO232" s="57"/>
      <c r="AP232" s="57"/>
      <c r="AQ232" s="57"/>
      <c r="AR232" s="57"/>
      <c r="AS232" s="57"/>
      <c r="AT232" s="57"/>
      <c r="AU232" s="57"/>
      <c r="AV232" s="57"/>
      <c r="AW232" s="57"/>
      <c r="AX232" s="57"/>
      <c r="AY232" s="57"/>
      <c r="AZ232" s="57"/>
      <c r="BA232" s="57"/>
      <c r="BB232" s="57"/>
      <c r="BC232" s="57"/>
    </row>
    <row r="233" spans="1:55" s="45" customFormat="1" x14ac:dyDescent="0.15">
      <c r="A233" s="74"/>
      <c r="B233" s="74"/>
      <c r="C233" s="74"/>
      <c r="D233" s="74"/>
      <c r="E233" s="74"/>
      <c r="F233" s="74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/>
      <c r="AE233" s="57"/>
      <c r="AF233" s="57"/>
      <c r="AG233" s="57"/>
      <c r="AH233" s="57"/>
      <c r="AI233" s="57"/>
      <c r="AJ233" s="57"/>
      <c r="AK233" s="57"/>
      <c r="AL233" s="57"/>
      <c r="AM233" s="57"/>
      <c r="AN233" s="57"/>
      <c r="AO233" s="57"/>
      <c r="AP233" s="57"/>
      <c r="AQ233" s="57"/>
      <c r="AR233" s="57"/>
      <c r="AS233" s="57"/>
      <c r="AT233" s="57"/>
      <c r="AU233" s="57"/>
      <c r="AV233" s="57"/>
      <c r="AW233" s="57"/>
      <c r="AX233" s="57"/>
      <c r="AY233" s="57"/>
      <c r="AZ233" s="57"/>
      <c r="BA233" s="57"/>
      <c r="BB233" s="57"/>
      <c r="BC233" s="57"/>
    </row>
    <row r="234" spans="1:55" s="45" customFormat="1" x14ac:dyDescent="0.15">
      <c r="A234" s="74"/>
      <c r="B234" s="74"/>
      <c r="C234" s="74"/>
      <c r="D234" s="74"/>
      <c r="E234" s="74"/>
      <c r="F234" s="74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/>
      <c r="AE234" s="57"/>
      <c r="AF234" s="57"/>
      <c r="AG234" s="57"/>
      <c r="AH234" s="57"/>
      <c r="AI234" s="57"/>
      <c r="AJ234" s="57"/>
      <c r="AK234" s="57"/>
      <c r="AL234" s="57"/>
      <c r="AM234" s="57"/>
      <c r="AN234" s="57"/>
      <c r="AO234" s="57"/>
      <c r="AP234" s="57"/>
      <c r="AQ234" s="57"/>
      <c r="AR234" s="57"/>
      <c r="AS234" s="57"/>
      <c r="AT234" s="57"/>
      <c r="AU234" s="57"/>
      <c r="AV234" s="57"/>
      <c r="AW234" s="57"/>
      <c r="AX234" s="57"/>
      <c r="AY234" s="57"/>
      <c r="AZ234" s="57"/>
      <c r="BA234" s="57"/>
      <c r="BB234" s="57"/>
      <c r="BC234" s="57"/>
    </row>
    <row r="235" spans="1:55" s="45" customFormat="1" x14ac:dyDescent="0.15">
      <c r="A235" s="74"/>
      <c r="B235" s="74"/>
      <c r="C235" s="74"/>
      <c r="D235" s="74"/>
      <c r="E235" s="74"/>
      <c r="F235" s="74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/>
      <c r="AE235" s="57"/>
      <c r="AF235" s="57"/>
      <c r="AG235" s="57"/>
      <c r="AH235" s="57"/>
      <c r="AI235" s="57"/>
      <c r="AJ235" s="57"/>
      <c r="AK235" s="57"/>
      <c r="AL235" s="57"/>
      <c r="AM235" s="57"/>
      <c r="AN235" s="57"/>
      <c r="AO235" s="57"/>
      <c r="AP235" s="57"/>
      <c r="AQ235" s="57"/>
      <c r="AR235" s="57"/>
      <c r="AS235" s="57"/>
      <c r="AT235" s="57"/>
      <c r="AU235" s="57"/>
      <c r="AV235" s="57"/>
      <c r="AW235" s="57"/>
      <c r="AX235" s="57"/>
      <c r="AY235" s="57"/>
      <c r="AZ235" s="57"/>
      <c r="BA235" s="57"/>
      <c r="BB235" s="57"/>
      <c r="BC235" s="57"/>
    </row>
    <row r="236" spans="1:55" s="45" customFormat="1" x14ac:dyDescent="0.15">
      <c r="A236" s="74"/>
      <c r="B236" s="74"/>
      <c r="C236" s="74"/>
      <c r="D236" s="74"/>
      <c r="E236" s="74"/>
      <c r="F236" s="74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/>
      <c r="AE236" s="57"/>
      <c r="AF236" s="57"/>
      <c r="AG236" s="57"/>
      <c r="AH236" s="57"/>
      <c r="AI236" s="57"/>
      <c r="AJ236" s="57"/>
      <c r="AK236" s="57"/>
      <c r="AL236" s="57"/>
      <c r="AM236" s="57"/>
      <c r="AN236" s="57"/>
      <c r="AO236" s="57"/>
      <c r="AP236" s="57"/>
      <c r="AQ236" s="57"/>
      <c r="AR236" s="57"/>
      <c r="AS236" s="57"/>
      <c r="AT236" s="57"/>
      <c r="AU236" s="57"/>
      <c r="AV236" s="57"/>
      <c r="AW236" s="57"/>
      <c r="AX236" s="57"/>
      <c r="AY236" s="57"/>
      <c r="AZ236" s="57"/>
      <c r="BA236" s="57"/>
      <c r="BB236" s="57"/>
      <c r="BC236" s="57"/>
    </row>
    <row r="237" spans="1:55" s="45" customFormat="1" x14ac:dyDescent="0.15">
      <c r="A237" s="74"/>
      <c r="B237" s="74"/>
      <c r="C237" s="74"/>
      <c r="D237" s="74"/>
      <c r="E237" s="74"/>
      <c r="F237" s="74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/>
      <c r="AE237" s="57"/>
      <c r="AF237" s="57"/>
      <c r="AG237" s="57"/>
      <c r="AH237" s="57"/>
      <c r="AI237" s="57"/>
      <c r="AJ237" s="57"/>
      <c r="AK237" s="57"/>
      <c r="AL237" s="57"/>
      <c r="AM237" s="57"/>
      <c r="AN237" s="57"/>
      <c r="AO237" s="57"/>
      <c r="AP237" s="57"/>
      <c r="AQ237" s="57"/>
      <c r="AR237" s="57"/>
      <c r="AS237" s="57"/>
      <c r="AT237" s="57"/>
      <c r="AU237" s="57"/>
      <c r="AV237" s="57"/>
      <c r="AW237" s="57"/>
      <c r="AX237" s="57"/>
      <c r="AY237" s="57"/>
      <c r="AZ237" s="57"/>
      <c r="BA237" s="57"/>
      <c r="BB237" s="57"/>
      <c r="BC237" s="57"/>
    </row>
    <row r="238" spans="1:55" s="45" customFormat="1" x14ac:dyDescent="0.15">
      <c r="A238" s="74"/>
      <c r="B238" s="74"/>
      <c r="C238" s="74"/>
      <c r="D238" s="74"/>
      <c r="E238" s="74"/>
      <c r="F238" s="74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/>
      <c r="AE238" s="57"/>
      <c r="AF238" s="57"/>
      <c r="AG238" s="57"/>
      <c r="AH238" s="57"/>
      <c r="AI238" s="57"/>
      <c r="AJ238" s="57"/>
      <c r="AK238" s="57"/>
      <c r="AL238" s="57"/>
      <c r="AM238" s="57"/>
      <c r="AN238" s="57"/>
      <c r="AO238" s="57"/>
      <c r="AP238" s="57"/>
      <c r="AQ238" s="57"/>
      <c r="AR238" s="57"/>
      <c r="AS238" s="57"/>
      <c r="AT238" s="57"/>
      <c r="AU238" s="57"/>
      <c r="AV238" s="57"/>
      <c r="AW238" s="57"/>
      <c r="AX238" s="57"/>
      <c r="AY238" s="57"/>
      <c r="AZ238" s="57"/>
      <c r="BA238" s="57"/>
      <c r="BB238" s="57"/>
      <c r="BC238" s="57"/>
    </row>
    <row r="239" spans="1:55" s="45" customFormat="1" x14ac:dyDescent="0.15">
      <c r="A239" s="74"/>
      <c r="B239" s="74"/>
      <c r="C239" s="74"/>
      <c r="D239" s="74"/>
      <c r="E239" s="74"/>
      <c r="F239" s="74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/>
      <c r="AE239" s="57"/>
      <c r="AF239" s="57"/>
      <c r="AG239" s="57"/>
      <c r="AH239" s="57"/>
      <c r="AI239" s="57"/>
      <c r="AJ239" s="57"/>
      <c r="AK239" s="57"/>
      <c r="AL239" s="57"/>
      <c r="AM239" s="57"/>
      <c r="AN239" s="57"/>
      <c r="AO239" s="57"/>
      <c r="AP239" s="57"/>
      <c r="AQ239" s="57"/>
      <c r="AR239" s="57"/>
      <c r="AS239" s="57"/>
      <c r="AT239" s="57"/>
      <c r="AU239" s="57"/>
      <c r="AV239" s="57"/>
      <c r="AW239" s="57"/>
      <c r="AX239" s="57"/>
      <c r="AY239" s="57"/>
      <c r="AZ239" s="57"/>
      <c r="BA239" s="57"/>
      <c r="BB239" s="57"/>
      <c r="BC239" s="57"/>
    </row>
    <row r="240" spans="1:55" s="45" customFormat="1" x14ac:dyDescent="0.15">
      <c r="A240" s="74"/>
      <c r="B240" s="74"/>
      <c r="C240" s="74"/>
      <c r="D240" s="74"/>
      <c r="E240" s="74"/>
      <c r="F240" s="74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/>
      <c r="AE240" s="57"/>
      <c r="AF240" s="57"/>
      <c r="AG240" s="57"/>
      <c r="AH240" s="57"/>
      <c r="AI240" s="57"/>
      <c r="AJ240" s="57"/>
      <c r="AK240" s="57"/>
      <c r="AL240" s="57"/>
      <c r="AM240" s="57"/>
      <c r="AN240" s="57"/>
      <c r="AO240" s="57"/>
      <c r="AP240" s="57"/>
      <c r="AQ240" s="57"/>
      <c r="AR240" s="57"/>
      <c r="AS240" s="57"/>
      <c r="AT240" s="57"/>
      <c r="AU240" s="57"/>
      <c r="AV240" s="57"/>
      <c r="AW240" s="57"/>
      <c r="AX240" s="57"/>
      <c r="AY240" s="57"/>
      <c r="AZ240" s="57"/>
      <c r="BA240" s="57"/>
      <c r="BB240" s="57"/>
      <c r="BC240" s="57"/>
    </row>
    <row r="241" spans="1:55" s="45" customFormat="1" x14ac:dyDescent="0.15">
      <c r="A241" s="74"/>
      <c r="B241" s="74"/>
      <c r="C241" s="74"/>
      <c r="D241" s="74"/>
      <c r="E241" s="74"/>
      <c r="F241" s="74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/>
      <c r="AE241" s="57"/>
      <c r="AF241" s="57"/>
      <c r="AG241" s="57"/>
      <c r="AH241" s="57"/>
      <c r="AI241" s="57"/>
      <c r="AJ241" s="57"/>
      <c r="AK241" s="57"/>
      <c r="AL241" s="57"/>
      <c r="AM241" s="57"/>
      <c r="AN241" s="57"/>
      <c r="AO241" s="57"/>
      <c r="AP241" s="57"/>
      <c r="AQ241" s="57"/>
      <c r="AR241" s="57"/>
      <c r="AS241" s="57"/>
      <c r="AT241" s="57"/>
      <c r="AU241" s="57"/>
      <c r="AV241" s="57"/>
      <c r="AW241" s="57"/>
      <c r="AX241" s="57"/>
      <c r="AY241" s="57"/>
      <c r="AZ241" s="57"/>
      <c r="BA241" s="57"/>
      <c r="BB241" s="57"/>
      <c r="BC241" s="57"/>
    </row>
    <row r="242" spans="1:55" s="45" customFormat="1" x14ac:dyDescent="0.15">
      <c r="A242" s="74"/>
      <c r="B242" s="74"/>
      <c r="C242" s="74"/>
      <c r="D242" s="74"/>
      <c r="E242" s="74"/>
      <c r="F242" s="74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/>
      <c r="AE242" s="57"/>
      <c r="AF242" s="57"/>
      <c r="AG242" s="57"/>
      <c r="AH242" s="57"/>
      <c r="AI242" s="57"/>
      <c r="AJ242" s="57"/>
      <c r="AK242" s="57"/>
      <c r="AL242" s="57"/>
      <c r="AM242" s="57"/>
      <c r="AN242" s="57"/>
      <c r="AO242" s="57"/>
      <c r="AP242" s="57"/>
      <c r="AQ242" s="57"/>
      <c r="AR242" s="57"/>
      <c r="AS242" s="57"/>
      <c r="AT242" s="57"/>
      <c r="AU242" s="57"/>
      <c r="AV242" s="57"/>
      <c r="AW242" s="57"/>
      <c r="AX242" s="57"/>
      <c r="AY242" s="57"/>
      <c r="AZ242" s="57"/>
      <c r="BA242" s="57"/>
      <c r="BB242" s="57"/>
      <c r="BC242" s="57"/>
    </row>
    <row r="243" spans="1:55" s="45" customFormat="1" x14ac:dyDescent="0.15">
      <c r="A243" s="74"/>
      <c r="B243" s="74"/>
      <c r="C243" s="74"/>
      <c r="D243" s="74"/>
      <c r="E243" s="74"/>
      <c r="F243" s="74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/>
      <c r="AE243" s="57"/>
      <c r="AF243" s="57"/>
      <c r="AG243" s="57"/>
      <c r="AH243" s="57"/>
      <c r="AI243" s="57"/>
      <c r="AJ243" s="57"/>
      <c r="AK243" s="57"/>
      <c r="AL243" s="57"/>
      <c r="AM243" s="57"/>
      <c r="AN243" s="57"/>
      <c r="AO243" s="57"/>
      <c r="AP243" s="57"/>
      <c r="AQ243" s="57"/>
      <c r="AR243" s="57"/>
      <c r="AS243" s="57"/>
      <c r="AT243" s="57"/>
      <c r="AU243" s="57"/>
      <c r="AV243" s="57"/>
      <c r="AW243" s="57"/>
      <c r="AX243" s="57"/>
      <c r="AY243" s="57"/>
      <c r="AZ243" s="57"/>
      <c r="BA243" s="57"/>
      <c r="BB243" s="57"/>
      <c r="BC243" s="57"/>
    </row>
    <row r="244" spans="1:55" s="45" customFormat="1" x14ac:dyDescent="0.15">
      <c r="A244" s="74"/>
      <c r="B244" s="74"/>
      <c r="C244" s="74"/>
      <c r="D244" s="74"/>
      <c r="E244" s="74"/>
      <c r="F244" s="74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  <c r="AA244" s="57"/>
      <c r="AB244" s="57"/>
      <c r="AC244" s="57"/>
      <c r="AD244" s="57"/>
      <c r="AE244" s="57"/>
      <c r="AF244" s="57"/>
      <c r="AG244" s="57"/>
      <c r="AH244" s="57"/>
      <c r="AI244" s="57"/>
      <c r="AJ244" s="57"/>
      <c r="AK244" s="57"/>
      <c r="AL244" s="57"/>
      <c r="AM244" s="57"/>
      <c r="AN244" s="57"/>
      <c r="AO244" s="57"/>
      <c r="AP244" s="57"/>
      <c r="AQ244" s="57"/>
      <c r="AR244" s="57"/>
      <c r="AS244" s="57"/>
      <c r="AT244" s="57"/>
      <c r="AU244" s="57"/>
      <c r="AV244" s="57"/>
      <c r="AW244" s="57"/>
      <c r="AX244" s="57"/>
      <c r="AY244" s="57"/>
      <c r="AZ244" s="57"/>
      <c r="BA244" s="57"/>
      <c r="BB244" s="57"/>
      <c r="BC244" s="57"/>
    </row>
    <row r="245" spans="1:55" s="45" customFormat="1" x14ac:dyDescent="0.15">
      <c r="A245" s="74"/>
      <c r="B245" s="74"/>
      <c r="C245" s="74"/>
      <c r="D245" s="74"/>
      <c r="E245" s="74"/>
      <c r="F245" s="74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/>
      <c r="AE245" s="57"/>
      <c r="AF245" s="57"/>
      <c r="AG245" s="57"/>
      <c r="AH245" s="57"/>
      <c r="AI245" s="57"/>
      <c r="AJ245" s="57"/>
      <c r="AK245" s="57"/>
      <c r="AL245" s="57"/>
      <c r="AM245" s="57"/>
      <c r="AN245" s="57"/>
      <c r="AO245" s="57"/>
      <c r="AP245" s="57"/>
      <c r="AQ245" s="57"/>
      <c r="AR245" s="57"/>
      <c r="AS245" s="57"/>
      <c r="AT245" s="57"/>
      <c r="AU245" s="57"/>
      <c r="AV245" s="57"/>
      <c r="AW245" s="57"/>
      <c r="AX245" s="57"/>
      <c r="AY245" s="57"/>
      <c r="AZ245" s="57"/>
      <c r="BA245" s="57"/>
      <c r="BB245" s="57"/>
      <c r="BC245" s="57"/>
    </row>
    <row r="246" spans="1:55" s="45" customFormat="1" x14ac:dyDescent="0.15">
      <c r="A246" s="74"/>
      <c r="B246" s="74"/>
      <c r="C246" s="74"/>
      <c r="D246" s="74"/>
      <c r="E246" s="74"/>
      <c r="F246" s="74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  <c r="AA246" s="57"/>
      <c r="AB246" s="57"/>
      <c r="AC246" s="57"/>
      <c r="AD246" s="57"/>
      <c r="AE246" s="57"/>
      <c r="AF246" s="57"/>
      <c r="AG246" s="57"/>
      <c r="AH246" s="57"/>
      <c r="AI246" s="57"/>
      <c r="AJ246" s="57"/>
      <c r="AK246" s="57"/>
      <c r="AL246" s="57"/>
      <c r="AM246" s="57"/>
      <c r="AN246" s="57"/>
      <c r="AO246" s="57"/>
      <c r="AP246" s="57"/>
      <c r="AQ246" s="57"/>
      <c r="AR246" s="57"/>
      <c r="AS246" s="57"/>
      <c r="AT246" s="57"/>
      <c r="AU246" s="57"/>
      <c r="AV246" s="57"/>
      <c r="AW246" s="57"/>
      <c r="AX246" s="57"/>
      <c r="AY246" s="57"/>
      <c r="AZ246" s="57"/>
      <c r="BA246" s="57"/>
      <c r="BB246" s="57"/>
      <c r="BC246" s="57"/>
    </row>
    <row r="247" spans="1:55" s="45" customFormat="1" x14ac:dyDescent="0.15">
      <c r="A247" s="74"/>
      <c r="B247" s="74"/>
      <c r="C247" s="74"/>
      <c r="D247" s="74"/>
      <c r="E247" s="74"/>
      <c r="F247" s="74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/>
      <c r="AE247" s="57"/>
      <c r="AF247" s="57"/>
      <c r="AG247" s="57"/>
      <c r="AH247" s="57"/>
      <c r="AI247" s="57"/>
      <c r="AJ247" s="57"/>
      <c r="AK247" s="57"/>
      <c r="AL247" s="57"/>
      <c r="AM247" s="57"/>
      <c r="AN247" s="57"/>
      <c r="AO247" s="57"/>
      <c r="AP247" s="57"/>
      <c r="AQ247" s="57"/>
      <c r="AR247" s="57"/>
      <c r="AS247" s="57"/>
      <c r="AT247" s="57"/>
      <c r="AU247" s="57"/>
      <c r="AV247" s="57"/>
      <c r="AW247" s="57"/>
      <c r="AX247" s="57"/>
      <c r="AY247" s="57"/>
      <c r="AZ247" s="57"/>
      <c r="BA247" s="57"/>
      <c r="BB247" s="57"/>
      <c r="BC247" s="57"/>
    </row>
    <row r="248" spans="1:55" s="45" customFormat="1" x14ac:dyDescent="0.15">
      <c r="A248" s="74"/>
      <c r="B248" s="74"/>
      <c r="C248" s="74"/>
      <c r="D248" s="74"/>
      <c r="E248" s="74"/>
      <c r="F248" s="74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/>
      <c r="AE248" s="57"/>
      <c r="AF248" s="57"/>
      <c r="AG248" s="57"/>
      <c r="AH248" s="57"/>
      <c r="AI248" s="57"/>
      <c r="AJ248" s="57"/>
      <c r="AK248" s="57"/>
      <c r="AL248" s="57"/>
      <c r="AM248" s="57"/>
      <c r="AN248" s="57"/>
      <c r="AO248" s="57"/>
      <c r="AP248" s="57"/>
      <c r="AQ248" s="57"/>
      <c r="AR248" s="57"/>
      <c r="AS248" s="57"/>
      <c r="AT248" s="57"/>
      <c r="AU248" s="57"/>
      <c r="AV248" s="57"/>
      <c r="AW248" s="57"/>
      <c r="AX248" s="57"/>
      <c r="AY248" s="57"/>
      <c r="AZ248" s="57"/>
      <c r="BA248" s="57"/>
      <c r="BB248" s="57"/>
      <c r="BC248" s="57"/>
    </row>
    <row r="249" spans="1:55" s="45" customFormat="1" x14ac:dyDescent="0.15">
      <c r="A249" s="74"/>
      <c r="B249" s="74"/>
      <c r="C249" s="74"/>
      <c r="D249" s="74"/>
      <c r="E249" s="74"/>
      <c r="F249" s="74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/>
      <c r="AE249" s="57"/>
      <c r="AF249" s="57"/>
      <c r="AG249" s="57"/>
      <c r="AH249" s="57"/>
      <c r="AI249" s="57"/>
      <c r="AJ249" s="57"/>
      <c r="AK249" s="57"/>
      <c r="AL249" s="57"/>
      <c r="AM249" s="57"/>
      <c r="AN249" s="57"/>
      <c r="AO249" s="57"/>
      <c r="AP249" s="57"/>
      <c r="AQ249" s="57"/>
      <c r="AR249" s="57"/>
      <c r="AS249" s="57"/>
      <c r="AT249" s="57"/>
      <c r="AU249" s="57"/>
      <c r="AV249" s="57"/>
      <c r="AW249" s="57"/>
      <c r="AX249" s="57"/>
      <c r="AY249" s="57"/>
      <c r="AZ249" s="57"/>
      <c r="BA249" s="57"/>
      <c r="BB249" s="57"/>
      <c r="BC249" s="57"/>
    </row>
    <row r="250" spans="1:55" s="45" customFormat="1" x14ac:dyDescent="0.15">
      <c r="A250" s="74"/>
      <c r="B250" s="74"/>
      <c r="C250" s="74"/>
      <c r="D250" s="74"/>
      <c r="E250" s="74"/>
      <c r="F250" s="74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57"/>
      <c r="AE250" s="57"/>
      <c r="AF250" s="57"/>
      <c r="AG250" s="57"/>
      <c r="AH250" s="57"/>
      <c r="AI250" s="57"/>
      <c r="AJ250" s="57"/>
      <c r="AK250" s="57"/>
      <c r="AL250" s="57"/>
      <c r="AM250" s="57"/>
      <c r="AN250" s="57"/>
      <c r="AO250" s="57"/>
      <c r="AP250" s="57"/>
      <c r="AQ250" s="57"/>
      <c r="AR250" s="57"/>
      <c r="AS250" s="57"/>
      <c r="AT250" s="57"/>
      <c r="AU250" s="57"/>
      <c r="AV250" s="57"/>
      <c r="AW250" s="57"/>
      <c r="AX250" s="57"/>
      <c r="AY250" s="57"/>
      <c r="AZ250" s="57"/>
      <c r="BA250" s="57"/>
      <c r="BB250" s="57"/>
      <c r="BC250" s="57"/>
    </row>
    <row r="251" spans="1:55" s="45" customFormat="1" x14ac:dyDescent="0.15">
      <c r="A251" s="74"/>
      <c r="B251" s="74"/>
      <c r="C251" s="74"/>
      <c r="D251" s="74"/>
      <c r="E251" s="74"/>
      <c r="F251" s="74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/>
      <c r="AE251" s="57"/>
      <c r="AF251" s="57"/>
      <c r="AG251" s="57"/>
      <c r="AH251" s="57"/>
      <c r="AI251" s="57"/>
      <c r="AJ251" s="57"/>
      <c r="AK251" s="57"/>
      <c r="AL251" s="57"/>
      <c r="AM251" s="57"/>
      <c r="AN251" s="57"/>
      <c r="AO251" s="57"/>
      <c r="AP251" s="57"/>
      <c r="AQ251" s="57"/>
      <c r="AR251" s="57"/>
      <c r="AS251" s="57"/>
      <c r="AT251" s="57"/>
      <c r="AU251" s="57"/>
      <c r="AV251" s="57"/>
      <c r="AW251" s="57"/>
      <c r="AX251" s="57"/>
      <c r="AY251" s="57"/>
      <c r="AZ251" s="57"/>
      <c r="BA251" s="57"/>
      <c r="BB251" s="57"/>
      <c r="BC251" s="57"/>
    </row>
    <row r="252" spans="1:55" s="45" customFormat="1" x14ac:dyDescent="0.15">
      <c r="A252" s="74"/>
      <c r="B252" s="74"/>
      <c r="C252" s="74"/>
      <c r="D252" s="74"/>
      <c r="E252" s="74"/>
      <c r="F252" s="74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/>
      <c r="AE252" s="57"/>
      <c r="AF252" s="57"/>
      <c r="AG252" s="57"/>
      <c r="AH252" s="57"/>
      <c r="AI252" s="57"/>
      <c r="AJ252" s="57"/>
      <c r="AK252" s="57"/>
      <c r="AL252" s="57"/>
      <c r="AM252" s="57"/>
      <c r="AN252" s="57"/>
      <c r="AO252" s="57"/>
      <c r="AP252" s="57"/>
      <c r="AQ252" s="57"/>
      <c r="AR252" s="57"/>
      <c r="AS252" s="57"/>
      <c r="AT252" s="57"/>
      <c r="AU252" s="57"/>
      <c r="AV252" s="57"/>
      <c r="AW252" s="57"/>
      <c r="AX252" s="57"/>
      <c r="AY252" s="57"/>
      <c r="AZ252" s="57"/>
      <c r="BA252" s="57"/>
      <c r="BB252" s="57"/>
      <c r="BC252" s="57"/>
    </row>
    <row r="253" spans="1:55" s="45" customFormat="1" x14ac:dyDescent="0.15">
      <c r="A253" s="74"/>
      <c r="B253" s="74"/>
      <c r="C253" s="74"/>
      <c r="D253" s="74"/>
      <c r="E253" s="74"/>
      <c r="F253" s="74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/>
      <c r="AE253" s="57"/>
      <c r="AF253" s="57"/>
      <c r="AG253" s="57"/>
      <c r="AH253" s="57"/>
      <c r="AI253" s="57"/>
      <c r="AJ253" s="57"/>
      <c r="AK253" s="57"/>
      <c r="AL253" s="57"/>
      <c r="AM253" s="57"/>
      <c r="AN253" s="57"/>
      <c r="AO253" s="57"/>
      <c r="AP253" s="57"/>
      <c r="AQ253" s="57"/>
      <c r="AR253" s="57"/>
      <c r="AS253" s="57"/>
      <c r="AT253" s="57"/>
      <c r="AU253" s="57"/>
      <c r="AV253" s="57"/>
      <c r="AW253" s="57"/>
      <c r="AX253" s="57"/>
      <c r="AY253" s="57"/>
      <c r="AZ253" s="57"/>
      <c r="BA253" s="57"/>
      <c r="BB253" s="57"/>
      <c r="BC253" s="57"/>
    </row>
    <row r="254" spans="1:55" s="45" customFormat="1" x14ac:dyDescent="0.15">
      <c r="A254" s="74"/>
      <c r="B254" s="74"/>
      <c r="C254" s="74"/>
      <c r="D254" s="74"/>
      <c r="E254" s="74"/>
      <c r="F254" s="74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/>
      <c r="AE254" s="57"/>
      <c r="AF254" s="57"/>
      <c r="AG254" s="57"/>
      <c r="AH254" s="57"/>
      <c r="AI254" s="57"/>
      <c r="AJ254" s="57"/>
      <c r="AK254" s="57"/>
      <c r="AL254" s="57"/>
      <c r="AM254" s="57"/>
      <c r="AN254" s="57"/>
      <c r="AO254" s="57"/>
      <c r="AP254" s="57"/>
      <c r="AQ254" s="57"/>
      <c r="AR254" s="57"/>
      <c r="AS254" s="57"/>
      <c r="AT254" s="57"/>
      <c r="AU254" s="57"/>
      <c r="AV254" s="57"/>
      <c r="AW254" s="57"/>
      <c r="AX254" s="57"/>
      <c r="AY254" s="57"/>
      <c r="AZ254" s="57"/>
      <c r="BA254" s="57"/>
      <c r="BB254" s="57"/>
      <c r="BC254" s="57"/>
    </row>
    <row r="255" spans="1:55" s="45" customFormat="1" x14ac:dyDescent="0.15">
      <c r="A255" s="74"/>
      <c r="B255" s="74"/>
      <c r="C255" s="74"/>
      <c r="D255" s="74"/>
      <c r="E255" s="74"/>
      <c r="F255" s="74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/>
      <c r="AE255" s="57"/>
      <c r="AF255" s="57"/>
      <c r="AG255" s="57"/>
      <c r="AH255" s="57"/>
      <c r="AI255" s="57"/>
      <c r="AJ255" s="57"/>
      <c r="AK255" s="57"/>
      <c r="AL255" s="57"/>
      <c r="AM255" s="57"/>
      <c r="AN255" s="57"/>
      <c r="AO255" s="57"/>
      <c r="AP255" s="57"/>
      <c r="AQ255" s="57"/>
      <c r="AR255" s="57"/>
      <c r="AS255" s="57"/>
      <c r="AT255" s="57"/>
      <c r="AU255" s="57"/>
      <c r="AV255" s="57"/>
      <c r="AW255" s="57"/>
      <c r="AX255" s="57"/>
      <c r="AY255" s="57"/>
      <c r="AZ255" s="57"/>
      <c r="BA255" s="57"/>
      <c r="BB255" s="57"/>
      <c r="BC255" s="57"/>
    </row>
    <row r="256" spans="1:55" s="45" customFormat="1" x14ac:dyDescent="0.15">
      <c r="A256" s="74"/>
      <c r="B256" s="74"/>
      <c r="C256" s="74"/>
      <c r="D256" s="74"/>
      <c r="E256" s="74"/>
      <c r="F256" s="74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/>
      <c r="AE256" s="57"/>
      <c r="AF256" s="57"/>
      <c r="AG256" s="57"/>
      <c r="AH256" s="57"/>
      <c r="AI256" s="57"/>
      <c r="AJ256" s="57"/>
      <c r="AK256" s="57"/>
      <c r="AL256" s="57"/>
      <c r="AM256" s="57"/>
      <c r="AN256" s="57"/>
      <c r="AO256" s="57"/>
      <c r="AP256" s="57"/>
      <c r="AQ256" s="57"/>
      <c r="AR256" s="57"/>
      <c r="AS256" s="57"/>
      <c r="AT256" s="57"/>
      <c r="AU256" s="57"/>
      <c r="AV256" s="57"/>
      <c r="AW256" s="57"/>
      <c r="AX256" s="57"/>
      <c r="AY256" s="57"/>
      <c r="AZ256" s="57"/>
      <c r="BA256" s="57"/>
      <c r="BB256" s="57"/>
      <c r="BC256" s="57"/>
    </row>
    <row r="257" spans="1:55" s="45" customFormat="1" x14ac:dyDescent="0.15">
      <c r="A257" s="74"/>
      <c r="B257" s="74"/>
      <c r="C257" s="74"/>
      <c r="D257" s="74"/>
      <c r="E257" s="74"/>
      <c r="F257" s="74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  <c r="AA257" s="57"/>
      <c r="AB257" s="57"/>
      <c r="AC257" s="57"/>
      <c r="AD257" s="57"/>
      <c r="AE257" s="57"/>
      <c r="AF257" s="57"/>
      <c r="AG257" s="57"/>
      <c r="AH257" s="57"/>
      <c r="AI257" s="57"/>
      <c r="AJ257" s="57"/>
      <c r="AK257" s="57"/>
      <c r="AL257" s="57"/>
      <c r="AM257" s="57"/>
      <c r="AN257" s="57"/>
      <c r="AO257" s="57"/>
      <c r="AP257" s="57"/>
      <c r="AQ257" s="57"/>
      <c r="AR257" s="57"/>
      <c r="AS257" s="57"/>
      <c r="AT257" s="57"/>
      <c r="AU257" s="57"/>
      <c r="AV257" s="57"/>
      <c r="AW257" s="57"/>
      <c r="AX257" s="57"/>
      <c r="AY257" s="57"/>
      <c r="AZ257" s="57"/>
      <c r="BA257" s="57"/>
      <c r="BB257" s="57"/>
      <c r="BC257" s="57"/>
    </row>
    <row r="258" spans="1:55" s="45" customFormat="1" x14ac:dyDescent="0.15">
      <c r="A258" s="74"/>
      <c r="B258" s="74"/>
      <c r="C258" s="74"/>
      <c r="D258" s="74"/>
      <c r="E258" s="74"/>
      <c r="F258" s="74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  <c r="AA258" s="57"/>
      <c r="AB258" s="57"/>
      <c r="AC258" s="57"/>
      <c r="AD258" s="57"/>
      <c r="AE258" s="57"/>
      <c r="AF258" s="57"/>
      <c r="AG258" s="57"/>
      <c r="AH258" s="57"/>
      <c r="AI258" s="57"/>
      <c r="AJ258" s="57"/>
      <c r="AK258" s="57"/>
      <c r="AL258" s="57"/>
      <c r="AM258" s="57"/>
      <c r="AN258" s="57"/>
      <c r="AO258" s="57"/>
      <c r="AP258" s="57"/>
      <c r="AQ258" s="57"/>
      <c r="AR258" s="57"/>
      <c r="AS258" s="57"/>
      <c r="AT258" s="57"/>
      <c r="AU258" s="57"/>
      <c r="AV258" s="57"/>
      <c r="AW258" s="57"/>
      <c r="AX258" s="57"/>
      <c r="AY258" s="57"/>
      <c r="AZ258" s="57"/>
      <c r="BA258" s="57"/>
      <c r="BB258" s="57"/>
      <c r="BC258" s="57"/>
    </row>
    <row r="259" spans="1:55" s="45" customFormat="1" x14ac:dyDescent="0.15">
      <c r="A259" s="74"/>
      <c r="B259" s="74"/>
      <c r="C259" s="74"/>
      <c r="D259" s="74"/>
      <c r="E259" s="74"/>
      <c r="F259" s="74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/>
      <c r="AE259" s="57"/>
      <c r="AF259" s="57"/>
      <c r="AG259" s="57"/>
      <c r="AH259" s="57"/>
      <c r="AI259" s="57"/>
      <c r="AJ259" s="57"/>
      <c r="AK259" s="57"/>
      <c r="AL259" s="57"/>
      <c r="AM259" s="57"/>
      <c r="AN259" s="57"/>
      <c r="AO259" s="57"/>
      <c r="AP259" s="57"/>
      <c r="AQ259" s="57"/>
      <c r="AR259" s="57"/>
      <c r="AS259" s="57"/>
      <c r="AT259" s="57"/>
      <c r="AU259" s="57"/>
      <c r="AV259" s="57"/>
      <c r="AW259" s="57"/>
      <c r="AX259" s="57"/>
      <c r="AY259" s="57"/>
      <c r="AZ259" s="57"/>
      <c r="BA259" s="57"/>
      <c r="BB259" s="57"/>
      <c r="BC259" s="57"/>
    </row>
    <row r="260" spans="1:55" s="45" customFormat="1" x14ac:dyDescent="0.15">
      <c r="A260" s="74"/>
      <c r="B260" s="74"/>
      <c r="C260" s="74"/>
      <c r="D260" s="74"/>
      <c r="E260" s="74"/>
      <c r="F260" s="74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/>
      <c r="AE260" s="57"/>
      <c r="AF260" s="57"/>
      <c r="AG260" s="57"/>
      <c r="AH260" s="57"/>
      <c r="AI260" s="57"/>
      <c r="AJ260" s="57"/>
      <c r="AK260" s="57"/>
      <c r="AL260" s="57"/>
      <c r="AM260" s="57"/>
      <c r="AN260" s="57"/>
      <c r="AO260" s="57"/>
      <c r="AP260" s="57"/>
      <c r="AQ260" s="57"/>
      <c r="AR260" s="57"/>
      <c r="AS260" s="57"/>
      <c r="AT260" s="57"/>
      <c r="AU260" s="57"/>
      <c r="AV260" s="57"/>
      <c r="AW260" s="57"/>
      <c r="AX260" s="57"/>
      <c r="AY260" s="57"/>
      <c r="AZ260" s="57"/>
      <c r="BA260" s="57"/>
      <c r="BB260" s="57"/>
      <c r="BC260" s="57"/>
    </row>
    <row r="261" spans="1:55" s="45" customFormat="1" x14ac:dyDescent="0.15">
      <c r="A261" s="74"/>
      <c r="B261" s="74"/>
      <c r="C261" s="74"/>
      <c r="D261" s="74"/>
      <c r="E261" s="74"/>
      <c r="F261" s="74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/>
      <c r="AE261" s="57"/>
      <c r="AF261" s="57"/>
      <c r="AG261" s="57"/>
      <c r="AH261" s="57"/>
      <c r="AI261" s="57"/>
      <c r="AJ261" s="57"/>
      <c r="AK261" s="57"/>
      <c r="AL261" s="57"/>
      <c r="AM261" s="57"/>
      <c r="AN261" s="57"/>
      <c r="AO261" s="57"/>
      <c r="AP261" s="57"/>
      <c r="AQ261" s="57"/>
      <c r="AR261" s="57"/>
      <c r="AS261" s="57"/>
      <c r="AT261" s="57"/>
      <c r="AU261" s="57"/>
      <c r="AV261" s="57"/>
      <c r="AW261" s="57"/>
      <c r="AX261" s="57"/>
      <c r="AY261" s="57"/>
      <c r="AZ261" s="57"/>
      <c r="BA261" s="57"/>
      <c r="BB261" s="57"/>
      <c r="BC261" s="57"/>
    </row>
    <row r="262" spans="1:55" s="45" customFormat="1" x14ac:dyDescent="0.15">
      <c r="A262" s="74"/>
      <c r="B262" s="74"/>
      <c r="C262" s="74"/>
      <c r="D262" s="74"/>
      <c r="E262" s="74"/>
      <c r="F262" s="74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/>
      <c r="AE262" s="57"/>
      <c r="AF262" s="57"/>
      <c r="AG262" s="57"/>
      <c r="AH262" s="57"/>
      <c r="AI262" s="57"/>
      <c r="AJ262" s="57"/>
      <c r="AK262" s="57"/>
      <c r="AL262" s="57"/>
      <c r="AM262" s="57"/>
      <c r="AN262" s="57"/>
      <c r="AO262" s="57"/>
      <c r="AP262" s="57"/>
      <c r="AQ262" s="57"/>
      <c r="AR262" s="57"/>
      <c r="AS262" s="57"/>
      <c r="AT262" s="57"/>
      <c r="AU262" s="57"/>
      <c r="AV262" s="57"/>
      <c r="AW262" s="57"/>
      <c r="AX262" s="57"/>
      <c r="AY262" s="57"/>
      <c r="AZ262" s="57"/>
      <c r="BA262" s="57"/>
      <c r="BB262" s="57"/>
      <c r="BC262" s="57"/>
    </row>
    <row r="263" spans="1:55" s="45" customFormat="1" x14ac:dyDescent="0.15">
      <c r="A263" s="74"/>
      <c r="B263" s="74"/>
      <c r="C263" s="74"/>
      <c r="D263" s="74"/>
      <c r="E263" s="74"/>
      <c r="F263" s="74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/>
      <c r="AE263" s="57"/>
      <c r="AF263" s="57"/>
      <c r="AG263" s="57"/>
      <c r="AH263" s="57"/>
      <c r="AI263" s="57"/>
      <c r="AJ263" s="57"/>
      <c r="AK263" s="57"/>
      <c r="AL263" s="57"/>
      <c r="AM263" s="57"/>
      <c r="AN263" s="57"/>
      <c r="AO263" s="57"/>
      <c r="AP263" s="57"/>
      <c r="AQ263" s="57"/>
      <c r="AR263" s="57"/>
      <c r="AS263" s="57"/>
      <c r="AT263" s="57"/>
      <c r="AU263" s="57"/>
      <c r="AV263" s="57"/>
      <c r="AW263" s="57"/>
      <c r="AX263" s="57"/>
      <c r="AY263" s="57"/>
      <c r="AZ263" s="57"/>
      <c r="BA263" s="57"/>
      <c r="BB263" s="57"/>
      <c r="BC263" s="57"/>
    </row>
    <row r="264" spans="1:55" s="45" customFormat="1" x14ac:dyDescent="0.15">
      <c r="A264" s="74"/>
      <c r="B264" s="74"/>
      <c r="C264" s="74"/>
      <c r="D264" s="74"/>
      <c r="E264" s="74"/>
      <c r="F264" s="74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/>
      <c r="AE264" s="57"/>
      <c r="AF264" s="57"/>
      <c r="AG264" s="57"/>
      <c r="AH264" s="57"/>
      <c r="AI264" s="57"/>
      <c r="AJ264" s="57"/>
      <c r="AK264" s="57"/>
      <c r="AL264" s="57"/>
      <c r="AM264" s="57"/>
      <c r="AN264" s="57"/>
      <c r="AO264" s="57"/>
      <c r="AP264" s="57"/>
      <c r="AQ264" s="57"/>
      <c r="AR264" s="57"/>
      <c r="AS264" s="57"/>
      <c r="AT264" s="57"/>
      <c r="AU264" s="57"/>
      <c r="AV264" s="57"/>
      <c r="AW264" s="57"/>
      <c r="AX264" s="57"/>
      <c r="AY264" s="57"/>
      <c r="AZ264" s="57"/>
      <c r="BA264" s="57"/>
      <c r="BB264" s="57"/>
      <c r="BC264" s="57"/>
    </row>
    <row r="265" spans="1:55" s="45" customFormat="1" x14ac:dyDescent="0.15">
      <c r="A265" s="74"/>
      <c r="B265" s="74"/>
      <c r="C265" s="74"/>
      <c r="D265" s="74"/>
      <c r="E265" s="74"/>
      <c r="F265" s="74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/>
      <c r="AE265" s="57"/>
      <c r="AF265" s="57"/>
      <c r="AG265" s="57"/>
      <c r="AH265" s="57"/>
      <c r="AI265" s="57"/>
      <c r="AJ265" s="57"/>
      <c r="AK265" s="57"/>
      <c r="AL265" s="57"/>
      <c r="AM265" s="57"/>
      <c r="AN265" s="57"/>
      <c r="AO265" s="57"/>
      <c r="AP265" s="57"/>
      <c r="AQ265" s="57"/>
      <c r="AR265" s="57"/>
      <c r="AS265" s="57"/>
      <c r="AT265" s="57"/>
      <c r="AU265" s="57"/>
      <c r="AV265" s="57"/>
      <c r="AW265" s="57"/>
      <c r="AX265" s="57"/>
      <c r="AY265" s="57"/>
      <c r="AZ265" s="57"/>
      <c r="BA265" s="57"/>
      <c r="BB265" s="57"/>
      <c r="BC265" s="57"/>
    </row>
    <row r="266" spans="1:55" s="45" customFormat="1" x14ac:dyDescent="0.15">
      <c r="A266" s="74"/>
      <c r="B266" s="74"/>
      <c r="C266" s="74"/>
      <c r="D266" s="74"/>
      <c r="E266" s="74"/>
      <c r="F266" s="74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/>
      <c r="AE266" s="57"/>
      <c r="AF266" s="57"/>
      <c r="AG266" s="57"/>
      <c r="AH266" s="57"/>
      <c r="AI266" s="57"/>
      <c r="AJ266" s="57"/>
      <c r="AK266" s="57"/>
      <c r="AL266" s="57"/>
      <c r="AM266" s="57"/>
      <c r="AN266" s="57"/>
      <c r="AO266" s="57"/>
      <c r="AP266" s="57"/>
      <c r="AQ266" s="57"/>
      <c r="AR266" s="57"/>
      <c r="AS266" s="57"/>
      <c r="AT266" s="57"/>
      <c r="AU266" s="57"/>
      <c r="AV266" s="57"/>
      <c r="AW266" s="57"/>
      <c r="AX266" s="57"/>
      <c r="AY266" s="57"/>
      <c r="AZ266" s="57"/>
      <c r="BA266" s="57"/>
      <c r="BB266" s="57"/>
      <c r="BC266" s="57"/>
    </row>
    <row r="267" spans="1:55" s="45" customFormat="1" x14ac:dyDescent="0.15">
      <c r="A267" s="74"/>
      <c r="B267" s="74"/>
      <c r="C267" s="74"/>
      <c r="D267" s="74"/>
      <c r="E267" s="74"/>
      <c r="F267" s="74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/>
      <c r="AE267" s="57"/>
      <c r="AF267" s="57"/>
      <c r="AG267" s="57"/>
      <c r="AH267" s="57"/>
      <c r="AI267" s="57"/>
      <c r="AJ267" s="57"/>
      <c r="AK267" s="57"/>
      <c r="AL267" s="57"/>
      <c r="AM267" s="57"/>
      <c r="AN267" s="57"/>
      <c r="AO267" s="57"/>
      <c r="AP267" s="57"/>
      <c r="AQ267" s="57"/>
      <c r="AR267" s="57"/>
      <c r="AS267" s="57"/>
      <c r="AT267" s="57"/>
      <c r="AU267" s="57"/>
      <c r="AV267" s="57"/>
      <c r="AW267" s="57"/>
      <c r="AX267" s="57"/>
      <c r="AY267" s="57"/>
      <c r="AZ267" s="57"/>
      <c r="BA267" s="57"/>
      <c r="BB267" s="57"/>
      <c r="BC267" s="57"/>
    </row>
    <row r="268" spans="1:55" s="45" customFormat="1" x14ac:dyDescent="0.15">
      <c r="A268" s="74"/>
      <c r="B268" s="74"/>
      <c r="C268" s="74"/>
      <c r="D268" s="74"/>
      <c r="E268" s="74"/>
      <c r="F268" s="74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/>
      <c r="AE268" s="57"/>
      <c r="AF268" s="57"/>
      <c r="AG268" s="57"/>
      <c r="AH268" s="57"/>
      <c r="AI268" s="57"/>
      <c r="AJ268" s="57"/>
      <c r="AK268" s="57"/>
      <c r="AL268" s="57"/>
      <c r="AM268" s="57"/>
      <c r="AN268" s="57"/>
      <c r="AO268" s="57"/>
      <c r="AP268" s="57"/>
      <c r="AQ268" s="57"/>
      <c r="AR268" s="57"/>
      <c r="AS268" s="57"/>
      <c r="AT268" s="57"/>
      <c r="AU268" s="57"/>
      <c r="AV268" s="57"/>
      <c r="AW268" s="57"/>
      <c r="AX268" s="57"/>
      <c r="AY268" s="57"/>
      <c r="AZ268" s="57"/>
      <c r="BA268" s="57"/>
      <c r="BB268" s="57"/>
      <c r="BC268" s="57"/>
    </row>
    <row r="269" spans="1:55" s="45" customFormat="1" x14ac:dyDescent="0.15">
      <c r="A269" s="74"/>
      <c r="B269" s="74"/>
      <c r="C269" s="74"/>
      <c r="D269" s="74"/>
      <c r="E269" s="74"/>
      <c r="F269" s="74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/>
      <c r="AE269" s="57"/>
      <c r="AF269" s="57"/>
      <c r="AG269" s="57"/>
      <c r="AH269" s="57"/>
      <c r="AI269" s="57"/>
      <c r="AJ269" s="57"/>
      <c r="AK269" s="57"/>
      <c r="AL269" s="57"/>
      <c r="AM269" s="57"/>
      <c r="AN269" s="57"/>
      <c r="AO269" s="57"/>
      <c r="AP269" s="57"/>
      <c r="AQ269" s="57"/>
      <c r="AR269" s="57"/>
      <c r="AS269" s="57"/>
      <c r="AT269" s="57"/>
      <c r="AU269" s="57"/>
      <c r="AV269" s="57"/>
      <c r="AW269" s="57"/>
      <c r="AX269" s="57"/>
      <c r="AY269" s="57"/>
      <c r="AZ269" s="57"/>
      <c r="BA269" s="57"/>
      <c r="BB269" s="57"/>
      <c r="BC269" s="57"/>
    </row>
    <row r="270" spans="1:55" s="45" customFormat="1" x14ac:dyDescent="0.15">
      <c r="A270" s="74"/>
      <c r="B270" s="74"/>
      <c r="C270" s="74"/>
      <c r="D270" s="74"/>
      <c r="E270" s="74"/>
      <c r="F270" s="74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/>
      <c r="AE270" s="57"/>
      <c r="AF270" s="57"/>
      <c r="AG270" s="57"/>
      <c r="AH270" s="57"/>
      <c r="AI270" s="57"/>
      <c r="AJ270" s="57"/>
      <c r="AK270" s="57"/>
      <c r="AL270" s="57"/>
      <c r="AM270" s="57"/>
      <c r="AN270" s="57"/>
      <c r="AO270" s="57"/>
      <c r="AP270" s="57"/>
      <c r="AQ270" s="57"/>
      <c r="AR270" s="57"/>
      <c r="AS270" s="57"/>
      <c r="AT270" s="57"/>
      <c r="AU270" s="57"/>
      <c r="AV270" s="57"/>
      <c r="AW270" s="57"/>
      <c r="AX270" s="57"/>
      <c r="AY270" s="57"/>
      <c r="AZ270" s="57"/>
      <c r="BA270" s="57"/>
      <c r="BB270" s="57"/>
      <c r="BC270" s="57"/>
    </row>
    <row r="271" spans="1:55" s="45" customFormat="1" x14ac:dyDescent="0.15">
      <c r="A271" s="74"/>
      <c r="B271" s="74"/>
      <c r="C271" s="74"/>
      <c r="D271" s="74"/>
      <c r="E271" s="74"/>
      <c r="F271" s="74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/>
      <c r="AE271" s="57"/>
      <c r="AF271" s="57"/>
      <c r="AG271" s="57"/>
      <c r="AH271" s="57"/>
      <c r="AI271" s="57"/>
      <c r="AJ271" s="57"/>
      <c r="AK271" s="57"/>
      <c r="AL271" s="57"/>
      <c r="AM271" s="57"/>
      <c r="AN271" s="57"/>
      <c r="AO271" s="57"/>
      <c r="AP271" s="57"/>
      <c r="AQ271" s="57"/>
      <c r="AR271" s="57"/>
      <c r="AS271" s="57"/>
      <c r="AT271" s="57"/>
      <c r="AU271" s="57"/>
      <c r="AV271" s="57"/>
      <c r="AW271" s="57"/>
      <c r="AX271" s="57"/>
      <c r="AY271" s="57"/>
      <c r="AZ271" s="57"/>
      <c r="BA271" s="57"/>
      <c r="BB271" s="57"/>
      <c r="BC271" s="57"/>
    </row>
    <row r="272" spans="1:55" s="45" customFormat="1" x14ac:dyDescent="0.15">
      <c r="A272" s="74"/>
      <c r="B272" s="74"/>
      <c r="C272" s="74"/>
      <c r="D272" s="74"/>
      <c r="E272" s="74"/>
      <c r="F272" s="74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  <c r="AA272" s="57"/>
      <c r="AB272" s="57"/>
      <c r="AC272" s="57"/>
      <c r="AD272" s="57"/>
      <c r="AE272" s="57"/>
      <c r="AF272" s="57"/>
      <c r="AG272" s="57"/>
      <c r="AH272" s="57"/>
      <c r="AI272" s="57"/>
      <c r="AJ272" s="57"/>
      <c r="AK272" s="57"/>
      <c r="AL272" s="57"/>
      <c r="AM272" s="57"/>
      <c r="AN272" s="57"/>
      <c r="AO272" s="57"/>
      <c r="AP272" s="57"/>
      <c r="AQ272" s="57"/>
      <c r="AR272" s="57"/>
      <c r="AS272" s="57"/>
      <c r="AT272" s="57"/>
      <c r="AU272" s="57"/>
      <c r="AV272" s="57"/>
      <c r="AW272" s="57"/>
      <c r="AX272" s="57"/>
      <c r="AY272" s="57"/>
      <c r="AZ272" s="57"/>
      <c r="BA272" s="57"/>
      <c r="BB272" s="57"/>
      <c r="BC272" s="57"/>
    </row>
    <row r="273" spans="1:55" s="45" customFormat="1" x14ac:dyDescent="0.15">
      <c r="A273" s="74"/>
      <c r="B273" s="74"/>
      <c r="C273" s="74"/>
      <c r="D273" s="74"/>
      <c r="E273" s="74"/>
      <c r="F273" s="74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/>
      <c r="AF273" s="57"/>
      <c r="AG273" s="57"/>
      <c r="AH273" s="57"/>
      <c r="AI273" s="57"/>
      <c r="AJ273" s="57"/>
      <c r="AK273" s="57"/>
      <c r="AL273" s="57"/>
      <c r="AM273" s="57"/>
      <c r="AN273" s="57"/>
      <c r="AO273" s="57"/>
      <c r="AP273" s="57"/>
      <c r="AQ273" s="57"/>
      <c r="AR273" s="57"/>
      <c r="AS273" s="57"/>
      <c r="AT273" s="57"/>
      <c r="AU273" s="57"/>
      <c r="AV273" s="57"/>
      <c r="AW273" s="57"/>
      <c r="AX273" s="57"/>
      <c r="AY273" s="57"/>
      <c r="AZ273" s="57"/>
      <c r="BA273" s="57"/>
      <c r="BB273" s="57"/>
      <c r="BC273" s="57"/>
    </row>
    <row r="274" spans="1:55" s="45" customFormat="1" x14ac:dyDescent="0.15">
      <c r="A274" s="74"/>
      <c r="B274" s="74"/>
      <c r="C274" s="74"/>
      <c r="D274" s="74"/>
      <c r="E274" s="74"/>
      <c r="F274" s="74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/>
      <c r="AF274" s="57"/>
      <c r="AG274" s="57"/>
      <c r="AH274" s="57"/>
      <c r="AI274" s="57"/>
      <c r="AJ274" s="57"/>
      <c r="AK274" s="57"/>
      <c r="AL274" s="57"/>
      <c r="AM274" s="57"/>
      <c r="AN274" s="57"/>
      <c r="AO274" s="57"/>
      <c r="AP274" s="57"/>
      <c r="AQ274" s="57"/>
      <c r="AR274" s="57"/>
      <c r="AS274" s="57"/>
      <c r="AT274" s="57"/>
      <c r="AU274" s="57"/>
      <c r="AV274" s="57"/>
      <c r="AW274" s="57"/>
      <c r="AX274" s="57"/>
      <c r="AY274" s="57"/>
      <c r="AZ274" s="57"/>
      <c r="BA274" s="57"/>
      <c r="BB274" s="57"/>
      <c r="BC274" s="57"/>
    </row>
    <row r="275" spans="1:55" s="45" customFormat="1" x14ac:dyDescent="0.15">
      <c r="A275" s="74"/>
      <c r="B275" s="74"/>
      <c r="C275" s="74"/>
      <c r="D275" s="74"/>
      <c r="E275" s="74"/>
      <c r="F275" s="74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/>
      <c r="AE275" s="57"/>
      <c r="AF275" s="57"/>
      <c r="AG275" s="57"/>
      <c r="AH275" s="57"/>
      <c r="AI275" s="57"/>
      <c r="AJ275" s="57"/>
      <c r="AK275" s="57"/>
      <c r="AL275" s="57"/>
      <c r="AM275" s="57"/>
      <c r="AN275" s="57"/>
      <c r="AO275" s="57"/>
      <c r="AP275" s="57"/>
      <c r="AQ275" s="57"/>
      <c r="AR275" s="57"/>
      <c r="AS275" s="57"/>
      <c r="AT275" s="57"/>
      <c r="AU275" s="57"/>
      <c r="AV275" s="57"/>
      <c r="AW275" s="57"/>
      <c r="AX275" s="57"/>
      <c r="AY275" s="57"/>
      <c r="AZ275" s="57"/>
      <c r="BA275" s="57"/>
      <c r="BB275" s="57"/>
      <c r="BC275" s="57"/>
    </row>
    <row r="276" spans="1:55" s="45" customFormat="1" x14ac:dyDescent="0.15">
      <c r="A276" s="74"/>
      <c r="B276" s="74"/>
      <c r="C276" s="74"/>
      <c r="D276" s="74"/>
      <c r="E276" s="74"/>
      <c r="F276" s="74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/>
      <c r="AE276" s="57"/>
      <c r="AF276" s="57"/>
      <c r="AG276" s="57"/>
      <c r="AH276" s="57"/>
      <c r="AI276" s="57"/>
      <c r="AJ276" s="57"/>
      <c r="AK276" s="57"/>
      <c r="AL276" s="57"/>
      <c r="AM276" s="57"/>
      <c r="AN276" s="57"/>
      <c r="AO276" s="57"/>
      <c r="AP276" s="57"/>
      <c r="AQ276" s="57"/>
      <c r="AR276" s="57"/>
      <c r="AS276" s="57"/>
      <c r="AT276" s="57"/>
      <c r="AU276" s="57"/>
      <c r="AV276" s="57"/>
      <c r="AW276" s="57"/>
      <c r="AX276" s="57"/>
      <c r="AY276" s="57"/>
      <c r="AZ276" s="57"/>
      <c r="BA276" s="57"/>
      <c r="BB276" s="57"/>
      <c r="BC276" s="57"/>
    </row>
    <row r="277" spans="1:55" s="45" customFormat="1" x14ac:dyDescent="0.15">
      <c r="A277" s="74"/>
      <c r="B277" s="74"/>
      <c r="C277" s="74"/>
      <c r="D277" s="74"/>
      <c r="E277" s="74"/>
      <c r="F277" s="74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/>
      <c r="AE277" s="57"/>
      <c r="AF277" s="57"/>
      <c r="AG277" s="57"/>
      <c r="AH277" s="57"/>
      <c r="AI277" s="57"/>
      <c r="AJ277" s="57"/>
      <c r="AK277" s="57"/>
      <c r="AL277" s="57"/>
      <c r="AM277" s="57"/>
      <c r="AN277" s="57"/>
      <c r="AO277" s="57"/>
      <c r="AP277" s="57"/>
      <c r="AQ277" s="57"/>
      <c r="AR277" s="57"/>
      <c r="AS277" s="57"/>
      <c r="AT277" s="57"/>
      <c r="AU277" s="57"/>
      <c r="AV277" s="57"/>
      <c r="AW277" s="57"/>
      <c r="AX277" s="57"/>
      <c r="AY277" s="57"/>
      <c r="AZ277" s="57"/>
      <c r="BA277" s="57"/>
      <c r="BB277" s="57"/>
      <c r="BC277" s="57"/>
    </row>
    <row r="278" spans="1:55" s="45" customFormat="1" x14ac:dyDescent="0.15">
      <c r="A278" s="74"/>
      <c r="B278" s="74"/>
      <c r="C278" s="74"/>
      <c r="D278" s="74"/>
      <c r="E278" s="74"/>
      <c r="F278" s="74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/>
      <c r="AE278" s="57"/>
      <c r="AF278" s="57"/>
      <c r="AG278" s="57"/>
      <c r="AH278" s="57"/>
      <c r="AI278" s="57"/>
      <c r="AJ278" s="57"/>
      <c r="AK278" s="57"/>
      <c r="AL278" s="57"/>
      <c r="AM278" s="57"/>
      <c r="AN278" s="57"/>
      <c r="AO278" s="57"/>
      <c r="AP278" s="57"/>
      <c r="AQ278" s="57"/>
      <c r="AR278" s="57"/>
      <c r="AS278" s="57"/>
      <c r="AT278" s="57"/>
      <c r="AU278" s="57"/>
      <c r="AV278" s="57"/>
      <c r="AW278" s="57"/>
      <c r="AX278" s="57"/>
      <c r="AY278" s="57"/>
      <c r="AZ278" s="57"/>
      <c r="BA278" s="57"/>
      <c r="BB278" s="57"/>
      <c r="BC278" s="57"/>
    </row>
    <row r="279" spans="1:55" s="45" customFormat="1" x14ac:dyDescent="0.15">
      <c r="A279" s="74"/>
      <c r="B279" s="74"/>
      <c r="C279" s="74"/>
      <c r="D279" s="74"/>
      <c r="E279" s="74"/>
      <c r="F279" s="74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/>
      <c r="AE279" s="57"/>
      <c r="AF279" s="57"/>
      <c r="AG279" s="57"/>
      <c r="AH279" s="57"/>
      <c r="AI279" s="57"/>
      <c r="AJ279" s="57"/>
      <c r="AK279" s="57"/>
      <c r="AL279" s="57"/>
      <c r="AM279" s="57"/>
      <c r="AN279" s="57"/>
      <c r="AO279" s="57"/>
      <c r="AP279" s="57"/>
      <c r="AQ279" s="57"/>
      <c r="AR279" s="57"/>
      <c r="AS279" s="57"/>
      <c r="AT279" s="57"/>
      <c r="AU279" s="57"/>
      <c r="AV279" s="57"/>
      <c r="AW279" s="57"/>
      <c r="AX279" s="57"/>
      <c r="AY279" s="57"/>
      <c r="AZ279" s="57"/>
      <c r="BA279" s="57"/>
      <c r="BB279" s="57"/>
      <c r="BC279" s="57"/>
    </row>
    <row r="280" spans="1:55" s="45" customFormat="1" x14ac:dyDescent="0.15">
      <c r="A280" s="74"/>
      <c r="B280" s="74"/>
      <c r="C280" s="74"/>
      <c r="D280" s="74"/>
      <c r="E280" s="74"/>
      <c r="F280" s="74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7"/>
      <c r="AC280" s="57"/>
      <c r="AD280" s="57"/>
      <c r="AE280" s="57"/>
      <c r="AF280" s="57"/>
      <c r="AG280" s="57"/>
      <c r="AH280" s="57"/>
      <c r="AI280" s="57"/>
      <c r="AJ280" s="57"/>
      <c r="AK280" s="57"/>
      <c r="AL280" s="57"/>
      <c r="AM280" s="57"/>
      <c r="AN280" s="57"/>
      <c r="AO280" s="57"/>
      <c r="AP280" s="57"/>
      <c r="AQ280" s="57"/>
      <c r="AR280" s="57"/>
      <c r="AS280" s="57"/>
      <c r="AT280" s="57"/>
      <c r="AU280" s="57"/>
      <c r="AV280" s="57"/>
      <c r="AW280" s="57"/>
      <c r="AX280" s="57"/>
      <c r="AY280" s="57"/>
      <c r="AZ280" s="57"/>
      <c r="BA280" s="57"/>
      <c r="BB280" s="57"/>
      <c r="BC280" s="57"/>
    </row>
    <row r="281" spans="1:55" s="45" customFormat="1" x14ac:dyDescent="0.15">
      <c r="A281" s="74"/>
      <c r="B281" s="74"/>
      <c r="C281" s="74"/>
      <c r="D281" s="74"/>
      <c r="E281" s="74"/>
      <c r="F281" s="74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/>
      <c r="AE281" s="57"/>
      <c r="AF281" s="57"/>
      <c r="AG281" s="57"/>
      <c r="AH281" s="57"/>
      <c r="AI281" s="57"/>
      <c r="AJ281" s="57"/>
      <c r="AK281" s="57"/>
      <c r="AL281" s="57"/>
      <c r="AM281" s="57"/>
      <c r="AN281" s="57"/>
      <c r="AO281" s="57"/>
      <c r="AP281" s="57"/>
      <c r="AQ281" s="57"/>
      <c r="AR281" s="57"/>
      <c r="AS281" s="57"/>
      <c r="AT281" s="57"/>
      <c r="AU281" s="57"/>
      <c r="AV281" s="57"/>
      <c r="AW281" s="57"/>
      <c r="AX281" s="57"/>
      <c r="AY281" s="57"/>
      <c r="AZ281" s="57"/>
      <c r="BA281" s="57"/>
      <c r="BB281" s="57"/>
      <c r="BC281" s="57"/>
    </row>
    <row r="282" spans="1:55" s="45" customFormat="1" x14ac:dyDescent="0.15">
      <c r="A282" s="74"/>
      <c r="B282" s="74"/>
      <c r="C282" s="74"/>
      <c r="D282" s="74"/>
      <c r="E282" s="74"/>
      <c r="F282" s="74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/>
      <c r="AE282" s="57"/>
      <c r="AF282" s="57"/>
      <c r="AG282" s="57"/>
      <c r="AH282" s="57"/>
      <c r="AI282" s="57"/>
      <c r="AJ282" s="57"/>
      <c r="AK282" s="57"/>
      <c r="AL282" s="57"/>
      <c r="AM282" s="57"/>
      <c r="AN282" s="57"/>
      <c r="AO282" s="57"/>
      <c r="AP282" s="57"/>
      <c r="AQ282" s="57"/>
      <c r="AR282" s="57"/>
      <c r="AS282" s="57"/>
      <c r="AT282" s="57"/>
      <c r="AU282" s="57"/>
      <c r="AV282" s="57"/>
      <c r="AW282" s="57"/>
      <c r="AX282" s="57"/>
      <c r="AY282" s="57"/>
      <c r="AZ282" s="57"/>
      <c r="BA282" s="57"/>
      <c r="BB282" s="57"/>
      <c r="BC282" s="57"/>
    </row>
    <row r="283" spans="1:55" s="45" customFormat="1" x14ac:dyDescent="0.15">
      <c r="A283" s="74"/>
      <c r="B283" s="74"/>
      <c r="C283" s="74"/>
      <c r="D283" s="74"/>
      <c r="E283" s="74"/>
      <c r="F283" s="74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/>
      <c r="AE283" s="57"/>
      <c r="AF283" s="57"/>
      <c r="AG283" s="57"/>
      <c r="AH283" s="57"/>
      <c r="AI283" s="57"/>
      <c r="AJ283" s="57"/>
      <c r="AK283" s="57"/>
      <c r="AL283" s="57"/>
      <c r="AM283" s="57"/>
      <c r="AN283" s="57"/>
      <c r="AO283" s="57"/>
      <c r="AP283" s="57"/>
      <c r="AQ283" s="57"/>
      <c r="AR283" s="57"/>
      <c r="AS283" s="57"/>
      <c r="AT283" s="57"/>
      <c r="AU283" s="57"/>
      <c r="AV283" s="57"/>
      <c r="AW283" s="57"/>
      <c r="AX283" s="57"/>
      <c r="AY283" s="57"/>
      <c r="AZ283" s="57"/>
      <c r="BA283" s="57"/>
      <c r="BB283" s="57"/>
      <c r="BC283" s="57"/>
    </row>
    <row r="284" spans="1:55" s="45" customFormat="1" x14ac:dyDescent="0.15">
      <c r="A284" s="74"/>
      <c r="B284" s="74"/>
      <c r="C284" s="74"/>
      <c r="D284" s="74"/>
      <c r="E284" s="74"/>
      <c r="F284" s="74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/>
      <c r="AB284" s="57"/>
      <c r="AC284" s="57"/>
      <c r="AD284" s="57"/>
      <c r="AE284" s="57"/>
      <c r="AF284" s="57"/>
      <c r="AG284" s="57"/>
      <c r="AH284" s="57"/>
      <c r="AI284" s="57"/>
      <c r="AJ284" s="57"/>
      <c r="AK284" s="57"/>
      <c r="AL284" s="57"/>
      <c r="AM284" s="57"/>
      <c r="AN284" s="57"/>
      <c r="AO284" s="57"/>
      <c r="AP284" s="57"/>
      <c r="AQ284" s="57"/>
      <c r="AR284" s="57"/>
      <c r="AS284" s="57"/>
      <c r="AT284" s="57"/>
      <c r="AU284" s="57"/>
      <c r="AV284" s="57"/>
      <c r="AW284" s="57"/>
      <c r="AX284" s="57"/>
      <c r="AY284" s="57"/>
      <c r="AZ284" s="57"/>
      <c r="BA284" s="57"/>
      <c r="BB284" s="57"/>
      <c r="BC284" s="57"/>
    </row>
    <row r="285" spans="1:55" s="45" customFormat="1" x14ac:dyDescent="0.15">
      <c r="A285" s="74"/>
      <c r="B285" s="74"/>
      <c r="C285" s="74"/>
      <c r="D285" s="74"/>
      <c r="E285" s="74"/>
      <c r="F285" s="74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  <c r="AA285" s="57"/>
      <c r="AB285" s="57"/>
      <c r="AC285" s="57"/>
      <c r="AD285" s="57"/>
      <c r="AE285" s="57"/>
      <c r="AF285" s="57"/>
      <c r="AG285" s="57"/>
      <c r="AH285" s="57"/>
      <c r="AI285" s="57"/>
      <c r="AJ285" s="57"/>
      <c r="AK285" s="57"/>
      <c r="AL285" s="57"/>
      <c r="AM285" s="57"/>
      <c r="AN285" s="57"/>
      <c r="AO285" s="57"/>
      <c r="AP285" s="57"/>
      <c r="AQ285" s="57"/>
      <c r="AR285" s="57"/>
      <c r="AS285" s="57"/>
      <c r="AT285" s="57"/>
      <c r="AU285" s="57"/>
      <c r="AV285" s="57"/>
      <c r="AW285" s="57"/>
      <c r="AX285" s="57"/>
      <c r="AY285" s="57"/>
      <c r="AZ285" s="57"/>
      <c r="BA285" s="57"/>
      <c r="BB285" s="57"/>
      <c r="BC285" s="57"/>
    </row>
    <row r="286" spans="1:55" s="45" customFormat="1" x14ac:dyDescent="0.15">
      <c r="A286" s="74"/>
      <c r="B286" s="74"/>
      <c r="C286" s="74"/>
      <c r="D286" s="74"/>
      <c r="E286" s="74"/>
      <c r="F286" s="74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/>
      <c r="AE286" s="57"/>
      <c r="AF286" s="57"/>
      <c r="AG286" s="57"/>
      <c r="AH286" s="57"/>
      <c r="AI286" s="57"/>
      <c r="AJ286" s="57"/>
      <c r="AK286" s="57"/>
      <c r="AL286" s="57"/>
      <c r="AM286" s="57"/>
      <c r="AN286" s="57"/>
      <c r="AO286" s="57"/>
      <c r="AP286" s="57"/>
      <c r="AQ286" s="57"/>
      <c r="AR286" s="57"/>
      <c r="AS286" s="57"/>
      <c r="AT286" s="57"/>
      <c r="AU286" s="57"/>
      <c r="AV286" s="57"/>
      <c r="AW286" s="57"/>
      <c r="AX286" s="57"/>
      <c r="AY286" s="57"/>
      <c r="AZ286" s="57"/>
      <c r="BA286" s="57"/>
      <c r="BB286" s="57"/>
      <c r="BC286" s="57"/>
    </row>
    <row r="287" spans="1:55" s="45" customFormat="1" x14ac:dyDescent="0.15">
      <c r="A287" s="74"/>
      <c r="B287" s="74"/>
      <c r="C287" s="74"/>
      <c r="D287" s="74"/>
      <c r="E287" s="74"/>
      <c r="F287" s="74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/>
      <c r="AE287" s="57"/>
      <c r="AF287" s="57"/>
      <c r="AG287" s="57"/>
      <c r="AH287" s="57"/>
      <c r="AI287" s="57"/>
      <c r="AJ287" s="57"/>
      <c r="AK287" s="57"/>
      <c r="AL287" s="57"/>
      <c r="AM287" s="57"/>
      <c r="AN287" s="57"/>
      <c r="AO287" s="57"/>
      <c r="AP287" s="57"/>
      <c r="AQ287" s="57"/>
      <c r="AR287" s="57"/>
      <c r="AS287" s="57"/>
      <c r="AT287" s="57"/>
      <c r="AU287" s="57"/>
      <c r="AV287" s="57"/>
      <c r="AW287" s="57"/>
      <c r="AX287" s="57"/>
      <c r="AY287" s="57"/>
      <c r="AZ287" s="57"/>
      <c r="BA287" s="57"/>
      <c r="BB287" s="57"/>
      <c r="BC287" s="57"/>
    </row>
    <row r="288" spans="1:55" s="45" customFormat="1" x14ac:dyDescent="0.15">
      <c r="A288" s="74"/>
      <c r="B288" s="74"/>
      <c r="C288" s="74"/>
      <c r="D288" s="74"/>
      <c r="E288" s="74"/>
      <c r="F288" s="74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  <c r="AA288" s="57"/>
      <c r="AB288" s="57"/>
      <c r="AC288" s="57"/>
      <c r="AD288" s="57"/>
      <c r="AE288" s="57"/>
      <c r="AF288" s="57"/>
      <c r="AG288" s="57"/>
      <c r="AH288" s="57"/>
      <c r="AI288" s="57"/>
      <c r="AJ288" s="57"/>
      <c r="AK288" s="57"/>
      <c r="AL288" s="57"/>
      <c r="AM288" s="57"/>
      <c r="AN288" s="57"/>
      <c r="AO288" s="57"/>
      <c r="AP288" s="57"/>
      <c r="AQ288" s="57"/>
      <c r="AR288" s="57"/>
      <c r="AS288" s="57"/>
      <c r="AT288" s="57"/>
      <c r="AU288" s="57"/>
      <c r="AV288" s="57"/>
      <c r="AW288" s="57"/>
      <c r="AX288" s="57"/>
      <c r="AY288" s="57"/>
      <c r="AZ288" s="57"/>
      <c r="BA288" s="57"/>
      <c r="BB288" s="57"/>
      <c r="BC288" s="57"/>
    </row>
    <row r="289" spans="1:55" s="45" customFormat="1" x14ac:dyDescent="0.15">
      <c r="A289" s="74"/>
      <c r="B289" s="74"/>
      <c r="C289" s="74"/>
      <c r="D289" s="74"/>
      <c r="E289" s="74"/>
      <c r="F289" s="74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/>
      <c r="AE289" s="57"/>
      <c r="AF289" s="57"/>
      <c r="AG289" s="57"/>
      <c r="AH289" s="57"/>
      <c r="AI289" s="57"/>
      <c r="AJ289" s="57"/>
      <c r="AK289" s="57"/>
      <c r="AL289" s="57"/>
      <c r="AM289" s="57"/>
      <c r="AN289" s="57"/>
      <c r="AO289" s="57"/>
      <c r="AP289" s="57"/>
      <c r="AQ289" s="57"/>
      <c r="AR289" s="57"/>
      <c r="AS289" s="57"/>
      <c r="AT289" s="57"/>
      <c r="AU289" s="57"/>
      <c r="AV289" s="57"/>
      <c r="AW289" s="57"/>
      <c r="AX289" s="57"/>
      <c r="AY289" s="57"/>
      <c r="AZ289" s="57"/>
      <c r="BA289" s="57"/>
      <c r="BB289" s="57"/>
      <c r="BC289" s="57"/>
    </row>
    <row r="290" spans="1:55" s="45" customFormat="1" x14ac:dyDescent="0.15">
      <c r="A290" s="74"/>
      <c r="B290" s="74"/>
      <c r="C290" s="74"/>
      <c r="D290" s="74"/>
      <c r="E290" s="74"/>
      <c r="F290" s="74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/>
      <c r="AE290" s="57"/>
      <c r="AF290" s="57"/>
      <c r="AG290" s="57"/>
      <c r="AH290" s="57"/>
      <c r="AI290" s="57"/>
      <c r="AJ290" s="57"/>
      <c r="AK290" s="57"/>
      <c r="AL290" s="57"/>
      <c r="AM290" s="57"/>
      <c r="AN290" s="57"/>
      <c r="AO290" s="57"/>
      <c r="AP290" s="57"/>
      <c r="AQ290" s="57"/>
      <c r="AR290" s="57"/>
      <c r="AS290" s="57"/>
      <c r="AT290" s="57"/>
      <c r="AU290" s="57"/>
      <c r="AV290" s="57"/>
      <c r="AW290" s="57"/>
      <c r="AX290" s="57"/>
      <c r="AY290" s="57"/>
      <c r="AZ290" s="57"/>
      <c r="BA290" s="57"/>
      <c r="BB290" s="57"/>
      <c r="BC290" s="57"/>
    </row>
    <row r="291" spans="1:55" s="45" customFormat="1" x14ac:dyDescent="0.15">
      <c r="A291" s="74"/>
      <c r="B291" s="74"/>
      <c r="C291" s="74"/>
      <c r="D291" s="74"/>
      <c r="E291" s="74"/>
      <c r="F291" s="74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/>
      <c r="AE291" s="57"/>
      <c r="AF291" s="57"/>
      <c r="AG291" s="57"/>
      <c r="AH291" s="57"/>
      <c r="AI291" s="57"/>
      <c r="AJ291" s="57"/>
      <c r="AK291" s="57"/>
      <c r="AL291" s="57"/>
      <c r="AM291" s="57"/>
      <c r="AN291" s="57"/>
      <c r="AO291" s="57"/>
      <c r="AP291" s="57"/>
      <c r="AQ291" s="57"/>
      <c r="AR291" s="57"/>
      <c r="AS291" s="57"/>
      <c r="AT291" s="57"/>
      <c r="AU291" s="57"/>
      <c r="AV291" s="57"/>
      <c r="AW291" s="57"/>
      <c r="AX291" s="57"/>
      <c r="AY291" s="57"/>
      <c r="AZ291" s="57"/>
      <c r="BA291" s="57"/>
      <c r="BB291" s="57"/>
      <c r="BC291" s="57"/>
    </row>
    <row r="292" spans="1:55" s="45" customFormat="1" x14ac:dyDescent="0.15">
      <c r="A292" s="74"/>
      <c r="B292" s="74"/>
      <c r="C292" s="74"/>
      <c r="D292" s="74"/>
      <c r="E292" s="74"/>
      <c r="F292" s="74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  <c r="AA292" s="57"/>
      <c r="AB292" s="57"/>
      <c r="AC292" s="57"/>
      <c r="AD292" s="57"/>
      <c r="AE292" s="57"/>
      <c r="AF292" s="57"/>
      <c r="AG292" s="57"/>
      <c r="AH292" s="57"/>
      <c r="AI292" s="57"/>
      <c r="AJ292" s="57"/>
      <c r="AK292" s="57"/>
      <c r="AL292" s="57"/>
      <c r="AM292" s="57"/>
      <c r="AN292" s="57"/>
      <c r="AO292" s="57"/>
      <c r="AP292" s="57"/>
      <c r="AQ292" s="57"/>
      <c r="AR292" s="57"/>
      <c r="AS292" s="57"/>
      <c r="AT292" s="57"/>
      <c r="AU292" s="57"/>
      <c r="AV292" s="57"/>
      <c r="AW292" s="57"/>
      <c r="AX292" s="57"/>
      <c r="AY292" s="57"/>
      <c r="AZ292" s="57"/>
      <c r="BA292" s="57"/>
      <c r="BB292" s="57"/>
      <c r="BC292" s="57"/>
    </row>
    <row r="293" spans="1:55" s="45" customFormat="1" x14ac:dyDescent="0.15">
      <c r="A293" s="74"/>
      <c r="B293" s="74"/>
      <c r="C293" s="74"/>
      <c r="D293" s="74"/>
      <c r="E293" s="74"/>
      <c r="F293" s="74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  <c r="Z293" s="57"/>
      <c r="AA293" s="57"/>
      <c r="AB293" s="57"/>
      <c r="AC293" s="57"/>
      <c r="AD293" s="57"/>
      <c r="AE293" s="57"/>
      <c r="AF293" s="57"/>
      <c r="AG293" s="57"/>
      <c r="AH293" s="57"/>
      <c r="AI293" s="57"/>
      <c r="AJ293" s="57"/>
      <c r="AK293" s="57"/>
      <c r="AL293" s="57"/>
      <c r="AM293" s="57"/>
      <c r="AN293" s="57"/>
      <c r="AO293" s="57"/>
      <c r="AP293" s="57"/>
      <c r="AQ293" s="57"/>
      <c r="AR293" s="57"/>
      <c r="AS293" s="57"/>
      <c r="AT293" s="57"/>
      <c r="AU293" s="57"/>
      <c r="AV293" s="57"/>
      <c r="AW293" s="57"/>
      <c r="AX293" s="57"/>
      <c r="AY293" s="57"/>
      <c r="AZ293" s="57"/>
      <c r="BA293" s="57"/>
      <c r="BB293" s="57"/>
      <c r="BC293" s="57"/>
    </row>
    <row r="294" spans="1:55" s="45" customFormat="1" x14ac:dyDescent="0.15">
      <c r="A294" s="74"/>
      <c r="B294" s="74"/>
      <c r="C294" s="74"/>
      <c r="D294" s="74"/>
      <c r="E294" s="74"/>
      <c r="F294" s="74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/>
      <c r="AE294" s="57"/>
      <c r="AF294" s="57"/>
      <c r="AG294" s="57"/>
      <c r="AH294" s="57"/>
      <c r="AI294" s="57"/>
      <c r="AJ294" s="57"/>
      <c r="AK294" s="57"/>
      <c r="AL294" s="57"/>
      <c r="AM294" s="57"/>
      <c r="AN294" s="57"/>
      <c r="AO294" s="57"/>
      <c r="AP294" s="57"/>
      <c r="AQ294" s="57"/>
      <c r="AR294" s="57"/>
      <c r="AS294" s="57"/>
      <c r="AT294" s="57"/>
      <c r="AU294" s="57"/>
      <c r="AV294" s="57"/>
      <c r="AW294" s="57"/>
      <c r="AX294" s="57"/>
      <c r="AY294" s="57"/>
      <c r="AZ294" s="57"/>
      <c r="BA294" s="57"/>
      <c r="BB294" s="57"/>
      <c r="BC294" s="57"/>
    </row>
    <row r="295" spans="1:55" s="45" customFormat="1" x14ac:dyDescent="0.15">
      <c r="A295" s="74"/>
      <c r="B295" s="74"/>
      <c r="C295" s="74"/>
      <c r="D295" s="74"/>
      <c r="E295" s="74"/>
      <c r="F295" s="74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/>
      <c r="AE295" s="57"/>
      <c r="AF295" s="57"/>
      <c r="AG295" s="57"/>
      <c r="AH295" s="57"/>
      <c r="AI295" s="57"/>
      <c r="AJ295" s="57"/>
      <c r="AK295" s="57"/>
      <c r="AL295" s="57"/>
      <c r="AM295" s="57"/>
      <c r="AN295" s="57"/>
      <c r="AO295" s="57"/>
      <c r="AP295" s="57"/>
      <c r="AQ295" s="57"/>
      <c r="AR295" s="57"/>
      <c r="AS295" s="57"/>
      <c r="AT295" s="57"/>
      <c r="AU295" s="57"/>
      <c r="AV295" s="57"/>
      <c r="AW295" s="57"/>
      <c r="AX295" s="57"/>
      <c r="AY295" s="57"/>
      <c r="AZ295" s="57"/>
      <c r="BA295" s="57"/>
      <c r="BB295" s="57"/>
      <c r="BC295" s="57"/>
    </row>
    <row r="296" spans="1:55" s="45" customFormat="1" x14ac:dyDescent="0.15">
      <c r="A296" s="74"/>
      <c r="B296" s="74"/>
      <c r="C296" s="74"/>
      <c r="D296" s="74"/>
      <c r="E296" s="74"/>
      <c r="F296" s="74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/>
      <c r="AE296" s="57"/>
      <c r="AF296" s="57"/>
      <c r="AG296" s="57"/>
      <c r="AH296" s="57"/>
      <c r="AI296" s="57"/>
      <c r="AJ296" s="57"/>
      <c r="AK296" s="57"/>
      <c r="AL296" s="57"/>
      <c r="AM296" s="57"/>
      <c r="AN296" s="57"/>
      <c r="AO296" s="57"/>
      <c r="AP296" s="57"/>
      <c r="AQ296" s="57"/>
      <c r="AR296" s="57"/>
      <c r="AS296" s="57"/>
      <c r="AT296" s="57"/>
      <c r="AU296" s="57"/>
      <c r="AV296" s="57"/>
      <c r="AW296" s="57"/>
      <c r="AX296" s="57"/>
      <c r="AY296" s="57"/>
      <c r="AZ296" s="57"/>
      <c r="BA296" s="57"/>
      <c r="BB296" s="57"/>
      <c r="BC296" s="57"/>
    </row>
    <row r="297" spans="1:55" s="45" customFormat="1" x14ac:dyDescent="0.15">
      <c r="A297" s="74"/>
      <c r="B297" s="74"/>
      <c r="C297" s="74"/>
      <c r="D297" s="74"/>
      <c r="E297" s="74"/>
      <c r="F297" s="74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/>
      <c r="AE297" s="57"/>
      <c r="AF297" s="57"/>
      <c r="AG297" s="57"/>
      <c r="AH297" s="57"/>
      <c r="AI297" s="57"/>
      <c r="AJ297" s="57"/>
      <c r="AK297" s="57"/>
      <c r="AL297" s="57"/>
      <c r="AM297" s="57"/>
      <c r="AN297" s="57"/>
      <c r="AO297" s="57"/>
      <c r="AP297" s="57"/>
      <c r="AQ297" s="57"/>
      <c r="AR297" s="57"/>
      <c r="AS297" s="57"/>
      <c r="AT297" s="57"/>
      <c r="AU297" s="57"/>
      <c r="AV297" s="57"/>
      <c r="AW297" s="57"/>
      <c r="AX297" s="57"/>
      <c r="AY297" s="57"/>
      <c r="AZ297" s="57"/>
      <c r="BA297" s="57"/>
      <c r="BB297" s="57"/>
      <c r="BC297" s="57"/>
    </row>
    <row r="298" spans="1:55" s="45" customFormat="1" x14ac:dyDescent="0.15">
      <c r="A298" s="74"/>
      <c r="B298" s="74"/>
      <c r="C298" s="74"/>
      <c r="D298" s="74"/>
      <c r="E298" s="74"/>
      <c r="F298" s="74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/>
      <c r="AE298" s="57"/>
      <c r="AF298" s="57"/>
      <c r="AG298" s="57"/>
      <c r="AH298" s="57"/>
      <c r="AI298" s="57"/>
      <c r="AJ298" s="57"/>
      <c r="AK298" s="57"/>
      <c r="AL298" s="57"/>
      <c r="AM298" s="57"/>
      <c r="AN298" s="57"/>
      <c r="AO298" s="57"/>
      <c r="AP298" s="57"/>
      <c r="AQ298" s="57"/>
      <c r="AR298" s="57"/>
      <c r="AS298" s="57"/>
      <c r="AT298" s="57"/>
      <c r="AU298" s="57"/>
      <c r="AV298" s="57"/>
      <c r="AW298" s="57"/>
      <c r="AX298" s="57"/>
      <c r="AY298" s="57"/>
      <c r="AZ298" s="57"/>
      <c r="BA298" s="57"/>
      <c r="BB298" s="57"/>
      <c r="BC298" s="57"/>
    </row>
    <row r="299" spans="1:55" s="45" customFormat="1" x14ac:dyDescent="0.15">
      <c r="A299" s="74"/>
      <c r="B299" s="74"/>
      <c r="C299" s="74"/>
      <c r="D299" s="74"/>
      <c r="E299" s="74"/>
      <c r="F299" s="74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  <c r="AA299" s="57"/>
      <c r="AB299" s="57"/>
      <c r="AC299" s="57"/>
      <c r="AD299" s="57"/>
      <c r="AE299" s="57"/>
      <c r="AF299" s="57"/>
      <c r="AG299" s="57"/>
      <c r="AH299" s="57"/>
      <c r="AI299" s="57"/>
      <c r="AJ299" s="57"/>
      <c r="AK299" s="57"/>
      <c r="AL299" s="57"/>
      <c r="AM299" s="57"/>
      <c r="AN299" s="57"/>
      <c r="AO299" s="57"/>
      <c r="AP299" s="57"/>
      <c r="AQ299" s="57"/>
      <c r="AR299" s="57"/>
      <c r="AS299" s="57"/>
      <c r="AT299" s="57"/>
      <c r="AU299" s="57"/>
      <c r="AV299" s="57"/>
      <c r="AW299" s="57"/>
      <c r="AX299" s="57"/>
      <c r="AY299" s="57"/>
      <c r="AZ299" s="57"/>
      <c r="BA299" s="57"/>
      <c r="BB299" s="57"/>
      <c r="BC299" s="57"/>
    </row>
    <row r="300" spans="1:55" s="45" customFormat="1" x14ac:dyDescent="0.15">
      <c r="A300" s="74"/>
      <c r="B300" s="74"/>
      <c r="C300" s="74"/>
      <c r="D300" s="74"/>
      <c r="E300" s="74"/>
      <c r="F300" s="74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/>
      <c r="AE300" s="57"/>
      <c r="AF300" s="57"/>
      <c r="AG300" s="57"/>
      <c r="AH300" s="57"/>
      <c r="AI300" s="57"/>
      <c r="AJ300" s="57"/>
      <c r="AK300" s="57"/>
      <c r="AL300" s="57"/>
      <c r="AM300" s="57"/>
      <c r="AN300" s="57"/>
      <c r="AO300" s="57"/>
      <c r="AP300" s="57"/>
      <c r="AQ300" s="57"/>
      <c r="AR300" s="57"/>
      <c r="AS300" s="57"/>
      <c r="AT300" s="57"/>
      <c r="AU300" s="57"/>
      <c r="AV300" s="57"/>
      <c r="AW300" s="57"/>
      <c r="AX300" s="57"/>
      <c r="AY300" s="57"/>
      <c r="AZ300" s="57"/>
      <c r="BA300" s="57"/>
      <c r="BB300" s="57"/>
      <c r="BC300" s="57"/>
    </row>
    <row r="301" spans="1:55" s="45" customFormat="1" x14ac:dyDescent="0.15">
      <c r="A301" s="74"/>
      <c r="B301" s="74"/>
      <c r="C301" s="74"/>
      <c r="D301" s="74"/>
      <c r="E301" s="74"/>
      <c r="F301" s="74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  <c r="AA301" s="57"/>
      <c r="AB301" s="57"/>
      <c r="AC301" s="57"/>
      <c r="AD301" s="57"/>
      <c r="AE301" s="57"/>
      <c r="AF301" s="57"/>
      <c r="AG301" s="57"/>
      <c r="AH301" s="57"/>
      <c r="AI301" s="57"/>
      <c r="AJ301" s="57"/>
      <c r="AK301" s="57"/>
      <c r="AL301" s="57"/>
      <c r="AM301" s="57"/>
      <c r="AN301" s="57"/>
      <c r="AO301" s="57"/>
      <c r="AP301" s="57"/>
      <c r="AQ301" s="57"/>
      <c r="AR301" s="57"/>
      <c r="AS301" s="57"/>
      <c r="AT301" s="57"/>
      <c r="AU301" s="57"/>
      <c r="AV301" s="57"/>
      <c r="AW301" s="57"/>
      <c r="AX301" s="57"/>
      <c r="AY301" s="57"/>
      <c r="AZ301" s="57"/>
      <c r="BA301" s="57"/>
      <c r="BB301" s="57"/>
      <c r="BC301" s="57"/>
    </row>
    <row r="302" spans="1:55" s="45" customFormat="1" x14ac:dyDescent="0.15">
      <c r="A302" s="74"/>
      <c r="B302" s="74"/>
      <c r="C302" s="74"/>
      <c r="D302" s="74"/>
      <c r="E302" s="74"/>
      <c r="F302" s="74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/>
      <c r="AE302" s="57"/>
      <c r="AF302" s="57"/>
      <c r="AG302" s="57"/>
      <c r="AH302" s="57"/>
      <c r="AI302" s="57"/>
      <c r="AJ302" s="57"/>
      <c r="AK302" s="57"/>
      <c r="AL302" s="57"/>
      <c r="AM302" s="57"/>
      <c r="AN302" s="57"/>
      <c r="AO302" s="57"/>
      <c r="AP302" s="57"/>
      <c r="AQ302" s="57"/>
      <c r="AR302" s="57"/>
      <c r="AS302" s="57"/>
      <c r="AT302" s="57"/>
      <c r="AU302" s="57"/>
      <c r="AV302" s="57"/>
      <c r="AW302" s="57"/>
      <c r="AX302" s="57"/>
      <c r="AY302" s="57"/>
      <c r="AZ302" s="57"/>
      <c r="BA302" s="57"/>
      <c r="BB302" s="57"/>
      <c r="BC302" s="57"/>
    </row>
    <row r="303" spans="1:55" s="45" customFormat="1" x14ac:dyDescent="0.15">
      <c r="A303" s="74"/>
      <c r="B303" s="74"/>
      <c r="C303" s="74"/>
      <c r="D303" s="74"/>
      <c r="E303" s="74"/>
      <c r="F303" s="74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/>
      <c r="AE303" s="57"/>
      <c r="AF303" s="57"/>
      <c r="AG303" s="57"/>
      <c r="AH303" s="57"/>
      <c r="AI303" s="57"/>
      <c r="AJ303" s="57"/>
      <c r="AK303" s="57"/>
      <c r="AL303" s="57"/>
      <c r="AM303" s="57"/>
      <c r="AN303" s="57"/>
      <c r="AO303" s="57"/>
      <c r="AP303" s="57"/>
      <c r="AQ303" s="57"/>
      <c r="AR303" s="57"/>
      <c r="AS303" s="57"/>
      <c r="AT303" s="57"/>
      <c r="AU303" s="57"/>
      <c r="AV303" s="57"/>
      <c r="AW303" s="57"/>
      <c r="AX303" s="57"/>
      <c r="AY303" s="57"/>
      <c r="AZ303" s="57"/>
      <c r="BA303" s="57"/>
      <c r="BB303" s="57"/>
      <c r="BC303" s="57"/>
    </row>
    <row r="304" spans="1:55" s="45" customFormat="1" x14ac:dyDescent="0.15">
      <c r="A304" s="74"/>
      <c r="B304" s="74"/>
      <c r="C304" s="74"/>
      <c r="D304" s="74"/>
      <c r="E304" s="74"/>
      <c r="F304" s="74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/>
      <c r="AE304" s="57"/>
      <c r="AF304" s="57"/>
      <c r="AG304" s="57"/>
      <c r="AH304" s="57"/>
      <c r="AI304" s="57"/>
      <c r="AJ304" s="57"/>
      <c r="AK304" s="57"/>
      <c r="AL304" s="57"/>
      <c r="AM304" s="57"/>
      <c r="AN304" s="57"/>
      <c r="AO304" s="57"/>
      <c r="AP304" s="57"/>
      <c r="AQ304" s="57"/>
      <c r="AR304" s="57"/>
      <c r="AS304" s="57"/>
      <c r="AT304" s="57"/>
      <c r="AU304" s="57"/>
      <c r="AV304" s="57"/>
      <c r="AW304" s="57"/>
      <c r="AX304" s="57"/>
      <c r="AY304" s="57"/>
      <c r="AZ304" s="57"/>
      <c r="BA304" s="57"/>
      <c r="BB304" s="57"/>
      <c r="BC304" s="57"/>
    </row>
    <row r="305" spans="1:55" s="45" customFormat="1" x14ac:dyDescent="0.15">
      <c r="A305" s="74"/>
      <c r="B305" s="74"/>
      <c r="C305" s="74"/>
      <c r="D305" s="74"/>
      <c r="E305" s="74"/>
      <c r="F305" s="74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  <c r="AA305" s="57"/>
      <c r="AB305" s="57"/>
      <c r="AC305" s="57"/>
      <c r="AD305" s="57"/>
      <c r="AE305" s="57"/>
      <c r="AF305" s="57"/>
      <c r="AG305" s="57"/>
      <c r="AH305" s="57"/>
      <c r="AI305" s="57"/>
      <c r="AJ305" s="57"/>
      <c r="AK305" s="57"/>
      <c r="AL305" s="57"/>
      <c r="AM305" s="57"/>
      <c r="AN305" s="57"/>
      <c r="AO305" s="57"/>
      <c r="AP305" s="57"/>
      <c r="AQ305" s="57"/>
      <c r="AR305" s="57"/>
      <c r="AS305" s="57"/>
      <c r="AT305" s="57"/>
      <c r="AU305" s="57"/>
      <c r="AV305" s="57"/>
      <c r="AW305" s="57"/>
      <c r="AX305" s="57"/>
      <c r="AY305" s="57"/>
      <c r="AZ305" s="57"/>
      <c r="BA305" s="57"/>
      <c r="BB305" s="57"/>
      <c r="BC305" s="57"/>
    </row>
    <row r="306" spans="1:55" s="45" customFormat="1" x14ac:dyDescent="0.15">
      <c r="A306" s="74"/>
      <c r="B306" s="74"/>
      <c r="C306" s="74"/>
      <c r="D306" s="74"/>
      <c r="E306" s="74"/>
      <c r="F306" s="74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/>
      <c r="AE306" s="57"/>
      <c r="AF306" s="57"/>
      <c r="AG306" s="57"/>
      <c r="AH306" s="57"/>
      <c r="AI306" s="57"/>
      <c r="AJ306" s="57"/>
      <c r="AK306" s="57"/>
      <c r="AL306" s="57"/>
      <c r="AM306" s="57"/>
      <c r="AN306" s="57"/>
      <c r="AO306" s="57"/>
      <c r="AP306" s="57"/>
      <c r="AQ306" s="57"/>
      <c r="AR306" s="57"/>
      <c r="AS306" s="57"/>
      <c r="AT306" s="57"/>
      <c r="AU306" s="57"/>
      <c r="AV306" s="57"/>
      <c r="AW306" s="57"/>
      <c r="AX306" s="57"/>
      <c r="AY306" s="57"/>
      <c r="AZ306" s="57"/>
      <c r="BA306" s="57"/>
      <c r="BB306" s="57"/>
      <c r="BC306" s="57"/>
    </row>
    <row r="307" spans="1:55" s="45" customFormat="1" x14ac:dyDescent="0.15">
      <c r="A307" s="74"/>
      <c r="B307" s="74"/>
      <c r="C307" s="74"/>
      <c r="D307" s="74"/>
      <c r="E307" s="74"/>
      <c r="F307" s="74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  <c r="AA307" s="57"/>
      <c r="AB307" s="57"/>
      <c r="AC307" s="57"/>
      <c r="AD307" s="57"/>
      <c r="AE307" s="57"/>
      <c r="AF307" s="57"/>
      <c r="AG307" s="57"/>
      <c r="AH307" s="57"/>
      <c r="AI307" s="57"/>
      <c r="AJ307" s="57"/>
      <c r="AK307" s="57"/>
      <c r="AL307" s="57"/>
      <c r="AM307" s="57"/>
      <c r="AN307" s="57"/>
      <c r="AO307" s="57"/>
      <c r="AP307" s="57"/>
      <c r="AQ307" s="57"/>
      <c r="AR307" s="57"/>
      <c r="AS307" s="57"/>
      <c r="AT307" s="57"/>
      <c r="AU307" s="57"/>
      <c r="AV307" s="57"/>
      <c r="AW307" s="57"/>
      <c r="AX307" s="57"/>
      <c r="AY307" s="57"/>
      <c r="AZ307" s="57"/>
      <c r="BA307" s="57"/>
      <c r="BB307" s="57"/>
      <c r="BC307" s="57"/>
    </row>
    <row r="308" spans="1:55" s="45" customFormat="1" x14ac:dyDescent="0.15">
      <c r="A308" s="74"/>
      <c r="B308" s="74"/>
      <c r="C308" s="74"/>
      <c r="D308" s="74"/>
      <c r="E308" s="74"/>
      <c r="F308" s="74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/>
      <c r="AF308" s="57"/>
      <c r="AG308" s="57"/>
      <c r="AH308" s="57"/>
      <c r="AI308" s="57"/>
      <c r="AJ308" s="57"/>
      <c r="AK308" s="57"/>
      <c r="AL308" s="57"/>
      <c r="AM308" s="57"/>
      <c r="AN308" s="57"/>
      <c r="AO308" s="57"/>
      <c r="AP308" s="57"/>
      <c r="AQ308" s="57"/>
      <c r="AR308" s="57"/>
      <c r="AS308" s="57"/>
      <c r="AT308" s="57"/>
      <c r="AU308" s="57"/>
      <c r="AV308" s="57"/>
      <c r="AW308" s="57"/>
      <c r="AX308" s="57"/>
      <c r="AY308" s="57"/>
      <c r="AZ308" s="57"/>
      <c r="BA308" s="57"/>
      <c r="BB308" s="57"/>
      <c r="BC308" s="57"/>
    </row>
    <row r="309" spans="1:55" s="45" customFormat="1" x14ac:dyDescent="0.15">
      <c r="A309" s="74"/>
      <c r="B309" s="74"/>
      <c r="C309" s="74"/>
      <c r="D309" s="74"/>
      <c r="E309" s="74"/>
      <c r="F309" s="74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/>
      <c r="AE309" s="57"/>
      <c r="AF309" s="57"/>
      <c r="AG309" s="57"/>
      <c r="AH309" s="57"/>
      <c r="AI309" s="57"/>
      <c r="AJ309" s="57"/>
      <c r="AK309" s="57"/>
      <c r="AL309" s="57"/>
      <c r="AM309" s="57"/>
      <c r="AN309" s="57"/>
      <c r="AO309" s="57"/>
      <c r="AP309" s="57"/>
      <c r="AQ309" s="57"/>
      <c r="AR309" s="57"/>
      <c r="AS309" s="57"/>
      <c r="AT309" s="57"/>
      <c r="AU309" s="57"/>
      <c r="AV309" s="57"/>
      <c r="AW309" s="57"/>
      <c r="AX309" s="57"/>
      <c r="AY309" s="57"/>
      <c r="AZ309" s="57"/>
      <c r="BA309" s="57"/>
      <c r="BB309" s="57"/>
      <c r="BC309" s="57"/>
    </row>
    <row r="310" spans="1:55" s="45" customFormat="1" x14ac:dyDescent="0.15">
      <c r="A310" s="74"/>
      <c r="B310" s="74"/>
      <c r="C310" s="74"/>
      <c r="D310" s="74"/>
      <c r="E310" s="74"/>
      <c r="F310" s="74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/>
      <c r="AE310" s="57"/>
      <c r="AF310" s="57"/>
      <c r="AG310" s="57"/>
      <c r="AH310" s="57"/>
      <c r="AI310" s="57"/>
      <c r="AJ310" s="57"/>
      <c r="AK310" s="57"/>
      <c r="AL310" s="57"/>
      <c r="AM310" s="57"/>
      <c r="AN310" s="57"/>
      <c r="AO310" s="57"/>
      <c r="AP310" s="57"/>
      <c r="AQ310" s="57"/>
      <c r="AR310" s="57"/>
      <c r="AS310" s="57"/>
      <c r="AT310" s="57"/>
      <c r="AU310" s="57"/>
      <c r="AV310" s="57"/>
      <c r="AW310" s="57"/>
      <c r="AX310" s="57"/>
      <c r="AY310" s="57"/>
      <c r="AZ310" s="57"/>
      <c r="BA310" s="57"/>
      <c r="BB310" s="57"/>
      <c r="BC310" s="57"/>
    </row>
    <row r="311" spans="1:55" s="45" customFormat="1" x14ac:dyDescent="0.15">
      <c r="A311" s="74"/>
      <c r="B311" s="74"/>
      <c r="C311" s="74"/>
      <c r="D311" s="74"/>
      <c r="E311" s="74"/>
      <c r="F311" s="74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/>
      <c r="AE311" s="57"/>
      <c r="AF311" s="57"/>
      <c r="AG311" s="57"/>
      <c r="AH311" s="57"/>
      <c r="AI311" s="57"/>
      <c r="AJ311" s="57"/>
      <c r="AK311" s="57"/>
      <c r="AL311" s="57"/>
      <c r="AM311" s="57"/>
      <c r="AN311" s="57"/>
      <c r="AO311" s="57"/>
      <c r="AP311" s="57"/>
      <c r="AQ311" s="57"/>
      <c r="AR311" s="57"/>
      <c r="AS311" s="57"/>
      <c r="AT311" s="57"/>
      <c r="AU311" s="57"/>
      <c r="AV311" s="57"/>
      <c r="AW311" s="57"/>
      <c r="AX311" s="57"/>
      <c r="AY311" s="57"/>
      <c r="AZ311" s="57"/>
      <c r="BA311" s="57"/>
      <c r="BB311" s="57"/>
      <c r="BC311" s="57"/>
    </row>
    <row r="312" spans="1:55" s="45" customFormat="1" x14ac:dyDescent="0.15">
      <c r="A312" s="74"/>
      <c r="B312" s="74"/>
      <c r="C312" s="74"/>
      <c r="D312" s="74"/>
      <c r="E312" s="74"/>
      <c r="F312" s="74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/>
      <c r="AE312" s="57"/>
      <c r="AF312" s="57"/>
      <c r="AG312" s="57"/>
      <c r="AH312" s="57"/>
      <c r="AI312" s="57"/>
      <c r="AJ312" s="57"/>
      <c r="AK312" s="57"/>
      <c r="AL312" s="57"/>
      <c r="AM312" s="57"/>
      <c r="AN312" s="57"/>
      <c r="AO312" s="57"/>
      <c r="AP312" s="57"/>
      <c r="AQ312" s="57"/>
      <c r="AR312" s="57"/>
      <c r="AS312" s="57"/>
      <c r="AT312" s="57"/>
      <c r="AU312" s="57"/>
      <c r="AV312" s="57"/>
      <c r="AW312" s="57"/>
      <c r="AX312" s="57"/>
      <c r="AY312" s="57"/>
      <c r="AZ312" s="57"/>
      <c r="BA312" s="57"/>
      <c r="BB312" s="57"/>
      <c r="BC312" s="57"/>
    </row>
    <row r="313" spans="1:55" s="45" customFormat="1" x14ac:dyDescent="0.15">
      <c r="A313" s="74"/>
      <c r="B313" s="74"/>
      <c r="C313" s="74"/>
      <c r="D313" s="74"/>
      <c r="E313" s="74"/>
      <c r="F313" s="74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/>
      <c r="AE313" s="57"/>
      <c r="AF313" s="57"/>
      <c r="AG313" s="57"/>
      <c r="AH313" s="57"/>
      <c r="AI313" s="57"/>
      <c r="AJ313" s="57"/>
      <c r="AK313" s="57"/>
      <c r="AL313" s="57"/>
      <c r="AM313" s="57"/>
      <c r="AN313" s="57"/>
      <c r="AO313" s="57"/>
      <c r="AP313" s="57"/>
      <c r="AQ313" s="57"/>
      <c r="AR313" s="57"/>
      <c r="AS313" s="57"/>
      <c r="AT313" s="57"/>
      <c r="AU313" s="57"/>
      <c r="AV313" s="57"/>
      <c r="AW313" s="57"/>
      <c r="AX313" s="57"/>
      <c r="AY313" s="57"/>
      <c r="AZ313" s="57"/>
      <c r="BA313" s="57"/>
      <c r="BB313" s="57"/>
      <c r="BC313" s="57"/>
    </row>
    <row r="314" spans="1:55" s="45" customFormat="1" x14ac:dyDescent="0.15">
      <c r="A314" s="74"/>
      <c r="B314" s="74"/>
      <c r="C314" s="74"/>
      <c r="D314" s="74"/>
      <c r="E314" s="74"/>
      <c r="F314" s="74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/>
      <c r="AE314" s="57"/>
      <c r="AF314" s="57"/>
      <c r="AG314" s="57"/>
      <c r="AH314" s="57"/>
      <c r="AI314" s="57"/>
      <c r="AJ314" s="57"/>
      <c r="AK314" s="57"/>
      <c r="AL314" s="57"/>
      <c r="AM314" s="57"/>
      <c r="AN314" s="57"/>
      <c r="AO314" s="57"/>
      <c r="AP314" s="57"/>
      <c r="AQ314" s="57"/>
      <c r="AR314" s="57"/>
      <c r="AS314" s="57"/>
      <c r="AT314" s="57"/>
      <c r="AU314" s="57"/>
      <c r="AV314" s="57"/>
      <c r="AW314" s="57"/>
      <c r="AX314" s="57"/>
      <c r="AY314" s="57"/>
      <c r="AZ314" s="57"/>
      <c r="BA314" s="57"/>
      <c r="BB314" s="57"/>
      <c r="BC314" s="57"/>
    </row>
    <row r="315" spans="1:55" s="45" customFormat="1" x14ac:dyDescent="0.15">
      <c r="A315" s="74"/>
      <c r="B315" s="74"/>
      <c r="C315" s="74"/>
      <c r="D315" s="74"/>
      <c r="E315" s="74"/>
      <c r="F315" s="74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/>
      <c r="AE315" s="57"/>
      <c r="AF315" s="57"/>
      <c r="AG315" s="57"/>
      <c r="AH315" s="57"/>
      <c r="AI315" s="57"/>
      <c r="AJ315" s="57"/>
      <c r="AK315" s="57"/>
      <c r="AL315" s="57"/>
      <c r="AM315" s="57"/>
      <c r="AN315" s="57"/>
      <c r="AO315" s="57"/>
      <c r="AP315" s="57"/>
      <c r="AQ315" s="57"/>
      <c r="AR315" s="57"/>
      <c r="AS315" s="57"/>
      <c r="AT315" s="57"/>
      <c r="AU315" s="57"/>
      <c r="AV315" s="57"/>
      <c r="AW315" s="57"/>
      <c r="AX315" s="57"/>
      <c r="AY315" s="57"/>
      <c r="AZ315" s="57"/>
      <c r="BA315" s="57"/>
      <c r="BB315" s="57"/>
      <c r="BC315" s="57"/>
    </row>
    <row r="316" spans="1:55" s="45" customFormat="1" x14ac:dyDescent="0.15">
      <c r="A316" s="74"/>
      <c r="B316" s="74"/>
      <c r="C316" s="74"/>
      <c r="D316" s="74"/>
      <c r="E316" s="74"/>
      <c r="F316" s="74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/>
      <c r="AE316" s="57"/>
      <c r="AF316" s="57"/>
      <c r="AG316" s="57"/>
      <c r="AH316" s="57"/>
      <c r="AI316" s="57"/>
      <c r="AJ316" s="57"/>
      <c r="AK316" s="57"/>
      <c r="AL316" s="57"/>
      <c r="AM316" s="57"/>
      <c r="AN316" s="57"/>
      <c r="AO316" s="57"/>
      <c r="AP316" s="57"/>
      <c r="AQ316" s="57"/>
      <c r="AR316" s="57"/>
      <c r="AS316" s="57"/>
      <c r="AT316" s="57"/>
      <c r="AU316" s="57"/>
      <c r="AV316" s="57"/>
      <c r="AW316" s="57"/>
      <c r="AX316" s="57"/>
      <c r="AY316" s="57"/>
      <c r="AZ316" s="57"/>
      <c r="BA316" s="57"/>
      <c r="BB316" s="57"/>
      <c r="BC316" s="57"/>
    </row>
    <row r="317" spans="1:55" s="45" customFormat="1" x14ac:dyDescent="0.15">
      <c r="A317" s="74"/>
      <c r="B317" s="74"/>
      <c r="C317" s="74"/>
      <c r="D317" s="74"/>
      <c r="E317" s="74"/>
      <c r="F317" s="74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/>
      <c r="AE317" s="57"/>
      <c r="AF317" s="57"/>
      <c r="AG317" s="57"/>
      <c r="AH317" s="57"/>
      <c r="AI317" s="57"/>
      <c r="AJ317" s="57"/>
      <c r="AK317" s="57"/>
      <c r="AL317" s="57"/>
      <c r="AM317" s="57"/>
      <c r="AN317" s="57"/>
      <c r="AO317" s="57"/>
      <c r="AP317" s="57"/>
      <c r="AQ317" s="57"/>
      <c r="AR317" s="57"/>
      <c r="AS317" s="57"/>
      <c r="AT317" s="57"/>
      <c r="AU317" s="57"/>
      <c r="AV317" s="57"/>
      <c r="AW317" s="57"/>
      <c r="AX317" s="57"/>
      <c r="AY317" s="57"/>
      <c r="AZ317" s="57"/>
      <c r="BA317" s="57"/>
      <c r="BB317" s="57"/>
      <c r="BC317" s="57"/>
    </row>
    <row r="318" spans="1:55" s="45" customFormat="1" x14ac:dyDescent="0.15">
      <c r="A318" s="74"/>
      <c r="B318" s="74"/>
      <c r="C318" s="74"/>
      <c r="D318" s="74"/>
      <c r="E318" s="74"/>
      <c r="F318" s="74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/>
      <c r="AE318" s="57"/>
      <c r="AF318" s="57"/>
      <c r="AG318" s="57"/>
      <c r="AH318" s="57"/>
      <c r="AI318" s="57"/>
      <c r="AJ318" s="57"/>
      <c r="AK318" s="57"/>
      <c r="AL318" s="57"/>
      <c r="AM318" s="57"/>
      <c r="AN318" s="57"/>
      <c r="AO318" s="57"/>
      <c r="AP318" s="57"/>
      <c r="AQ318" s="57"/>
      <c r="AR318" s="57"/>
      <c r="AS318" s="57"/>
      <c r="AT318" s="57"/>
      <c r="AU318" s="57"/>
      <c r="AV318" s="57"/>
      <c r="AW318" s="57"/>
      <c r="AX318" s="57"/>
      <c r="AY318" s="57"/>
      <c r="AZ318" s="57"/>
      <c r="BA318" s="57"/>
      <c r="BB318" s="57"/>
      <c r="BC318" s="57"/>
    </row>
    <row r="319" spans="1:55" s="45" customFormat="1" x14ac:dyDescent="0.15">
      <c r="A319" s="74"/>
      <c r="B319" s="74"/>
      <c r="C319" s="74"/>
      <c r="D319" s="74"/>
      <c r="E319" s="74"/>
      <c r="F319" s="74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/>
      <c r="AE319" s="57"/>
      <c r="AF319" s="57"/>
      <c r="AG319" s="57"/>
      <c r="AH319" s="57"/>
      <c r="AI319" s="57"/>
      <c r="AJ319" s="57"/>
      <c r="AK319" s="57"/>
      <c r="AL319" s="57"/>
      <c r="AM319" s="57"/>
      <c r="AN319" s="57"/>
      <c r="AO319" s="57"/>
      <c r="AP319" s="57"/>
      <c r="AQ319" s="57"/>
      <c r="AR319" s="57"/>
      <c r="AS319" s="57"/>
      <c r="AT319" s="57"/>
      <c r="AU319" s="57"/>
      <c r="AV319" s="57"/>
      <c r="AW319" s="57"/>
      <c r="AX319" s="57"/>
      <c r="AY319" s="57"/>
      <c r="AZ319" s="57"/>
      <c r="BA319" s="57"/>
      <c r="BB319" s="57"/>
      <c r="BC319" s="57"/>
    </row>
    <row r="320" spans="1:55" s="45" customFormat="1" x14ac:dyDescent="0.15">
      <c r="A320" s="74"/>
      <c r="B320" s="74"/>
      <c r="C320" s="74"/>
      <c r="D320" s="74"/>
      <c r="E320" s="74"/>
      <c r="F320" s="74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  <c r="AA320" s="57"/>
      <c r="AB320" s="57"/>
      <c r="AC320" s="57"/>
      <c r="AD320" s="57"/>
      <c r="AE320" s="57"/>
      <c r="AF320" s="57"/>
      <c r="AG320" s="57"/>
      <c r="AH320" s="57"/>
      <c r="AI320" s="57"/>
      <c r="AJ320" s="57"/>
      <c r="AK320" s="57"/>
      <c r="AL320" s="57"/>
      <c r="AM320" s="57"/>
      <c r="AN320" s="57"/>
      <c r="AO320" s="57"/>
      <c r="AP320" s="57"/>
      <c r="AQ320" s="57"/>
      <c r="AR320" s="57"/>
      <c r="AS320" s="57"/>
      <c r="AT320" s="57"/>
      <c r="AU320" s="57"/>
      <c r="AV320" s="57"/>
      <c r="AW320" s="57"/>
      <c r="AX320" s="57"/>
      <c r="AY320" s="57"/>
      <c r="AZ320" s="57"/>
      <c r="BA320" s="57"/>
      <c r="BB320" s="57"/>
      <c r="BC320" s="57"/>
    </row>
    <row r="321" spans="1:55" s="45" customFormat="1" x14ac:dyDescent="0.15">
      <c r="A321" s="74"/>
      <c r="B321" s="74"/>
      <c r="C321" s="74"/>
      <c r="D321" s="74"/>
      <c r="E321" s="74"/>
      <c r="F321" s="74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/>
      <c r="AE321" s="57"/>
      <c r="AF321" s="57"/>
      <c r="AG321" s="57"/>
      <c r="AH321" s="57"/>
      <c r="AI321" s="57"/>
      <c r="AJ321" s="57"/>
      <c r="AK321" s="57"/>
      <c r="AL321" s="57"/>
      <c r="AM321" s="57"/>
      <c r="AN321" s="57"/>
      <c r="AO321" s="57"/>
      <c r="AP321" s="57"/>
      <c r="AQ321" s="57"/>
      <c r="AR321" s="57"/>
      <c r="AS321" s="57"/>
      <c r="AT321" s="57"/>
      <c r="AU321" s="57"/>
      <c r="AV321" s="57"/>
      <c r="AW321" s="57"/>
      <c r="AX321" s="57"/>
      <c r="AY321" s="57"/>
      <c r="AZ321" s="57"/>
      <c r="BA321" s="57"/>
      <c r="BB321" s="57"/>
      <c r="BC321" s="57"/>
    </row>
    <row r="322" spans="1:55" s="45" customFormat="1" x14ac:dyDescent="0.15">
      <c r="A322" s="74"/>
      <c r="B322" s="74"/>
      <c r="C322" s="74"/>
      <c r="D322" s="74"/>
      <c r="E322" s="74"/>
      <c r="F322" s="74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/>
      <c r="AE322" s="57"/>
      <c r="AF322" s="57"/>
      <c r="AG322" s="57"/>
      <c r="AH322" s="57"/>
      <c r="AI322" s="57"/>
      <c r="AJ322" s="57"/>
      <c r="AK322" s="57"/>
      <c r="AL322" s="57"/>
      <c r="AM322" s="57"/>
      <c r="AN322" s="57"/>
      <c r="AO322" s="57"/>
      <c r="AP322" s="57"/>
      <c r="AQ322" s="57"/>
      <c r="AR322" s="57"/>
      <c r="AS322" s="57"/>
      <c r="AT322" s="57"/>
      <c r="AU322" s="57"/>
      <c r="AV322" s="57"/>
      <c r="AW322" s="57"/>
      <c r="AX322" s="57"/>
      <c r="AY322" s="57"/>
      <c r="AZ322" s="57"/>
      <c r="BA322" s="57"/>
      <c r="BB322" s="57"/>
      <c r="BC322" s="57"/>
    </row>
    <row r="323" spans="1:55" s="45" customFormat="1" x14ac:dyDescent="0.15">
      <c r="A323" s="74"/>
      <c r="B323" s="74"/>
      <c r="C323" s="74"/>
      <c r="D323" s="74"/>
      <c r="E323" s="74"/>
      <c r="F323" s="74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  <c r="AE323" s="57"/>
      <c r="AF323" s="57"/>
      <c r="AG323" s="57"/>
      <c r="AH323" s="57"/>
      <c r="AI323" s="57"/>
      <c r="AJ323" s="57"/>
      <c r="AK323" s="57"/>
      <c r="AL323" s="57"/>
      <c r="AM323" s="57"/>
      <c r="AN323" s="57"/>
      <c r="AO323" s="57"/>
      <c r="AP323" s="57"/>
      <c r="AQ323" s="57"/>
      <c r="AR323" s="57"/>
      <c r="AS323" s="57"/>
      <c r="AT323" s="57"/>
      <c r="AU323" s="57"/>
      <c r="AV323" s="57"/>
      <c r="AW323" s="57"/>
      <c r="AX323" s="57"/>
      <c r="AY323" s="57"/>
      <c r="AZ323" s="57"/>
      <c r="BA323" s="57"/>
      <c r="BB323" s="57"/>
      <c r="BC323" s="57"/>
    </row>
    <row r="324" spans="1:55" s="45" customFormat="1" x14ac:dyDescent="0.15">
      <c r="A324" s="74"/>
      <c r="B324" s="74"/>
      <c r="C324" s="74"/>
      <c r="D324" s="74"/>
      <c r="E324" s="74"/>
      <c r="F324" s="74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/>
      <c r="AE324" s="57"/>
      <c r="AF324" s="57"/>
      <c r="AG324" s="57"/>
      <c r="AH324" s="57"/>
      <c r="AI324" s="57"/>
      <c r="AJ324" s="57"/>
      <c r="AK324" s="57"/>
      <c r="AL324" s="57"/>
      <c r="AM324" s="57"/>
      <c r="AN324" s="57"/>
      <c r="AO324" s="57"/>
      <c r="AP324" s="57"/>
      <c r="AQ324" s="57"/>
      <c r="AR324" s="57"/>
      <c r="AS324" s="57"/>
      <c r="AT324" s="57"/>
      <c r="AU324" s="57"/>
      <c r="AV324" s="57"/>
      <c r="AW324" s="57"/>
      <c r="AX324" s="57"/>
      <c r="AY324" s="57"/>
      <c r="AZ324" s="57"/>
      <c r="BA324" s="57"/>
      <c r="BB324" s="57"/>
      <c r="BC324" s="57"/>
    </row>
    <row r="325" spans="1:55" s="45" customFormat="1" x14ac:dyDescent="0.15">
      <c r="A325" s="74"/>
      <c r="B325" s="74"/>
      <c r="C325" s="74"/>
      <c r="D325" s="74"/>
      <c r="E325" s="74"/>
      <c r="F325" s="74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/>
      <c r="AE325" s="57"/>
      <c r="AF325" s="57"/>
      <c r="AG325" s="57"/>
      <c r="AH325" s="57"/>
      <c r="AI325" s="57"/>
      <c r="AJ325" s="57"/>
      <c r="AK325" s="57"/>
      <c r="AL325" s="57"/>
      <c r="AM325" s="57"/>
      <c r="AN325" s="57"/>
      <c r="AO325" s="57"/>
      <c r="AP325" s="57"/>
      <c r="AQ325" s="57"/>
      <c r="AR325" s="57"/>
      <c r="AS325" s="57"/>
      <c r="AT325" s="57"/>
      <c r="AU325" s="57"/>
      <c r="AV325" s="57"/>
      <c r="AW325" s="57"/>
      <c r="AX325" s="57"/>
      <c r="AY325" s="57"/>
      <c r="AZ325" s="57"/>
      <c r="BA325" s="57"/>
      <c r="BB325" s="57"/>
      <c r="BC325" s="57"/>
    </row>
    <row r="326" spans="1:55" s="45" customFormat="1" x14ac:dyDescent="0.15">
      <c r="A326" s="74"/>
      <c r="B326" s="74"/>
      <c r="C326" s="74"/>
      <c r="D326" s="74"/>
      <c r="E326" s="74"/>
      <c r="F326" s="74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/>
      <c r="AE326" s="57"/>
      <c r="AF326" s="57"/>
      <c r="AG326" s="57"/>
      <c r="AH326" s="57"/>
      <c r="AI326" s="57"/>
      <c r="AJ326" s="57"/>
      <c r="AK326" s="57"/>
      <c r="AL326" s="57"/>
      <c r="AM326" s="57"/>
      <c r="AN326" s="57"/>
      <c r="AO326" s="57"/>
      <c r="AP326" s="57"/>
      <c r="AQ326" s="57"/>
      <c r="AR326" s="57"/>
      <c r="AS326" s="57"/>
      <c r="AT326" s="57"/>
      <c r="AU326" s="57"/>
      <c r="AV326" s="57"/>
      <c r="AW326" s="57"/>
      <c r="AX326" s="57"/>
      <c r="AY326" s="57"/>
      <c r="AZ326" s="57"/>
      <c r="BA326" s="57"/>
      <c r="BB326" s="57"/>
      <c r="BC326" s="57"/>
    </row>
    <row r="327" spans="1:55" s="45" customFormat="1" x14ac:dyDescent="0.15">
      <c r="A327" s="74"/>
      <c r="B327" s="74"/>
      <c r="C327" s="74"/>
      <c r="D327" s="74"/>
      <c r="E327" s="74"/>
      <c r="F327" s="74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  <c r="AA327" s="57"/>
      <c r="AB327" s="57"/>
      <c r="AC327" s="57"/>
      <c r="AD327" s="57"/>
      <c r="AE327" s="57"/>
      <c r="AF327" s="57"/>
      <c r="AG327" s="57"/>
      <c r="AH327" s="57"/>
      <c r="AI327" s="57"/>
      <c r="AJ327" s="57"/>
      <c r="AK327" s="57"/>
      <c r="AL327" s="57"/>
      <c r="AM327" s="57"/>
      <c r="AN327" s="57"/>
      <c r="AO327" s="57"/>
      <c r="AP327" s="57"/>
      <c r="AQ327" s="57"/>
      <c r="AR327" s="57"/>
      <c r="AS327" s="57"/>
      <c r="AT327" s="57"/>
      <c r="AU327" s="57"/>
      <c r="AV327" s="57"/>
      <c r="AW327" s="57"/>
      <c r="AX327" s="57"/>
      <c r="AY327" s="57"/>
      <c r="AZ327" s="57"/>
      <c r="BA327" s="57"/>
      <c r="BB327" s="57"/>
      <c r="BC327" s="57"/>
    </row>
    <row r="328" spans="1:55" s="45" customFormat="1" x14ac:dyDescent="0.15">
      <c r="A328" s="74"/>
      <c r="B328" s="74"/>
      <c r="C328" s="74"/>
      <c r="D328" s="74"/>
      <c r="E328" s="74"/>
      <c r="F328" s="74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  <c r="AA328" s="57"/>
      <c r="AB328" s="57"/>
      <c r="AC328" s="57"/>
      <c r="AD328" s="57"/>
      <c r="AE328" s="57"/>
      <c r="AF328" s="57"/>
      <c r="AG328" s="57"/>
      <c r="AH328" s="57"/>
      <c r="AI328" s="57"/>
      <c r="AJ328" s="57"/>
      <c r="AK328" s="57"/>
      <c r="AL328" s="57"/>
      <c r="AM328" s="57"/>
      <c r="AN328" s="57"/>
      <c r="AO328" s="57"/>
      <c r="AP328" s="57"/>
      <c r="AQ328" s="57"/>
      <c r="AR328" s="57"/>
      <c r="AS328" s="57"/>
      <c r="AT328" s="57"/>
      <c r="AU328" s="57"/>
      <c r="AV328" s="57"/>
      <c r="AW328" s="57"/>
      <c r="AX328" s="57"/>
      <c r="AY328" s="57"/>
      <c r="AZ328" s="57"/>
      <c r="BA328" s="57"/>
      <c r="BB328" s="57"/>
      <c r="BC328" s="57"/>
    </row>
    <row r="329" spans="1:55" s="45" customFormat="1" x14ac:dyDescent="0.15">
      <c r="A329" s="74"/>
      <c r="B329" s="74"/>
      <c r="C329" s="74"/>
      <c r="D329" s="74"/>
      <c r="E329" s="74"/>
      <c r="F329" s="74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/>
      <c r="AE329" s="57"/>
      <c r="AF329" s="57"/>
      <c r="AG329" s="57"/>
      <c r="AH329" s="57"/>
      <c r="AI329" s="57"/>
      <c r="AJ329" s="57"/>
      <c r="AK329" s="57"/>
      <c r="AL329" s="57"/>
      <c r="AM329" s="57"/>
      <c r="AN329" s="57"/>
      <c r="AO329" s="57"/>
      <c r="AP329" s="57"/>
      <c r="AQ329" s="57"/>
      <c r="AR329" s="57"/>
      <c r="AS329" s="57"/>
      <c r="AT329" s="57"/>
      <c r="AU329" s="57"/>
      <c r="AV329" s="57"/>
      <c r="AW329" s="57"/>
      <c r="AX329" s="57"/>
      <c r="AY329" s="57"/>
      <c r="AZ329" s="57"/>
      <c r="BA329" s="57"/>
      <c r="BB329" s="57"/>
      <c r="BC329" s="57"/>
    </row>
    <row r="330" spans="1:55" s="45" customFormat="1" x14ac:dyDescent="0.15">
      <c r="A330" s="74"/>
      <c r="B330" s="74"/>
      <c r="C330" s="74"/>
      <c r="D330" s="74"/>
      <c r="E330" s="74"/>
      <c r="F330" s="74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/>
      <c r="AE330" s="57"/>
      <c r="AF330" s="57"/>
      <c r="AG330" s="57"/>
      <c r="AH330" s="57"/>
      <c r="AI330" s="57"/>
      <c r="AJ330" s="57"/>
      <c r="AK330" s="57"/>
      <c r="AL330" s="57"/>
      <c r="AM330" s="57"/>
      <c r="AN330" s="57"/>
      <c r="AO330" s="57"/>
      <c r="AP330" s="57"/>
      <c r="AQ330" s="57"/>
      <c r="AR330" s="57"/>
      <c r="AS330" s="57"/>
      <c r="AT330" s="57"/>
      <c r="AU330" s="57"/>
      <c r="AV330" s="57"/>
      <c r="AW330" s="57"/>
      <c r="AX330" s="57"/>
      <c r="AY330" s="57"/>
      <c r="AZ330" s="57"/>
      <c r="BA330" s="57"/>
      <c r="BB330" s="57"/>
      <c r="BC330" s="57"/>
    </row>
    <row r="331" spans="1:55" s="45" customFormat="1" x14ac:dyDescent="0.15">
      <c r="A331" s="74"/>
      <c r="B331" s="74"/>
      <c r="C331" s="74"/>
      <c r="D331" s="74"/>
      <c r="E331" s="74"/>
      <c r="F331" s="74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/>
      <c r="AE331" s="57"/>
      <c r="AF331" s="57"/>
      <c r="AG331" s="57"/>
      <c r="AH331" s="57"/>
      <c r="AI331" s="57"/>
      <c r="AJ331" s="57"/>
      <c r="AK331" s="57"/>
      <c r="AL331" s="57"/>
      <c r="AM331" s="57"/>
      <c r="AN331" s="57"/>
      <c r="AO331" s="57"/>
      <c r="AP331" s="57"/>
      <c r="AQ331" s="57"/>
      <c r="AR331" s="57"/>
      <c r="AS331" s="57"/>
      <c r="AT331" s="57"/>
      <c r="AU331" s="57"/>
      <c r="AV331" s="57"/>
      <c r="AW331" s="57"/>
      <c r="AX331" s="57"/>
      <c r="AY331" s="57"/>
      <c r="AZ331" s="57"/>
      <c r="BA331" s="57"/>
      <c r="BB331" s="57"/>
      <c r="BC331" s="57"/>
    </row>
    <row r="332" spans="1:55" s="45" customFormat="1" x14ac:dyDescent="0.15">
      <c r="A332" s="74"/>
      <c r="B332" s="74"/>
      <c r="C332" s="74"/>
      <c r="D332" s="74"/>
      <c r="E332" s="74"/>
      <c r="F332" s="74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/>
      <c r="AF332" s="57"/>
      <c r="AG332" s="57"/>
      <c r="AH332" s="57"/>
      <c r="AI332" s="57"/>
      <c r="AJ332" s="57"/>
      <c r="AK332" s="57"/>
      <c r="AL332" s="57"/>
      <c r="AM332" s="57"/>
      <c r="AN332" s="57"/>
      <c r="AO332" s="57"/>
      <c r="AP332" s="57"/>
      <c r="AQ332" s="57"/>
      <c r="AR332" s="57"/>
      <c r="AS332" s="57"/>
      <c r="AT332" s="57"/>
      <c r="AU332" s="57"/>
      <c r="AV332" s="57"/>
      <c r="AW332" s="57"/>
      <c r="AX332" s="57"/>
      <c r="AY332" s="57"/>
      <c r="AZ332" s="57"/>
      <c r="BA332" s="57"/>
      <c r="BB332" s="57"/>
      <c r="BC332" s="57"/>
    </row>
    <row r="333" spans="1:55" s="45" customFormat="1" x14ac:dyDescent="0.15">
      <c r="A333" s="74"/>
      <c r="B333" s="74"/>
      <c r="C333" s="74"/>
      <c r="D333" s="74"/>
      <c r="E333" s="74"/>
      <c r="F333" s="74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/>
      <c r="AE333" s="57"/>
      <c r="AF333" s="57"/>
      <c r="AG333" s="57"/>
      <c r="AH333" s="57"/>
      <c r="AI333" s="57"/>
      <c r="AJ333" s="57"/>
      <c r="AK333" s="57"/>
      <c r="AL333" s="57"/>
      <c r="AM333" s="57"/>
      <c r="AN333" s="57"/>
      <c r="AO333" s="57"/>
      <c r="AP333" s="57"/>
      <c r="AQ333" s="57"/>
      <c r="AR333" s="57"/>
      <c r="AS333" s="57"/>
      <c r="AT333" s="57"/>
      <c r="AU333" s="57"/>
      <c r="AV333" s="57"/>
      <c r="AW333" s="57"/>
      <c r="AX333" s="57"/>
      <c r="AY333" s="57"/>
      <c r="AZ333" s="57"/>
      <c r="BA333" s="57"/>
      <c r="BB333" s="57"/>
      <c r="BC333" s="57"/>
    </row>
    <row r="334" spans="1:55" s="45" customFormat="1" x14ac:dyDescent="0.15">
      <c r="A334" s="74"/>
      <c r="B334" s="74"/>
      <c r="C334" s="74"/>
      <c r="D334" s="74"/>
      <c r="E334" s="74"/>
      <c r="F334" s="74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/>
      <c r="AE334" s="57"/>
      <c r="AF334" s="57"/>
      <c r="AG334" s="57"/>
      <c r="AH334" s="57"/>
      <c r="AI334" s="57"/>
      <c r="AJ334" s="57"/>
      <c r="AK334" s="57"/>
      <c r="AL334" s="57"/>
      <c r="AM334" s="57"/>
      <c r="AN334" s="57"/>
      <c r="AO334" s="57"/>
      <c r="AP334" s="57"/>
      <c r="AQ334" s="57"/>
      <c r="AR334" s="57"/>
      <c r="AS334" s="57"/>
      <c r="AT334" s="57"/>
      <c r="AU334" s="57"/>
      <c r="AV334" s="57"/>
      <c r="AW334" s="57"/>
      <c r="AX334" s="57"/>
      <c r="AY334" s="57"/>
      <c r="AZ334" s="57"/>
      <c r="BA334" s="57"/>
      <c r="BB334" s="57"/>
      <c r="BC334" s="57"/>
    </row>
    <row r="335" spans="1:55" s="45" customFormat="1" x14ac:dyDescent="0.15">
      <c r="A335" s="74"/>
      <c r="B335" s="74"/>
      <c r="C335" s="74"/>
      <c r="D335" s="74"/>
      <c r="E335" s="74"/>
      <c r="F335" s="74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57"/>
      <c r="AA335" s="57"/>
      <c r="AB335" s="57"/>
      <c r="AC335" s="57"/>
      <c r="AD335" s="57"/>
      <c r="AE335" s="57"/>
      <c r="AF335" s="57"/>
      <c r="AG335" s="57"/>
      <c r="AH335" s="57"/>
      <c r="AI335" s="57"/>
      <c r="AJ335" s="57"/>
      <c r="AK335" s="57"/>
      <c r="AL335" s="57"/>
      <c r="AM335" s="57"/>
      <c r="AN335" s="57"/>
      <c r="AO335" s="57"/>
      <c r="AP335" s="57"/>
      <c r="AQ335" s="57"/>
      <c r="AR335" s="57"/>
      <c r="AS335" s="57"/>
      <c r="AT335" s="57"/>
      <c r="AU335" s="57"/>
      <c r="AV335" s="57"/>
      <c r="AW335" s="57"/>
      <c r="AX335" s="57"/>
      <c r="AY335" s="57"/>
      <c r="AZ335" s="57"/>
      <c r="BA335" s="57"/>
      <c r="BB335" s="57"/>
      <c r="BC335" s="57"/>
    </row>
    <row r="336" spans="1:55" s="45" customFormat="1" x14ac:dyDescent="0.15">
      <c r="A336" s="74"/>
      <c r="B336" s="74"/>
      <c r="C336" s="74"/>
      <c r="D336" s="74"/>
      <c r="E336" s="74"/>
      <c r="F336" s="74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/>
      <c r="AE336" s="57"/>
      <c r="AF336" s="57"/>
      <c r="AG336" s="57"/>
      <c r="AH336" s="57"/>
      <c r="AI336" s="57"/>
      <c r="AJ336" s="57"/>
      <c r="AK336" s="57"/>
      <c r="AL336" s="57"/>
      <c r="AM336" s="57"/>
      <c r="AN336" s="57"/>
      <c r="AO336" s="57"/>
      <c r="AP336" s="57"/>
      <c r="AQ336" s="57"/>
      <c r="AR336" s="57"/>
      <c r="AS336" s="57"/>
      <c r="AT336" s="57"/>
      <c r="AU336" s="57"/>
      <c r="AV336" s="57"/>
      <c r="AW336" s="57"/>
      <c r="AX336" s="57"/>
      <c r="AY336" s="57"/>
      <c r="AZ336" s="57"/>
      <c r="BA336" s="57"/>
      <c r="BB336" s="57"/>
      <c r="BC336" s="57"/>
    </row>
    <row r="337" spans="1:55" s="45" customFormat="1" x14ac:dyDescent="0.15">
      <c r="A337" s="74"/>
      <c r="B337" s="74"/>
      <c r="C337" s="74"/>
      <c r="D337" s="74"/>
      <c r="E337" s="74"/>
      <c r="F337" s="74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/>
      <c r="AE337" s="57"/>
      <c r="AF337" s="57"/>
      <c r="AG337" s="57"/>
      <c r="AH337" s="57"/>
      <c r="AI337" s="57"/>
      <c r="AJ337" s="57"/>
      <c r="AK337" s="57"/>
      <c r="AL337" s="57"/>
      <c r="AM337" s="57"/>
      <c r="AN337" s="57"/>
      <c r="AO337" s="57"/>
      <c r="AP337" s="57"/>
      <c r="AQ337" s="57"/>
      <c r="AR337" s="57"/>
      <c r="AS337" s="57"/>
      <c r="AT337" s="57"/>
      <c r="AU337" s="57"/>
      <c r="AV337" s="57"/>
      <c r="AW337" s="57"/>
      <c r="AX337" s="57"/>
      <c r="AY337" s="57"/>
      <c r="AZ337" s="57"/>
      <c r="BA337" s="57"/>
      <c r="BB337" s="57"/>
      <c r="BC337" s="57"/>
    </row>
    <row r="338" spans="1:55" s="45" customFormat="1" x14ac:dyDescent="0.15">
      <c r="A338" s="74"/>
      <c r="B338" s="74"/>
      <c r="C338" s="74"/>
      <c r="D338" s="74"/>
      <c r="E338" s="74"/>
      <c r="F338" s="74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57"/>
      <c r="AA338" s="57"/>
      <c r="AB338" s="57"/>
      <c r="AC338" s="57"/>
      <c r="AD338" s="57"/>
      <c r="AE338" s="57"/>
      <c r="AF338" s="57"/>
      <c r="AG338" s="57"/>
      <c r="AH338" s="57"/>
      <c r="AI338" s="57"/>
      <c r="AJ338" s="57"/>
      <c r="AK338" s="57"/>
      <c r="AL338" s="57"/>
      <c r="AM338" s="57"/>
      <c r="AN338" s="57"/>
      <c r="AO338" s="57"/>
      <c r="AP338" s="57"/>
      <c r="AQ338" s="57"/>
      <c r="AR338" s="57"/>
      <c r="AS338" s="57"/>
      <c r="AT338" s="57"/>
      <c r="AU338" s="57"/>
      <c r="AV338" s="57"/>
      <c r="AW338" s="57"/>
      <c r="AX338" s="57"/>
      <c r="AY338" s="57"/>
      <c r="AZ338" s="57"/>
      <c r="BA338" s="57"/>
      <c r="BB338" s="57"/>
      <c r="BC338" s="57"/>
    </row>
    <row r="339" spans="1:55" s="45" customFormat="1" x14ac:dyDescent="0.15">
      <c r="A339" s="74"/>
      <c r="B339" s="74"/>
      <c r="C339" s="74"/>
      <c r="D339" s="74"/>
      <c r="E339" s="74"/>
      <c r="F339" s="74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/>
      <c r="AE339" s="57"/>
      <c r="AF339" s="57"/>
      <c r="AG339" s="57"/>
      <c r="AH339" s="57"/>
      <c r="AI339" s="57"/>
      <c r="AJ339" s="57"/>
      <c r="AK339" s="57"/>
      <c r="AL339" s="57"/>
      <c r="AM339" s="57"/>
      <c r="AN339" s="57"/>
      <c r="AO339" s="57"/>
      <c r="AP339" s="57"/>
      <c r="AQ339" s="57"/>
      <c r="AR339" s="57"/>
      <c r="AS339" s="57"/>
      <c r="AT339" s="57"/>
      <c r="AU339" s="57"/>
      <c r="AV339" s="57"/>
      <c r="AW339" s="57"/>
      <c r="AX339" s="57"/>
      <c r="AY339" s="57"/>
      <c r="AZ339" s="57"/>
      <c r="BA339" s="57"/>
      <c r="BB339" s="57"/>
      <c r="BC339" s="57"/>
    </row>
    <row r="340" spans="1:55" s="45" customFormat="1" x14ac:dyDescent="0.15">
      <c r="A340" s="74"/>
      <c r="B340" s="74"/>
      <c r="C340" s="74"/>
      <c r="D340" s="74"/>
      <c r="E340" s="74"/>
      <c r="F340" s="74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/>
      <c r="AE340" s="57"/>
      <c r="AF340" s="57"/>
      <c r="AG340" s="57"/>
      <c r="AH340" s="57"/>
      <c r="AI340" s="57"/>
      <c r="AJ340" s="57"/>
      <c r="AK340" s="57"/>
      <c r="AL340" s="57"/>
      <c r="AM340" s="57"/>
      <c r="AN340" s="57"/>
      <c r="AO340" s="57"/>
      <c r="AP340" s="57"/>
      <c r="AQ340" s="57"/>
      <c r="AR340" s="57"/>
      <c r="AS340" s="57"/>
      <c r="AT340" s="57"/>
      <c r="AU340" s="57"/>
      <c r="AV340" s="57"/>
      <c r="AW340" s="57"/>
      <c r="AX340" s="57"/>
      <c r="AY340" s="57"/>
      <c r="AZ340" s="57"/>
      <c r="BA340" s="57"/>
      <c r="BB340" s="57"/>
      <c r="BC340" s="57"/>
    </row>
    <row r="341" spans="1:55" s="45" customFormat="1" x14ac:dyDescent="0.15">
      <c r="A341" s="74"/>
      <c r="B341" s="74"/>
      <c r="C341" s="74"/>
      <c r="D341" s="74"/>
      <c r="E341" s="74"/>
      <c r="F341" s="74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/>
      <c r="AF341" s="57"/>
      <c r="AG341" s="57"/>
      <c r="AH341" s="57"/>
      <c r="AI341" s="57"/>
      <c r="AJ341" s="57"/>
      <c r="AK341" s="57"/>
      <c r="AL341" s="57"/>
      <c r="AM341" s="57"/>
      <c r="AN341" s="57"/>
      <c r="AO341" s="57"/>
      <c r="AP341" s="57"/>
      <c r="AQ341" s="57"/>
      <c r="AR341" s="57"/>
      <c r="AS341" s="57"/>
      <c r="AT341" s="57"/>
      <c r="AU341" s="57"/>
      <c r="AV341" s="57"/>
      <c r="AW341" s="57"/>
      <c r="AX341" s="57"/>
      <c r="AY341" s="57"/>
      <c r="AZ341" s="57"/>
      <c r="BA341" s="57"/>
      <c r="BB341" s="57"/>
      <c r="BC341" s="57"/>
    </row>
    <row r="342" spans="1:55" s="45" customFormat="1" x14ac:dyDescent="0.15">
      <c r="A342" s="74"/>
      <c r="B342" s="74"/>
      <c r="C342" s="74"/>
      <c r="D342" s="74"/>
      <c r="E342" s="74"/>
      <c r="F342" s="74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/>
      <c r="AE342" s="57"/>
      <c r="AF342" s="57"/>
      <c r="AG342" s="57"/>
      <c r="AH342" s="57"/>
      <c r="AI342" s="57"/>
      <c r="AJ342" s="57"/>
      <c r="AK342" s="57"/>
      <c r="AL342" s="57"/>
      <c r="AM342" s="57"/>
      <c r="AN342" s="57"/>
      <c r="AO342" s="57"/>
      <c r="AP342" s="57"/>
      <c r="AQ342" s="57"/>
      <c r="AR342" s="57"/>
      <c r="AS342" s="57"/>
      <c r="AT342" s="57"/>
      <c r="AU342" s="57"/>
      <c r="AV342" s="57"/>
      <c r="AW342" s="57"/>
      <c r="AX342" s="57"/>
      <c r="AY342" s="57"/>
      <c r="AZ342" s="57"/>
      <c r="BA342" s="57"/>
      <c r="BB342" s="57"/>
      <c r="BC342" s="57"/>
    </row>
    <row r="343" spans="1:55" s="45" customFormat="1" x14ac:dyDescent="0.15">
      <c r="A343" s="74"/>
      <c r="B343" s="74"/>
      <c r="C343" s="74"/>
      <c r="D343" s="74"/>
      <c r="E343" s="74"/>
      <c r="F343" s="74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/>
      <c r="AE343" s="57"/>
      <c r="AF343" s="57"/>
      <c r="AG343" s="57"/>
      <c r="AH343" s="57"/>
      <c r="AI343" s="57"/>
      <c r="AJ343" s="57"/>
      <c r="AK343" s="57"/>
      <c r="AL343" s="57"/>
      <c r="AM343" s="57"/>
      <c r="AN343" s="57"/>
      <c r="AO343" s="57"/>
      <c r="AP343" s="57"/>
      <c r="AQ343" s="57"/>
      <c r="AR343" s="57"/>
      <c r="AS343" s="57"/>
      <c r="AT343" s="57"/>
      <c r="AU343" s="57"/>
      <c r="AV343" s="57"/>
      <c r="AW343" s="57"/>
      <c r="AX343" s="57"/>
      <c r="AY343" s="57"/>
      <c r="AZ343" s="57"/>
      <c r="BA343" s="57"/>
      <c r="BB343" s="57"/>
      <c r="BC343" s="57"/>
    </row>
    <row r="344" spans="1:55" s="45" customFormat="1" x14ac:dyDescent="0.15">
      <c r="A344" s="74"/>
      <c r="B344" s="74"/>
      <c r="C344" s="74"/>
      <c r="D344" s="74"/>
      <c r="E344" s="74"/>
      <c r="F344" s="74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  <c r="AA344" s="57"/>
      <c r="AB344" s="57"/>
      <c r="AC344" s="57"/>
      <c r="AD344" s="57"/>
      <c r="AE344" s="57"/>
      <c r="AF344" s="57"/>
      <c r="AG344" s="57"/>
      <c r="AH344" s="57"/>
      <c r="AI344" s="57"/>
      <c r="AJ344" s="57"/>
      <c r="AK344" s="57"/>
      <c r="AL344" s="57"/>
      <c r="AM344" s="57"/>
      <c r="AN344" s="57"/>
      <c r="AO344" s="57"/>
      <c r="AP344" s="57"/>
      <c r="AQ344" s="57"/>
      <c r="AR344" s="57"/>
      <c r="AS344" s="57"/>
      <c r="AT344" s="57"/>
      <c r="AU344" s="57"/>
      <c r="AV344" s="57"/>
      <c r="AW344" s="57"/>
      <c r="AX344" s="57"/>
      <c r="AY344" s="57"/>
      <c r="AZ344" s="57"/>
      <c r="BA344" s="57"/>
      <c r="BB344" s="57"/>
      <c r="BC344" s="57"/>
    </row>
    <row r="345" spans="1:55" s="45" customFormat="1" x14ac:dyDescent="0.15">
      <c r="A345" s="74"/>
      <c r="B345" s="74"/>
      <c r="C345" s="74"/>
      <c r="D345" s="74"/>
      <c r="E345" s="74"/>
      <c r="F345" s="74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/>
      <c r="AE345" s="57"/>
      <c r="AF345" s="57"/>
      <c r="AG345" s="57"/>
      <c r="AH345" s="57"/>
      <c r="AI345" s="57"/>
      <c r="AJ345" s="57"/>
      <c r="AK345" s="57"/>
      <c r="AL345" s="57"/>
      <c r="AM345" s="57"/>
      <c r="AN345" s="57"/>
      <c r="AO345" s="57"/>
      <c r="AP345" s="57"/>
      <c r="AQ345" s="57"/>
      <c r="AR345" s="57"/>
      <c r="AS345" s="57"/>
      <c r="AT345" s="57"/>
      <c r="AU345" s="57"/>
      <c r="AV345" s="57"/>
      <c r="AW345" s="57"/>
      <c r="AX345" s="57"/>
      <c r="AY345" s="57"/>
      <c r="AZ345" s="57"/>
      <c r="BA345" s="57"/>
      <c r="BB345" s="57"/>
      <c r="BC345" s="57"/>
    </row>
    <row r="346" spans="1:55" s="45" customFormat="1" x14ac:dyDescent="0.15">
      <c r="A346" s="74"/>
      <c r="B346" s="74"/>
      <c r="C346" s="74"/>
      <c r="D346" s="74"/>
      <c r="E346" s="74"/>
      <c r="F346" s="74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/>
      <c r="AE346" s="57"/>
      <c r="AF346" s="57"/>
      <c r="AG346" s="57"/>
      <c r="AH346" s="57"/>
      <c r="AI346" s="57"/>
      <c r="AJ346" s="57"/>
      <c r="AK346" s="57"/>
      <c r="AL346" s="57"/>
      <c r="AM346" s="57"/>
      <c r="AN346" s="57"/>
      <c r="AO346" s="57"/>
      <c r="AP346" s="57"/>
      <c r="AQ346" s="57"/>
      <c r="AR346" s="57"/>
      <c r="AS346" s="57"/>
      <c r="AT346" s="57"/>
      <c r="AU346" s="57"/>
      <c r="AV346" s="57"/>
      <c r="AW346" s="57"/>
      <c r="AX346" s="57"/>
      <c r="AY346" s="57"/>
      <c r="AZ346" s="57"/>
      <c r="BA346" s="57"/>
      <c r="BB346" s="57"/>
      <c r="BC346" s="57"/>
    </row>
    <row r="347" spans="1:55" s="45" customFormat="1" x14ac:dyDescent="0.15">
      <c r="A347" s="74"/>
      <c r="B347" s="74"/>
      <c r="C347" s="74"/>
      <c r="D347" s="74"/>
      <c r="E347" s="74"/>
      <c r="F347" s="74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/>
      <c r="AE347" s="57"/>
      <c r="AF347" s="57"/>
      <c r="AG347" s="57"/>
      <c r="AH347" s="57"/>
      <c r="AI347" s="57"/>
      <c r="AJ347" s="57"/>
      <c r="AK347" s="57"/>
      <c r="AL347" s="57"/>
      <c r="AM347" s="57"/>
      <c r="AN347" s="57"/>
      <c r="AO347" s="57"/>
      <c r="AP347" s="57"/>
      <c r="AQ347" s="57"/>
      <c r="AR347" s="57"/>
      <c r="AS347" s="57"/>
      <c r="AT347" s="57"/>
      <c r="AU347" s="57"/>
      <c r="AV347" s="57"/>
      <c r="AW347" s="57"/>
      <c r="AX347" s="57"/>
      <c r="AY347" s="57"/>
      <c r="AZ347" s="57"/>
      <c r="BA347" s="57"/>
      <c r="BB347" s="57"/>
      <c r="BC347" s="57"/>
    </row>
    <row r="348" spans="1:55" s="45" customFormat="1" x14ac:dyDescent="0.15">
      <c r="A348" s="74"/>
      <c r="B348" s="74"/>
      <c r="C348" s="74"/>
      <c r="D348" s="74"/>
      <c r="E348" s="74"/>
      <c r="F348" s="74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/>
      <c r="AE348" s="57"/>
      <c r="AF348" s="57"/>
      <c r="AG348" s="57"/>
      <c r="AH348" s="57"/>
      <c r="AI348" s="57"/>
      <c r="AJ348" s="57"/>
      <c r="AK348" s="57"/>
      <c r="AL348" s="57"/>
      <c r="AM348" s="57"/>
      <c r="AN348" s="57"/>
      <c r="AO348" s="57"/>
      <c r="AP348" s="57"/>
      <c r="AQ348" s="57"/>
      <c r="AR348" s="57"/>
      <c r="AS348" s="57"/>
      <c r="AT348" s="57"/>
      <c r="AU348" s="57"/>
      <c r="AV348" s="57"/>
      <c r="AW348" s="57"/>
      <c r="AX348" s="57"/>
      <c r="AY348" s="57"/>
      <c r="AZ348" s="57"/>
      <c r="BA348" s="57"/>
      <c r="BB348" s="57"/>
      <c r="BC348" s="57"/>
    </row>
    <row r="349" spans="1:55" s="45" customFormat="1" x14ac:dyDescent="0.15">
      <c r="A349" s="74"/>
      <c r="B349" s="74"/>
      <c r="C349" s="74"/>
      <c r="D349" s="74"/>
      <c r="E349" s="74"/>
      <c r="F349" s="74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57"/>
      <c r="AA349" s="57"/>
      <c r="AB349" s="57"/>
      <c r="AC349" s="57"/>
      <c r="AD349" s="57"/>
      <c r="AE349" s="57"/>
      <c r="AF349" s="57"/>
      <c r="AG349" s="57"/>
      <c r="AH349" s="57"/>
      <c r="AI349" s="57"/>
      <c r="AJ349" s="57"/>
      <c r="AK349" s="57"/>
      <c r="AL349" s="57"/>
      <c r="AM349" s="57"/>
      <c r="AN349" s="57"/>
      <c r="AO349" s="57"/>
      <c r="AP349" s="57"/>
      <c r="AQ349" s="57"/>
      <c r="AR349" s="57"/>
      <c r="AS349" s="57"/>
      <c r="AT349" s="57"/>
      <c r="AU349" s="57"/>
      <c r="AV349" s="57"/>
      <c r="AW349" s="57"/>
      <c r="AX349" s="57"/>
      <c r="AY349" s="57"/>
      <c r="AZ349" s="57"/>
      <c r="BA349" s="57"/>
      <c r="BB349" s="57"/>
      <c r="BC349" s="57"/>
    </row>
    <row r="350" spans="1:55" s="45" customFormat="1" x14ac:dyDescent="0.15">
      <c r="A350" s="74"/>
      <c r="B350" s="74"/>
      <c r="C350" s="74"/>
      <c r="D350" s="74"/>
      <c r="E350" s="74"/>
      <c r="F350" s="74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/>
      <c r="AE350" s="57"/>
      <c r="AF350" s="57"/>
      <c r="AG350" s="57"/>
      <c r="AH350" s="57"/>
      <c r="AI350" s="57"/>
      <c r="AJ350" s="57"/>
      <c r="AK350" s="57"/>
      <c r="AL350" s="57"/>
      <c r="AM350" s="57"/>
      <c r="AN350" s="57"/>
      <c r="AO350" s="57"/>
      <c r="AP350" s="57"/>
      <c r="AQ350" s="57"/>
      <c r="AR350" s="57"/>
      <c r="AS350" s="57"/>
      <c r="AT350" s="57"/>
      <c r="AU350" s="57"/>
      <c r="AV350" s="57"/>
      <c r="AW350" s="57"/>
      <c r="AX350" s="57"/>
      <c r="AY350" s="57"/>
      <c r="AZ350" s="57"/>
      <c r="BA350" s="57"/>
      <c r="BB350" s="57"/>
      <c r="BC350" s="57"/>
    </row>
    <row r="351" spans="1:55" s="45" customFormat="1" x14ac:dyDescent="0.15">
      <c r="A351" s="74"/>
      <c r="B351" s="74"/>
      <c r="C351" s="74"/>
      <c r="D351" s="74"/>
      <c r="E351" s="74"/>
      <c r="F351" s="74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57"/>
      <c r="AA351" s="57"/>
      <c r="AB351" s="57"/>
      <c r="AC351" s="57"/>
      <c r="AD351" s="57"/>
      <c r="AE351" s="57"/>
      <c r="AF351" s="57"/>
      <c r="AG351" s="57"/>
      <c r="AH351" s="57"/>
      <c r="AI351" s="57"/>
      <c r="AJ351" s="57"/>
      <c r="AK351" s="57"/>
      <c r="AL351" s="57"/>
      <c r="AM351" s="57"/>
      <c r="AN351" s="57"/>
      <c r="AO351" s="57"/>
      <c r="AP351" s="57"/>
      <c r="AQ351" s="57"/>
      <c r="AR351" s="57"/>
      <c r="AS351" s="57"/>
      <c r="AT351" s="57"/>
      <c r="AU351" s="57"/>
      <c r="AV351" s="57"/>
      <c r="AW351" s="57"/>
      <c r="AX351" s="57"/>
      <c r="AY351" s="57"/>
      <c r="AZ351" s="57"/>
      <c r="BA351" s="57"/>
      <c r="BB351" s="57"/>
      <c r="BC351" s="57"/>
    </row>
    <row r="352" spans="1:55" s="45" customFormat="1" x14ac:dyDescent="0.15">
      <c r="A352" s="74"/>
      <c r="B352" s="74"/>
      <c r="C352" s="74"/>
      <c r="D352" s="74"/>
      <c r="E352" s="74"/>
      <c r="F352" s="74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/>
      <c r="AE352" s="57"/>
      <c r="AF352" s="57"/>
      <c r="AG352" s="57"/>
      <c r="AH352" s="57"/>
      <c r="AI352" s="57"/>
      <c r="AJ352" s="57"/>
      <c r="AK352" s="57"/>
      <c r="AL352" s="57"/>
      <c r="AM352" s="57"/>
      <c r="AN352" s="57"/>
      <c r="AO352" s="57"/>
      <c r="AP352" s="57"/>
      <c r="AQ352" s="57"/>
      <c r="AR352" s="57"/>
      <c r="AS352" s="57"/>
      <c r="AT352" s="57"/>
      <c r="AU352" s="57"/>
      <c r="AV352" s="57"/>
      <c r="AW352" s="57"/>
      <c r="AX352" s="57"/>
      <c r="AY352" s="57"/>
      <c r="AZ352" s="57"/>
      <c r="BA352" s="57"/>
      <c r="BB352" s="57"/>
      <c r="BC352" s="57"/>
    </row>
    <row r="353" spans="1:55" s="45" customFormat="1" x14ac:dyDescent="0.15">
      <c r="A353" s="74"/>
      <c r="B353" s="74"/>
      <c r="C353" s="74"/>
      <c r="D353" s="74"/>
      <c r="E353" s="74"/>
      <c r="F353" s="74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  <c r="AA353" s="57"/>
      <c r="AB353" s="57"/>
      <c r="AC353" s="57"/>
      <c r="AD353" s="57"/>
      <c r="AE353" s="57"/>
      <c r="AF353" s="57"/>
      <c r="AG353" s="57"/>
      <c r="AH353" s="57"/>
      <c r="AI353" s="57"/>
      <c r="AJ353" s="57"/>
      <c r="AK353" s="57"/>
      <c r="AL353" s="57"/>
      <c r="AM353" s="57"/>
      <c r="AN353" s="57"/>
      <c r="AO353" s="57"/>
      <c r="AP353" s="57"/>
      <c r="AQ353" s="57"/>
      <c r="AR353" s="57"/>
      <c r="AS353" s="57"/>
      <c r="AT353" s="57"/>
      <c r="AU353" s="57"/>
      <c r="AV353" s="57"/>
      <c r="AW353" s="57"/>
      <c r="AX353" s="57"/>
      <c r="AY353" s="57"/>
      <c r="AZ353" s="57"/>
      <c r="BA353" s="57"/>
      <c r="BB353" s="57"/>
      <c r="BC353" s="57"/>
    </row>
    <row r="354" spans="1:55" s="45" customFormat="1" x14ac:dyDescent="0.15">
      <c r="A354" s="74"/>
      <c r="B354" s="74"/>
      <c r="C354" s="74"/>
      <c r="D354" s="74"/>
      <c r="E354" s="74"/>
      <c r="F354" s="74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  <c r="AA354" s="57"/>
      <c r="AB354" s="57"/>
      <c r="AC354" s="57"/>
      <c r="AD354" s="57"/>
      <c r="AE354" s="57"/>
      <c r="AF354" s="57"/>
      <c r="AG354" s="57"/>
      <c r="AH354" s="57"/>
      <c r="AI354" s="57"/>
      <c r="AJ354" s="57"/>
      <c r="AK354" s="57"/>
      <c r="AL354" s="57"/>
      <c r="AM354" s="57"/>
      <c r="AN354" s="57"/>
      <c r="AO354" s="57"/>
      <c r="AP354" s="57"/>
      <c r="AQ354" s="57"/>
      <c r="AR354" s="57"/>
      <c r="AS354" s="57"/>
      <c r="AT354" s="57"/>
      <c r="AU354" s="57"/>
      <c r="AV354" s="57"/>
      <c r="AW354" s="57"/>
      <c r="AX354" s="57"/>
      <c r="AY354" s="57"/>
      <c r="AZ354" s="57"/>
      <c r="BA354" s="57"/>
      <c r="BB354" s="57"/>
      <c r="BC354" s="57"/>
    </row>
    <row r="355" spans="1:55" s="45" customFormat="1" x14ac:dyDescent="0.15">
      <c r="A355" s="74"/>
      <c r="B355" s="74"/>
      <c r="C355" s="74"/>
      <c r="D355" s="74"/>
      <c r="E355" s="74"/>
      <c r="F355" s="74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  <c r="AE355" s="57"/>
      <c r="AF355" s="57"/>
      <c r="AG355" s="57"/>
      <c r="AH355" s="57"/>
      <c r="AI355" s="57"/>
      <c r="AJ355" s="57"/>
      <c r="AK355" s="57"/>
      <c r="AL355" s="57"/>
      <c r="AM355" s="57"/>
      <c r="AN355" s="57"/>
      <c r="AO355" s="57"/>
      <c r="AP355" s="57"/>
      <c r="AQ355" s="57"/>
      <c r="AR355" s="57"/>
      <c r="AS355" s="57"/>
      <c r="AT355" s="57"/>
      <c r="AU355" s="57"/>
      <c r="AV355" s="57"/>
      <c r="AW355" s="57"/>
      <c r="AX355" s="57"/>
      <c r="AY355" s="57"/>
      <c r="AZ355" s="57"/>
      <c r="BA355" s="57"/>
      <c r="BB355" s="57"/>
      <c r="BC355" s="57"/>
    </row>
    <row r="356" spans="1:55" s="45" customFormat="1" x14ac:dyDescent="0.15">
      <c r="A356" s="74"/>
      <c r="B356" s="74"/>
      <c r="C356" s="74"/>
      <c r="D356" s="74"/>
      <c r="E356" s="74"/>
      <c r="F356" s="74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  <c r="AB356" s="57"/>
      <c r="AC356" s="57"/>
      <c r="AD356" s="57"/>
      <c r="AE356" s="57"/>
      <c r="AF356" s="57"/>
      <c r="AG356" s="57"/>
      <c r="AH356" s="57"/>
      <c r="AI356" s="57"/>
      <c r="AJ356" s="57"/>
      <c r="AK356" s="57"/>
      <c r="AL356" s="57"/>
      <c r="AM356" s="57"/>
      <c r="AN356" s="57"/>
      <c r="AO356" s="57"/>
      <c r="AP356" s="57"/>
      <c r="AQ356" s="57"/>
      <c r="AR356" s="57"/>
      <c r="AS356" s="57"/>
      <c r="AT356" s="57"/>
      <c r="AU356" s="57"/>
      <c r="AV356" s="57"/>
      <c r="AW356" s="57"/>
      <c r="AX356" s="57"/>
      <c r="AY356" s="57"/>
      <c r="AZ356" s="57"/>
      <c r="BA356" s="57"/>
      <c r="BB356" s="57"/>
      <c r="BC356" s="57"/>
    </row>
    <row r="357" spans="1:55" s="45" customFormat="1" x14ac:dyDescent="0.15">
      <c r="A357" s="74"/>
      <c r="B357" s="74"/>
      <c r="C357" s="74"/>
      <c r="D357" s="74"/>
      <c r="E357" s="74"/>
      <c r="F357" s="74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  <c r="AA357" s="57"/>
      <c r="AB357" s="57"/>
      <c r="AC357" s="57"/>
      <c r="AD357" s="57"/>
      <c r="AE357" s="57"/>
      <c r="AF357" s="57"/>
      <c r="AG357" s="57"/>
      <c r="AH357" s="57"/>
      <c r="AI357" s="57"/>
      <c r="AJ357" s="57"/>
      <c r="AK357" s="57"/>
      <c r="AL357" s="57"/>
      <c r="AM357" s="57"/>
      <c r="AN357" s="57"/>
      <c r="AO357" s="57"/>
      <c r="AP357" s="57"/>
      <c r="AQ357" s="57"/>
      <c r="AR357" s="57"/>
      <c r="AS357" s="57"/>
      <c r="AT357" s="57"/>
      <c r="AU357" s="57"/>
      <c r="AV357" s="57"/>
      <c r="AW357" s="57"/>
      <c r="AX357" s="57"/>
      <c r="AY357" s="57"/>
      <c r="AZ357" s="57"/>
      <c r="BA357" s="57"/>
      <c r="BB357" s="57"/>
      <c r="BC357" s="57"/>
    </row>
    <row r="358" spans="1:55" s="45" customFormat="1" x14ac:dyDescent="0.15">
      <c r="A358" s="74"/>
      <c r="B358" s="74"/>
      <c r="C358" s="74"/>
      <c r="D358" s="74"/>
      <c r="E358" s="74"/>
      <c r="F358" s="74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/>
      <c r="AE358" s="57"/>
      <c r="AF358" s="57"/>
      <c r="AG358" s="57"/>
      <c r="AH358" s="57"/>
      <c r="AI358" s="57"/>
      <c r="AJ358" s="57"/>
      <c r="AK358" s="57"/>
      <c r="AL358" s="57"/>
      <c r="AM358" s="57"/>
      <c r="AN358" s="57"/>
      <c r="AO358" s="57"/>
      <c r="AP358" s="57"/>
      <c r="AQ358" s="57"/>
      <c r="AR358" s="57"/>
      <c r="AS358" s="57"/>
      <c r="AT358" s="57"/>
      <c r="AU358" s="57"/>
      <c r="AV358" s="57"/>
      <c r="AW358" s="57"/>
      <c r="AX358" s="57"/>
      <c r="AY358" s="57"/>
      <c r="AZ358" s="57"/>
      <c r="BA358" s="57"/>
      <c r="BB358" s="57"/>
      <c r="BC358" s="57"/>
    </row>
    <row r="359" spans="1:55" s="45" customFormat="1" x14ac:dyDescent="0.15">
      <c r="A359" s="74"/>
      <c r="B359" s="74"/>
      <c r="C359" s="74"/>
      <c r="D359" s="74"/>
      <c r="E359" s="74"/>
      <c r="F359" s="74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/>
      <c r="AE359" s="57"/>
      <c r="AF359" s="57"/>
      <c r="AG359" s="57"/>
      <c r="AH359" s="57"/>
      <c r="AI359" s="57"/>
      <c r="AJ359" s="57"/>
      <c r="AK359" s="57"/>
      <c r="AL359" s="57"/>
      <c r="AM359" s="57"/>
      <c r="AN359" s="57"/>
      <c r="AO359" s="57"/>
      <c r="AP359" s="57"/>
      <c r="AQ359" s="57"/>
      <c r="AR359" s="57"/>
      <c r="AS359" s="57"/>
      <c r="AT359" s="57"/>
      <c r="AU359" s="57"/>
      <c r="AV359" s="57"/>
      <c r="AW359" s="57"/>
      <c r="AX359" s="57"/>
      <c r="AY359" s="57"/>
      <c r="AZ359" s="57"/>
      <c r="BA359" s="57"/>
      <c r="BB359" s="57"/>
      <c r="BC359" s="57"/>
    </row>
    <row r="360" spans="1:55" s="45" customFormat="1" x14ac:dyDescent="0.15">
      <c r="A360" s="74"/>
      <c r="B360" s="74"/>
      <c r="C360" s="74"/>
      <c r="D360" s="74"/>
      <c r="E360" s="74"/>
      <c r="F360" s="74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/>
      <c r="AE360" s="57"/>
      <c r="AF360" s="57"/>
      <c r="AG360" s="57"/>
      <c r="AH360" s="57"/>
      <c r="AI360" s="57"/>
      <c r="AJ360" s="57"/>
      <c r="AK360" s="57"/>
      <c r="AL360" s="57"/>
      <c r="AM360" s="57"/>
      <c r="AN360" s="57"/>
      <c r="AO360" s="57"/>
      <c r="AP360" s="57"/>
      <c r="AQ360" s="57"/>
      <c r="AR360" s="57"/>
      <c r="AS360" s="57"/>
      <c r="AT360" s="57"/>
      <c r="AU360" s="57"/>
      <c r="AV360" s="57"/>
      <c r="AW360" s="57"/>
      <c r="AX360" s="57"/>
      <c r="AY360" s="57"/>
      <c r="AZ360" s="57"/>
      <c r="BA360" s="57"/>
      <c r="BB360" s="57"/>
      <c r="BC360" s="57"/>
    </row>
    <row r="361" spans="1:55" s="45" customFormat="1" x14ac:dyDescent="0.15">
      <c r="A361" s="74"/>
      <c r="B361" s="74"/>
      <c r="C361" s="74"/>
      <c r="D361" s="74"/>
      <c r="E361" s="74"/>
      <c r="F361" s="74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/>
      <c r="AE361" s="57"/>
      <c r="AF361" s="57"/>
      <c r="AG361" s="57"/>
      <c r="AH361" s="57"/>
      <c r="AI361" s="57"/>
      <c r="AJ361" s="57"/>
      <c r="AK361" s="57"/>
      <c r="AL361" s="57"/>
      <c r="AM361" s="57"/>
      <c r="AN361" s="57"/>
      <c r="AO361" s="57"/>
      <c r="AP361" s="57"/>
      <c r="AQ361" s="57"/>
      <c r="AR361" s="57"/>
      <c r="AS361" s="57"/>
      <c r="AT361" s="57"/>
      <c r="AU361" s="57"/>
      <c r="AV361" s="57"/>
      <c r="AW361" s="57"/>
      <c r="AX361" s="57"/>
      <c r="AY361" s="57"/>
      <c r="AZ361" s="57"/>
      <c r="BA361" s="57"/>
      <c r="BB361" s="57"/>
      <c r="BC361" s="57"/>
    </row>
    <row r="362" spans="1:55" s="45" customFormat="1" x14ac:dyDescent="0.15">
      <c r="A362" s="74"/>
      <c r="B362" s="74"/>
      <c r="C362" s="74"/>
      <c r="D362" s="74"/>
      <c r="E362" s="74"/>
      <c r="F362" s="74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/>
      <c r="AE362" s="57"/>
      <c r="AF362" s="57"/>
      <c r="AG362" s="57"/>
      <c r="AH362" s="57"/>
      <c r="AI362" s="57"/>
      <c r="AJ362" s="57"/>
      <c r="AK362" s="57"/>
      <c r="AL362" s="57"/>
      <c r="AM362" s="57"/>
      <c r="AN362" s="57"/>
      <c r="AO362" s="57"/>
      <c r="AP362" s="57"/>
      <c r="AQ362" s="57"/>
      <c r="AR362" s="57"/>
      <c r="AS362" s="57"/>
      <c r="AT362" s="57"/>
      <c r="AU362" s="57"/>
      <c r="AV362" s="57"/>
      <c r="AW362" s="57"/>
      <c r="AX362" s="57"/>
      <c r="AY362" s="57"/>
      <c r="AZ362" s="57"/>
      <c r="BA362" s="57"/>
      <c r="BB362" s="57"/>
      <c r="BC362" s="57"/>
    </row>
    <row r="363" spans="1:55" s="45" customFormat="1" x14ac:dyDescent="0.15">
      <c r="A363" s="74"/>
      <c r="B363" s="74"/>
      <c r="C363" s="74"/>
      <c r="D363" s="74"/>
      <c r="E363" s="74"/>
      <c r="F363" s="74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/>
      <c r="AE363" s="57"/>
      <c r="AF363" s="57"/>
      <c r="AG363" s="57"/>
      <c r="AH363" s="57"/>
      <c r="AI363" s="57"/>
      <c r="AJ363" s="57"/>
      <c r="AK363" s="57"/>
      <c r="AL363" s="57"/>
      <c r="AM363" s="57"/>
      <c r="AN363" s="57"/>
      <c r="AO363" s="57"/>
      <c r="AP363" s="57"/>
      <c r="AQ363" s="57"/>
      <c r="AR363" s="57"/>
      <c r="AS363" s="57"/>
      <c r="AT363" s="57"/>
      <c r="AU363" s="57"/>
      <c r="AV363" s="57"/>
      <c r="AW363" s="57"/>
      <c r="AX363" s="57"/>
      <c r="AY363" s="57"/>
      <c r="AZ363" s="57"/>
      <c r="BA363" s="57"/>
      <c r="BB363" s="57"/>
      <c r="BC363" s="57"/>
    </row>
    <row r="364" spans="1:55" s="45" customFormat="1" x14ac:dyDescent="0.15">
      <c r="A364" s="74"/>
      <c r="B364" s="74"/>
      <c r="C364" s="74"/>
      <c r="D364" s="74"/>
      <c r="E364" s="74"/>
      <c r="F364" s="74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/>
      <c r="AE364" s="57"/>
      <c r="AF364" s="57"/>
      <c r="AG364" s="57"/>
      <c r="AH364" s="57"/>
      <c r="AI364" s="57"/>
      <c r="AJ364" s="57"/>
      <c r="AK364" s="57"/>
      <c r="AL364" s="57"/>
      <c r="AM364" s="57"/>
      <c r="AN364" s="57"/>
      <c r="AO364" s="57"/>
      <c r="AP364" s="57"/>
      <c r="AQ364" s="57"/>
      <c r="AR364" s="57"/>
      <c r="AS364" s="57"/>
      <c r="AT364" s="57"/>
      <c r="AU364" s="57"/>
      <c r="AV364" s="57"/>
      <c r="AW364" s="57"/>
      <c r="AX364" s="57"/>
      <c r="AY364" s="57"/>
      <c r="AZ364" s="57"/>
      <c r="BA364" s="57"/>
      <c r="BB364" s="57"/>
      <c r="BC364" s="57"/>
    </row>
    <row r="365" spans="1:55" s="45" customFormat="1" x14ac:dyDescent="0.15">
      <c r="A365" s="74"/>
      <c r="B365" s="74"/>
      <c r="C365" s="74"/>
      <c r="D365" s="74"/>
      <c r="E365" s="74"/>
      <c r="F365" s="74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/>
      <c r="AE365" s="57"/>
      <c r="AF365" s="57"/>
      <c r="AG365" s="57"/>
      <c r="AH365" s="57"/>
      <c r="AI365" s="57"/>
      <c r="AJ365" s="57"/>
      <c r="AK365" s="57"/>
      <c r="AL365" s="57"/>
      <c r="AM365" s="57"/>
      <c r="AN365" s="57"/>
      <c r="AO365" s="57"/>
      <c r="AP365" s="57"/>
      <c r="AQ365" s="57"/>
      <c r="AR365" s="57"/>
      <c r="AS365" s="57"/>
      <c r="AT365" s="57"/>
      <c r="AU365" s="57"/>
      <c r="AV365" s="57"/>
      <c r="AW365" s="57"/>
      <c r="AX365" s="57"/>
      <c r="AY365" s="57"/>
      <c r="AZ365" s="57"/>
      <c r="BA365" s="57"/>
      <c r="BB365" s="57"/>
      <c r="BC365" s="57"/>
    </row>
    <row r="366" spans="1:55" s="45" customFormat="1" x14ac:dyDescent="0.15">
      <c r="A366" s="74"/>
      <c r="B366" s="74"/>
      <c r="C366" s="74"/>
      <c r="D366" s="74"/>
      <c r="E366" s="74"/>
      <c r="F366" s="74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/>
      <c r="AE366" s="57"/>
      <c r="AF366" s="57"/>
      <c r="AG366" s="57"/>
      <c r="AH366" s="57"/>
      <c r="AI366" s="57"/>
      <c r="AJ366" s="57"/>
      <c r="AK366" s="57"/>
      <c r="AL366" s="57"/>
      <c r="AM366" s="57"/>
      <c r="AN366" s="57"/>
      <c r="AO366" s="57"/>
      <c r="AP366" s="57"/>
      <c r="AQ366" s="57"/>
      <c r="AR366" s="57"/>
      <c r="AS366" s="57"/>
      <c r="AT366" s="57"/>
      <c r="AU366" s="57"/>
      <c r="AV366" s="57"/>
      <c r="AW366" s="57"/>
      <c r="AX366" s="57"/>
      <c r="AY366" s="57"/>
      <c r="AZ366" s="57"/>
      <c r="BA366" s="57"/>
      <c r="BB366" s="57"/>
      <c r="BC366" s="57"/>
    </row>
    <row r="367" spans="1:55" s="45" customFormat="1" x14ac:dyDescent="0.15">
      <c r="A367" s="74"/>
      <c r="B367" s="74"/>
      <c r="C367" s="74"/>
      <c r="D367" s="74"/>
      <c r="E367" s="74"/>
      <c r="F367" s="74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/>
      <c r="AE367" s="57"/>
      <c r="AF367" s="57"/>
      <c r="AG367" s="57"/>
      <c r="AH367" s="57"/>
      <c r="AI367" s="57"/>
      <c r="AJ367" s="57"/>
      <c r="AK367" s="57"/>
      <c r="AL367" s="57"/>
      <c r="AM367" s="57"/>
      <c r="AN367" s="57"/>
      <c r="AO367" s="57"/>
      <c r="AP367" s="57"/>
      <c r="AQ367" s="57"/>
      <c r="AR367" s="57"/>
      <c r="AS367" s="57"/>
      <c r="AT367" s="57"/>
      <c r="AU367" s="57"/>
      <c r="AV367" s="57"/>
      <c r="AW367" s="57"/>
      <c r="AX367" s="57"/>
      <c r="AY367" s="57"/>
      <c r="AZ367" s="57"/>
      <c r="BA367" s="57"/>
      <c r="BB367" s="57"/>
      <c r="BC367" s="57"/>
    </row>
    <row r="368" spans="1:55" s="45" customFormat="1" x14ac:dyDescent="0.15">
      <c r="A368" s="74"/>
      <c r="B368" s="74"/>
      <c r="C368" s="74"/>
      <c r="D368" s="74"/>
      <c r="E368" s="74"/>
      <c r="F368" s="74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/>
      <c r="AE368" s="57"/>
      <c r="AF368" s="57"/>
      <c r="AG368" s="57"/>
      <c r="AH368" s="57"/>
      <c r="AI368" s="57"/>
      <c r="AJ368" s="57"/>
      <c r="AK368" s="57"/>
      <c r="AL368" s="57"/>
      <c r="AM368" s="57"/>
      <c r="AN368" s="57"/>
      <c r="AO368" s="57"/>
      <c r="AP368" s="57"/>
      <c r="AQ368" s="57"/>
      <c r="AR368" s="57"/>
      <c r="AS368" s="57"/>
      <c r="AT368" s="57"/>
      <c r="AU368" s="57"/>
      <c r="AV368" s="57"/>
      <c r="AW368" s="57"/>
      <c r="AX368" s="57"/>
      <c r="AY368" s="57"/>
      <c r="AZ368" s="57"/>
      <c r="BA368" s="57"/>
      <c r="BB368" s="57"/>
      <c r="BC368" s="57"/>
    </row>
    <row r="369" spans="1:55" s="45" customFormat="1" x14ac:dyDescent="0.15">
      <c r="A369" s="74"/>
      <c r="B369" s="74"/>
      <c r="C369" s="74"/>
      <c r="D369" s="74"/>
      <c r="E369" s="74"/>
      <c r="F369" s="74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  <c r="AD369" s="57"/>
      <c r="AE369" s="57"/>
      <c r="AF369" s="57"/>
      <c r="AG369" s="57"/>
      <c r="AH369" s="57"/>
      <c r="AI369" s="57"/>
      <c r="AJ369" s="57"/>
      <c r="AK369" s="57"/>
      <c r="AL369" s="57"/>
      <c r="AM369" s="57"/>
      <c r="AN369" s="57"/>
      <c r="AO369" s="57"/>
      <c r="AP369" s="57"/>
      <c r="AQ369" s="57"/>
      <c r="AR369" s="57"/>
      <c r="AS369" s="57"/>
      <c r="AT369" s="57"/>
      <c r="AU369" s="57"/>
      <c r="AV369" s="57"/>
      <c r="AW369" s="57"/>
      <c r="AX369" s="57"/>
      <c r="AY369" s="57"/>
      <c r="AZ369" s="57"/>
      <c r="BA369" s="57"/>
      <c r="BB369" s="57"/>
      <c r="BC369" s="57"/>
    </row>
    <row r="370" spans="1:55" s="45" customFormat="1" x14ac:dyDescent="0.15">
      <c r="A370" s="74"/>
      <c r="B370" s="74"/>
      <c r="C370" s="74"/>
      <c r="D370" s="74"/>
      <c r="E370" s="74"/>
      <c r="F370" s="74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  <c r="AA370" s="57"/>
      <c r="AB370" s="57"/>
      <c r="AC370" s="57"/>
      <c r="AD370" s="57"/>
      <c r="AE370" s="57"/>
      <c r="AF370" s="57"/>
      <c r="AG370" s="57"/>
      <c r="AH370" s="57"/>
      <c r="AI370" s="57"/>
      <c r="AJ370" s="57"/>
      <c r="AK370" s="57"/>
      <c r="AL370" s="57"/>
      <c r="AM370" s="57"/>
      <c r="AN370" s="57"/>
      <c r="AO370" s="57"/>
      <c r="AP370" s="57"/>
      <c r="AQ370" s="57"/>
      <c r="AR370" s="57"/>
      <c r="AS370" s="57"/>
      <c r="AT370" s="57"/>
      <c r="AU370" s="57"/>
      <c r="AV370" s="57"/>
      <c r="AW370" s="57"/>
      <c r="AX370" s="57"/>
      <c r="AY370" s="57"/>
      <c r="AZ370" s="57"/>
      <c r="BA370" s="57"/>
      <c r="BB370" s="57"/>
      <c r="BC370" s="57"/>
    </row>
    <row r="371" spans="1:55" s="45" customFormat="1" x14ac:dyDescent="0.15">
      <c r="A371" s="74"/>
      <c r="B371" s="74"/>
      <c r="C371" s="74"/>
      <c r="D371" s="74"/>
      <c r="E371" s="74"/>
      <c r="F371" s="74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/>
      <c r="AE371" s="57"/>
      <c r="AF371" s="57"/>
      <c r="AG371" s="57"/>
      <c r="AH371" s="57"/>
      <c r="AI371" s="57"/>
      <c r="AJ371" s="57"/>
      <c r="AK371" s="57"/>
      <c r="AL371" s="57"/>
      <c r="AM371" s="57"/>
      <c r="AN371" s="57"/>
      <c r="AO371" s="57"/>
      <c r="AP371" s="57"/>
      <c r="AQ371" s="57"/>
      <c r="AR371" s="57"/>
      <c r="AS371" s="57"/>
      <c r="AT371" s="57"/>
      <c r="AU371" s="57"/>
      <c r="AV371" s="57"/>
      <c r="AW371" s="57"/>
      <c r="AX371" s="57"/>
      <c r="AY371" s="57"/>
      <c r="AZ371" s="57"/>
      <c r="BA371" s="57"/>
      <c r="BB371" s="57"/>
      <c r="BC371" s="57"/>
    </row>
    <row r="372" spans="1:55" s="45" customFormat="1" x14ac:dyDescent="0.15">
      <c r="A372" s="74"/>
      <c r="B372" s="74"/>
      <c r="C372" s="74"/>
      <c r="D372" s="74"/>
      <c r="E372" s="74"/>
      <c r="F372" s="74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/>
      <c r="AE372" s="57"/>
      <c r="AF372" s="57"/>
      <c r="AG372" s="57"/>
      <c r="AH372" s="57"/>
      <c r="AI372" s="57"/>
      <c r="AJ372" s="57"/>
      <c r="AK372" s="57"/>
      <c r="AL372" s="57"/>
      <c r="AM372" s="57"/>
      <c r="AN372" s="57"/>
      <c r="AO372" s="57"/>
      <c r="AP372" s="57"/>
      <c r="AQ372" s="57"/>
      <c r="AR372" s="57"/>
      <c r="AS372" s="57"/>
      <c r="AT372" s="57"/>
      <c r="AU372" s="57"/>
      <c r="AV372" s="57"/>
      <c r="AW372" s="57"/>
      <c r="AX372" s="57"/>
      <c r="AY372" s="57"/>
      <c r="AZ372" s="57"/>
      <c r="BA372" s="57"/>
      <c r="BB372" s="57"/>
      <c r="BC372" s="57"/>
    </row>
    <row r="373" spans="1:55" s="45" customFormat="1" x14ac:dyDescent="0.15">
      <c r="A373" s="74"/>
      <c r="B373" s="74"/>
      <c r="C373" s="74"/>
      <c r="D373" s="74"/>
      <c r="E373" s="74"/>
      <c r="F373" s="74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/>
      <c r="AE373" s="57"/>
      <c r="AF373" s="57"/>
      <c r="AG373" s="57"/>
      <c r="AH373" s="57"/>
      <c r="AI373" s="57"/>
      <c r="AJ373" s="57"/>
      <c r="AK373" s="57"/>
      <c r="AL373" s="57"/>
      <c r="AM373" s="57"/>
      <c r="AN373" s="57"/>
      <c r="AO373" s="57"/>
      <c r="AP373" s="57"/>
      <c r="AQ373" s="57"/>
      <c r="AR373" s="57"/>
      <c r="AS373" s="57"/>
      <c r="AT373" s="57"/>
      <c r="AU373" s="57"/>
      <c r="AV373" s="57"/>
      <c r="AW373" s="57"/>
      <c r="AX373" s="57"/>
      <c r="AY373" s="57"/>
      <c r="AZ373" s="57"/>
      <c r="BA373" s="57"/>
      <c r="BB373" s="57"/>
      <c r="BC373" s="57"/>
    </row>
    <row r="374" spans="1:55" s="45" customFormat="1" x14ac:dyDescent="0.15">
      <c r="A374" s="74"/>
      <c r="B374" s="74"/>
      <c r="C374" s="74"/>
      <c r="D374" s="74"/>
      <c r="E374" s="74"/>
      <c r="F374" s="74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  <c r="AD374" s="57"/>
      <c r="AE374" s="57"/>
      <c r="AF374" s="57"/>
      <c r="AG374" s="57"/>
      <c r="AH374" s="57"/>
      <c r="AI374" s="57"/>
      <c r="AJ374" s="57"/>
      <c r="AK374" s="57"/>
      <c r="AL374" s="57"/>
      <c r="AM374" s="57"/>
      <c r="AN374" s="57"/>
      <c r="AO374" s="57"/>
      <c r="AP374" s="57"/>
      <c r="AQ374" s="57"/>
      <c r="AR374" s="57"/>
      <c r="AS374" s="57"/>
      <c r="AT374" s="57"/>
      <c r="AU374" s="57"/>
      <c r="AV374" s="57"/>
      <c r="AW374" s="57"/>
      <c r="AX374" s="57"/>
      <c r="AY374" s="57"/>
      <c r="AZ374" s="57"/>
      <c r="BA374" s="57"/>
      <c r="BB374" s="57"/>
      <c r="BC374" s="57"/>
    </row>
    <row r="375" spans="1:55" s="45" customFormat="1" x14ac:dyDescent="0.15">
      <c r="A375" s="74"/>
      <c r="B375" s="74"/>
      <c r="C375" s="74"/>
      <c r="D375" s="74"/>
      <c r="E375" s="74"/>
      <c r="F375" s="74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/>
      <c r="AA375" s="57"/>
      <c r="AB375" s="57"/>
      <c r="AC375" s="57"/>
      <c r="AD375" s="57"/>
      <c r="AE375" s="57"/>
      <c r="AF375" s="57"/>
      <c r="AG375" s="57"/>
      <c r="AH375" s="57"/>
      <c r="AI375" s="57"/>
      <c r="AJ375" s="57"/>
      <c r="AK375" s="57"/>
      <c r="AL375" s="57"/>
      <c r="AM375" s="57"/>
      <c r="AN375" s="57"/>
      <c r="AO375" s="57"/>
      <c r="AP375" s="57"/>
      <c r="AQ375" s="57"/>
      <c r="AR375" s="57"/>
      <c r="AS375" s="57"/>
      <c r="AT375" s="57"/>
      <c r="AU375" s="57"/>
      <c r="AV375" s="57"/>
      <c r="AW375" s="57"/>
      <c r="AX375" s="57"/>
      <c r="AY375" s="57"/>
      <c r="AZ375" s="57"/>
      <c r="BA375" s="57"/>
      <c r="BB375" s="57"/>
      <c r="BC375" s="57"/>
    </row>
    <row r="376" spans="1:55" s="45" customFormat="1" x14ac:dyDescent="0.15">
      <c r="A376" s="74"/>
      <c r="B376" s="74"/>
      <c r="C376" s="74"/>
      <c r="D376" s="74"/>
      <c r="E376" s="74"/>
      <c r="F376" s="74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  <c r="AA376" s="57"/>
      <c r="AB376" s="57"/>
      <c r="AC376" s="57"/>
      <c r="AD376" s="57"/>
      <c r="AE376" s="57"/>
      <c r="AF376" s="57"/>
      <c r="AG376" s="57"/>
      <c r="AH376" s="57"/>
      <c r="AI376" s="57"/>
      <c r="AJ376" s="57"/>
      <c r="AK376" s="57"/>
      <c r="AL376" s="57"/>
      <c r="AM376" s="57"/>
      <c r="AN376" s="57"/>
      <c r="AO376" s="57"/>
      <c r="AP376" s="57"/>
      <c r="AQ376" s="57"/>
      <c r="AR376" s="57"/>
      <c r="AS376" s="57"/>
      <c r="AT376" s="57"/>
      <c r="AU376" s="57"/>
      <c r="AV376" s="57"/>
      <c r="AW376" s="57"/>
      <c r="AX376" s="57"/>
      <c r="AY376" s="57"/>
      <c r="AZ376" s="57"/>
      <c r="BA376" s="57"/>
      <c r="BB376" s="57"/>
      <c r="BC376" s="57"/>
    </row>
    <row r="377" spans="1:55" s="45" customFormat="1" x14ac:dyDescent="0.15">
      <c r="A377" s="74"/>
      <c r="B377" s="74"/>
      <c r="C377" s="74"/>
      <c r="D377" s="74"/>
      <c r="E377" s="74"/>
      <c r="F377" s="74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/>
      <c r="AA377" s="57"/>
      <c r="AB377" s="57"/>
      <c r="AC377" s="57"/>
      <c r="AD377" s="57"/>
      <c r="AE377" s="57"/>
      <c r="AF377" s="57"/>
      <c r="AG377" s="57"/>
      <c r="AH377" s="57"/>
      <c r="AI377" s="57"/>
      <c r="AJ377" s="57"/>
      <c r="AK377" s="57"/>
      <c r="AL377" s="57"/>
      <c r="AM377" s="57"/>
      <c r="AN377" s="57"/>
      <c r="AO377" s="57"/>
      <c r="AP377" s="57"/>
      <c r="AQ377" s="57"/>
      <c r="AR377" s="57"/>
      <c r="AS377" s="57"/>
      <c r="AT377" s="57"/>
      <c r="AU377" s="57"/>
      <c r="AV377" s="57"/>
      <c r="AW377" s="57"/>
      <c r="AX377" s="57"/>
      <c r="AY377" s="57"/>
      <c r="AZ377" s="57"/>
      <c r="BA377" s="57"/>
      <c r="BB377" s="57"/>
      <c r="BC377" s="57"/>
    </row>
    <row r="378" spans="1:55" s="45" customFormat="1" x14ac:dyDescent="0.15">
      <c r="A378" s="74"/>
      <c r="B378" s="74"/>
      <c r="C378" s="74"/>
      <c r="D378" s="74"/>
      <c r="E378" s="74"/>
      <c r="F378" s="74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  <c r="AE378" s="57"/>
      <c r="AF378" s="57"/>
      <c r="AG378" s="57"/>
      <c r="AH378" s="57"/>
      <c r="AI378" s="57"/>
      <c r="AJ378" s="57"/>
      <c r="AK378" s="57"/>
      <c r="AL378" s="57"/>
      <c r="AM378" s="57"/>
      <c r="AN378" s="57"/>
      <c r="AO378" s="57"/>
      <c r="AP378" s="57"/>
      <c r="AQ378" s="57"/>
      <c r="AR378" s="57"/>
      <c r="AS378" s="57"/>
      <c r="AT378" s="57"/>
      <c r="AU378" s="57"/>
      <c r="AV378" s="57"/>
      <c r="AW378" s="57"/>
      <c r="AX378" s="57"/>
      <c r="AY378" s="57"/>
      <c r="AZ378" s="57"/>
      <c r="BA378" s="57"/>
      <c r="BB378" s="57"/>
      <c r="BC378" s="57"/>
    </row>
    <row r="379" spans="1:55" s="45" customFormat="1" x14ac:dyDescent="0.15">
      <c r="A379" s="74"/>
      <c r="B379" s="74"/>
      <c r="C379" s="74"/>
      <c r="D379" s="74"/>
      <c r="E379" s="74"/>
      <c r="F379" s="74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/>
      <c r="AE379" s="57"/>
      <c r="AF379" s="57"/>
      <c r="AG379" s="57"/>
      <c r="AH379" s="57"/>
      <c r="AI379" s="57"/>
      <c r="AJ379" s="57"/>
      <c r="AK379" s="57"/>
      <c r="AL379" s="57"/>
      <c r="AM379" s="57"/>
      <c r="AN379" s="57"/>
      <c r="AO379" s="57"/>
      <c r="AP379" s="57"/>
      <c r="AQ379" s="57"/>
      <c r="AR379" s="57"/>
      <c r="AS379" s="57"/>
      <c r="AT379" s="57"/>
      <c r="AU379" s="57"/>
      <c r="AV379" s="57"/>
      <c r="AW379" s="57"/>
      <c r="AX379" s="57"/>
      <c r="AY379" s="57"/>
      <c r="AZ379" s="57"/>
      <c r="BA379" s="57"/>
      <c r="BB379" s="57"/>
      <c r="BC379" s="57"/>
    </row>
    <row r="380" spans="1:55" s="45" customFormat="1" x14ac:dyDescent="0.15">
      <c r="A380" s="74"/>
      <c r="B380" s="74"/>
      <c r="C380" s="74"/>
      <c r="D380" s="74"/>
      <c r="E380" s="74"/>
      <c r="F380" s="74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  <c r="AD380" s="57"/>
      <c r="AE380" s="57"/>
      <c r="AF380" s="57"/>
      <c r="AG380" s="57"/>
      <c r="AH380" s="57"/>
      <c r="AI380" s="57"/>
      <c r="AJ380" s="57"/>
      <c r="AK380" s="57"/>
      <c r="AL380" s="57"/>
      <c r="AM380" s="57"/>
      <c r="AN380" s="57"/>
      <c r="AO380" s="57"/>
      <c r="AP380" s="57"/>
      <c r="AQ380" s="57"/>
      <c r="AR380" s="57"/>
      <c r="AS380" s="57"/>
      <c r="AT380" s="57"/>
      <c r="AU380" s="57"/>
      <c r="AV380" s="57"/>
      <c r="AW380" s="57"/>
      <c r="AX380" s="57"/>
      <c r="AY380" s="57"/>
      <c r="AZ380" s="57"/>
      <c r="BA380" s="57"/>
      <c r="BB380" s="57"/>
      <c r="BC380" s="57"/>
    </row>
    <row r="381" spans="1:55" s="45" customFormat="1" x14ac:dyDescent="0.15">
      <c r="A381" s="74"/>
      <c r="B381" s="74"/>
      <c r="C381" s="74"/>
      <c r="D381" s="74"/>
      <c r="E381" s="74"/>
      <c r="F381" s="74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/>
      <c r="AE381" s="57"/>
      <c r="AF381" s="57"/>
      <c r="AG381" s="57"/>
      <c r="AH381" s="57"/>
      <c r="AI381" s="57"/>
      <c r="AJ381" s="57"/>
      <c r="AK381" s="57"/>
      <c r="AL381" s="57"/>
      <c r="AM381" s="57"/>
      <c r="AN381" s="57"/>
      <c r="AO381" s="57"/>
      <c r="AP381" s="57"/>
      <c r="AQ381" s="57"/>
      <c r="AR381" s="57"/>
      <c r="AS381" s="57"/>
      <c r="AT381" s="57"/>
      <c r="AU381" s="57"/>
      <c r="AV381" s="57"/>
      <c r="AW381" s="57"/>
      <c r="AX381" s="57"/>
      <c r="AY381" s="57"/>
      <c r="AZ381" s="57"/>
      <c r="BA381" s="57"/>
      <c r="BB381" s="57"/>
      <c r="BC381" s="57"/>
    </row>
    <row r="382" spans="1:55" s="45" customFormat="1" x14ac:dyDescent="0.15">
      <c r="A382" s="74"/>
      <c r="B382" s="74"/>
      <c r="C382" s="74"/>
      <c r="D382" s="74"/>
      <c r="E382" s="74"/>
      <c r="F382" s="74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57"/>
      <c r="AA382" s="57"/>
      <c r="AB382" s="57"/>
      <c r="AC382" s="57"/>
      <c r="AD382" s="57"/>
      <c r="AE382" s="57"/>
      <c r="AF382" s="57"/>
      <c r="AG382" s="57"/>
      <c r="AH382" s="57"/>
      <c r="AI382" s="57"/>
      <c r="AJ382" s="57"/>
      <c r="AK382" s="57"/>
      <c r="AL382" s="57"/>
      <c r="AM382" s="57"/>
      <c r="AN382" s="57"/>
      <c r="AO382" s="57"/>
      <c r="AP382" s="57"/>
      <c r="AQ382" s="57"/>
      <c r="AR382" s="57"/>
      <c r="AS382" s="57"/>
      <c r="AT382" s="57"/>
      <c r="AU382" s="57"/>
      <c r="AV382" s="57"/>
      <c r="AW382" s="57"/>
      <c r="AX382" s="57"/>
      <c r="AY382" s="57"/>
      <c r="AZ382" s="57"/>
      <c r="BA382" s="57"/>
      <c r="BB382" s="57"/>
      <c r="BC382" s="57"/>
    </row>
    <row r="383" spans="1:55" s="45" customFormat="1" x14ac:dyDescent="0.15">
      <c r="A383" s="74"/>
      <c r="B383" s="74"/>
      <c r="C383" s="74"/>
      <c r="D383" s="74"/>
      <c r="E383" s="74"/>
      <c r="F383" s="74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/>
      <c r="AE383" s="57"/>
      <c r="AF383" s="57"/>
      <c r="AG383" s="57"/>
      <c r="AH383" s="57"/>
      <c r="AI383" s="57"/>
      <c r="AJ383" s="57"/>
      <c r="AK383" s="57"/>
      <c r="AL383" s="57"/>
      <c r="AM383" s="57"/>
      <c r="AN383" s="57"/>
      <c r="AO383" s="57"/>
      <c r="AP383" s="57"/>
      <c r="AQ383" s="57"/>
      <c r="AR383" s="57"/>
      <c r="AS383" s="57"/>
      <c r="AT383" s="57"/>
      <c r="AU383" s="57"/>
      <c r="AV383" s="57"/>
      <c r="AW383" s="57"/>
      <c r="AX383" s="57"/>
      <c r="AY383" s="57"/>
      <c r="AZ383" s="57"/>
      <c r="BA383" s="57"/>
      <c r="BB383" s="57"/>
      <c r="BC383" s="57"/>
    </row>
    <row r="384" spans="1:55" s="45" customFormat="1" x14ac:dyDescent="0.15">
      <c r="A384" s="74"/>
      <c r="B384" s="74"/>
      <c r="C384" s="74"/>
      <c r="D384" s="74"/>
      <c r="E384" s="74"/>
      <c r="F384" s="74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/>
      <c r="AE384" s="57"/>
      <c r="AF384" s="57"/>
      <c r="AG384" s="57"/>
      <c r="AH384" s="57"/>
      <c r="AI384" s="57"/>
      <c r="AJ384" s="57"/>
      <c r="AK384" s="57"/>
      <c r="AL384" s="57"/>
      <c r="AM384" s="57"/>
      <c r="AN384" s="57"/>
      <c r="AO384" s="57"/>
      <c r="AP384" s="57"/>
      <c r="AQ384" s="57"/>
      <c r="AR384" s="57"/>
      <c r="AS384" s="57"/>
      <c r="AT384" s="57"/>
      <c r="AU384" s="57"/>
      <c r="AV384" s="57"/>
      <c r="AW384" s="57"/>
      <c r="AX384" s="57"/>
      <c r="AY384" s="57"/>
      <c r="AZ384" s="57"/>
      <c r="BA384" s="57"/>
      <c r="BB384" s="57"/>
      <c r="BC384" s="57"/>
    </row>
    <row r="385" spans="1:55" s="45" customFormat="1" x14ac:dyDescent="0.15">
      <c r="A385" s="74"/>
      <c r="B385" s="74"/>
      <c r="C385" s="74"/>
      <c r="D385" s="74"/>
      <c r="E385" s="74"/>
      <c r="F385" s="74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/>
      <c r="AE385" s="57"/>
      <c r="AF385" s="57"/>
      <c r="AG385" s="57"/>
      <c r="AH385" s="57"/>
      <c r="AI385" s="57"/>
      <c r="AJ385" s="57"/>
      <c r="AK385" s="57"/>
      <c r="AL385" s="57"/>
      <c r="AM385" s="57"/>
      <c r="AN385" s="57"/>
      <c r="AO385" s="57"/>
      <c r="AP385" s="57"/>
      <c r="AQ385" s="57"/>
      <c r="AR385" s="57"/>
      <c r="AS385" s="57"/>
      <c r="AT385" s="57"/>
      <c r="AU385" s="57"/>
      <c r="AV385" s="57"/>
      <c r="AW385" s="57"/>
      <c r="AX385" s="57"/>
      <c r="AY385" s="57"/>
      <c r="AZ385" s="57"/>
      <c r="BA385" s="57"/>
      <c r="BB385" s="57"/>
      <c r="BC385" s="57"/>
    </row>
    <row r="386" spans="1:55" s="45" customFormat="1" x14ac:dyDescent="0.15">
      <c r="A386" s="74"/>
      <c r="B386" s="74"/>
      <c r="C386" s="74"/>
      <c r="D386" s="74"/>
      <c r="E386" s="74"/>
      <c r="F386" s="74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/>
      <c r="AE386" s="57"/>
      <c r="AF386" s="57"/>
      <c r="AG386" s="57"/>
      <c r="AH386" s="57"/>
      <c r="AI386" s="57"/>
      <c r="AJ386" s="57"/>
      <c r="AK386" s="57"/>
      <c r="AL386" s="57"/>
      <c r="AM386" s="57"/>
      <c r="AN386" s="57"/>
      <c r="AO386" s="57"/>
      <c r="AP386" s="57"/>
      <c r="AQ386" s="57"/>
      <c r="AR386" s="57"/>
      <c r="AS386" s="57"/>
      <c r="AT386" s="57"/>
      <c r="AU386" s="57"/>
      <c r="AV386" s="57"/>
      <c r="AW386" s="57"/>
      <c r="AX386" s="57"/>
      <c r="AY386" s="57"/>
      <c r="AZ386" s="57"/>
      <c r="BA386" s="57"/>
      <c r="BB386" s="57"/>
      <c r="BC386" s="57"/>
    </row>
    <row r="387" spans="1:55" s="45" customFormat="1" x14ac:dyDescent="0.15">
      <c r="A387" s="74"/>
      <c r="B387" s="74"/>
      <c r="C387" s="74"/>
      <c r="D387" s="74"/>
      <c r="E387" s="74"/>
      <c r="F387" s="74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/>
      <c r="AE387" s="57"/>
      <c r="AF387" s="57"/>
      <c r="AG387" s="57"/>
      <c r="AH387" s="57"/>
      <c r="AI387" s="57"/>
      <c r="AJ387" s="57"/>
      <c r="AK387" s="57"/>
      <c r="AL387" s="57"/>
      <c r="AM387" s="57"/>
      <c r="AN387" s="57"/>
      <c r="AO387" s="57"/>
      <c r="AP387" s="57"/>
      <c r="AQ387" s="57"/>
      <c r="AR387" s="57"/>
      <c r="AS387" s="57"/>
      <c r="AT387" s="57"/>
      <c r="AU387" s="57"/>
      <c r="AV387" s="57"/>
      <c r="AW387" s="57"/>
      <c r="AX387" s="57"/>
      <c r="AY387" s="57"/>
      <c r="AZ387" s="57"/>
      <c r="BA387" s="57"/>
      <c r="BB387" s="57"/>
      <c r="BC387" s="57"/>
    </row>
    <row r="388" spans="1:55" s="45" customFormat="1" x14ac:dyDescent="0.15">
      <c r="A388" s="74"/>
      <c r="B388" s="74"/>
      <c r="C388" s="74"/>
      <c r="D388" s="74"/>
      <c r="E388" s="74"/>
      <c r="F388" s="74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/>
      <c r="AE388" s="57"/>
      <c r="AF388" s="57"/>
      <c r="AG388" s="57"/>
      <c r="AH388" s="57"/>
      <c r="AI388" s="57"/>
      <c r="AJ388" s="57"/>
      <c r="AK388" s="57"/>
      <c r="AL388" s="57"/>
      <c r="AM388" s="57"/>
      <c r="AN388" s="57"/>
      <c r="AO388" s="57"/>
      <c r="AP388" s="57"/>
      <c r="AQ388" s="57"/>
      <c r="AR388" s="57"/>
      <c r="AS388" s="57"/>
      <c r="AT388" s="57"/>
      <c r="AU388" s="57"/>
      <c r="AV388" s="57"/>
      <c r="AW388" s="57"/>
      <c r="AX388" s="57"/>
      <c r="AY388" s="57"/>
      <c r="AZ388" s="57"/>
      <c r="BA388" s="57"/>
      <c r="BB388" s="57"/>
      <c r="BC388" s="57"/>
    </row>
    <row r="389" spans="1:55" s="45" customFormat="1" x14ac:dyDescent="0.15">
      <c r="A389" s="74"/>
      <c r="B389" s="74"/>
      <c r="C389" s="74"/>
      <c r="D389" s="74"/>
      <c r="E389" s="74"/>
      <c r="F389" s="74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/>
      <c r="AE389" s="57"/>
      <c r="AF389" s="57"/>
      <c r="AG389" s="57"/>
      <c r="AH389" s="57"/>
      <c r="AI389" s="57"/>
      <c r="AJ389" s="57"/>
      <c r="AK389" s="57"/>
      <c r="AL389" s="57"/>
      <c r="AM389" s="57"/>
      <c r="AN389" s="57"/>
      <c r="AO389" s="57"/>
      <c r="AP389" s="57"/>
      <c r="AQ389" s="57"/>
      <c r="AR389" s="57"/>
      <c r="AS389" s="57"/>
      <c r="AT389" s="57"/>
      <c r="AU389" s="57"/>
      <c r="AV389" s="57"/>
      <c r="AW389" s="57"/>
      <c r="AX389" s="57"/>
      <c r="AY389" s="57"/>
      <c r="AZ389" s="57"/>
      <c r="BA389" s="57"/>
      <c r="BB389" s="57"/>
      <c r="BC389" s="57"/>
    </row>
    <row r="390" spans="1:55" s="45" customFormat="1" x14ac:dyDescent="0.15">
      <c r="A390" s="74"/>
      <c r="B390" s="74"/>
      <c r="C390" s="74"/>
      <c r="D390" s="74"/>
      <c r="E390" s="74"/>
      <c r="F390" s="74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/>
      <c r="AE390" s="57"/>
      <c r="AF390" s="57"/>
      <c r="AG390" s="57"/>
      <c r="AH390" s="57"/>
      <c r="AI390" s="57"/>
      <c r="AJ390" s="57"/>
      <c r="AK390" s="57"/>
      <c r="AL390" s="57"/>
      <c r="AM390" s="57"/>
      <c r="AN390" s="57"/>
      <c r="AO390" s="57"/>
      <c r="AP390" s="57"/>
      <c r="AQ390" s="57"/>
      <c r="AR390" s="57"/>
      <c r="AS390" s="57"/>
      <c r="AT390" s="57"/>
      <c r="AU390" s="57"/>
      <c r="AV390" s="57"/>
      <c r="AW390" s="57"/>
      <c r="AX390" s="57"/>
      <c r="AY390" s="57"/>
      <c r="AZ390" s="57"/>
      <c r="BA390" s="57"/>
      <c r="BB390" s="57"/>
      <c r="BC390" s="57"/>
    </row>
    <row r="391" spans="1:55" s="45" customFormat="1" x14ac:dyDescent="0.15">
      <c r="A391" s="74"/>
      <c r="B391" s="74"/>
      <c r="C391" s="74"/>
      <c r="D391" s="74"/>
      <c r="E391" s="74"/>
      <c r="F391" s="74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/>
      <c r="AE391" s="57"/>
      <c r="AF391" s="57"/>
      <c r="AG391" s="57"/>
      <c r="AH391" s="57"/>
      <c r="AI391" s="57"/>
      <c r="AJ391" s="57"/>
      <c r="AK391" s="57"/>
      <c r="AL391" s="57"/>
      <c r="AM391" s="57"/>
      <c r="AN391" s="57"/>
      <c r="AO391" s="57"/>
      <c r="AP391" s="57"/>
      <c r="AQ391" s="57"/>
      <c r="AR391" s="57"/>
      <c r="AS391" s="57"/>
      <c r="AT391" s="57"/>
      <c r="AU391" s="57"/>
      <c r="AV391" s="57"/>
      <c r="AW391" s="57"/>
      <c r="AX391" s="57"/>
      <c r="AY391" s="57"/>
      <c r="AZ391" s="57"/>
      <c r="BA391" s="57"/>
      <c r="BB391" s="57"/>
      <c r="BC391" s="57"/>
    </row>
    <row r="392" spans="1:55" s="45" customFormat="1" x14ac:dyDescent="0.15">
      <c r="A392" s="74"/>
      <c r="B392" s="74"/>
      <c r="C392" s="74"/>
      <c r="D392" s="74"/>
      <c r="E392" s="74"/>
      <c r="F392" s="74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/>
      <c r="AE392" s="57"/>
      <c r="AF392" s="57"/>
      <c r="AG392" s="57"/>
      <c r="AH392" s="57"/>
      <c r="AI392" s="57"/>
      <c r="AJ392" s="57"/>
      <c r="AK392" s="57"/>
      <c r="AL392" s="57"/>
      <c r="AM392" s="57"/>
      <c r="AN392" s="57"/>
      <c r="AO392" s="57"/>
      <c r="AP392" s="57"/>
      <c r="AQ392" s="57"/>
      <c r="AR392" s="57"/>
      <c r="AS392" s="57"/>
      <c r="AT392" s="57"/>
      <c r="AU392" s="57"/>
      <c r="AV392" s="57"/>
      <c r="AW392" s="57"/>
      <c r="AX392" s="57"/>
      <c r="AY392" s="57"/>
      <c r="AZ392" s="57"/>
      <c r="BA392" s="57"/>
      <c r="BB392" s="57"/>
      <c r="BC392" s="57"/>
    </row>
    <row r="393" spans="1:55" s="45" customFormat="1" x14ac:dyDescent="0.15">
      <c r="A393" s="74"/>
      <c r="B393" s="74"/>
      <c r="C393" s="74"/>
      <c r="D393" s="74"/>
      <c r="E393" s="74"/>
      <c r="F393" s="74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/>
      <c r="AE393" s="57"/>
      <c r="AF393" s="57"/>
      <c r="AG393" s="57"/>
      <c r="AH393" s="57"/>
      <c r="AI393" s="57"/>
      <c r="AJ393" s="57"/>
      <c r="AK393" s="57"/>
      <c r="AL393" s="57"/>
      <c r="AM393" s="57"/>
      <c r="AN393" s="57"/>
      <c r="AO393" s="57"/>
      <c r="AP393" s="57"/>
      <c r="AQ393" s="57"/>
      <c r="AR393" s="57"/>
      <c r="AS393" s="57"/>
      <c r="AT393" s="57"/>
      <c r="AU393" s="57"/>
      <c r="AV393" s="57"/>
      <c r="AW393" s="57"/>
      <c r="AX393" s="57"/>
      <c r="AY393" s="57"/>
      <c r="AZ393" s="57"/>
      <c r="BA393" s="57"/>
      <c r="BB393" s="57"/>
      <c r="BC393" s="57"/>
    </row>
    <row r="394" spans="1:55" s="45" customFormat="1" x14ac:dyDescent="0.15">
      <c r="A394" s="74"/>
      <c r="B394" s="74"/>
      <c r="C394" s="74"/>
      <c r="D394" s="74"/>
      <c r="E394" s="74"/>
      <c r="F394" s="74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  <c r="AD394" s="57"/>
      <c r="AE394" s="57"/>
      <c r="AF394" s="57"/>
      <c r="AG394" s="57"/>
      <c r="AH394" s="57"/>
      <c r="AI394" s="57"/>
      <c r="AJ394" s="57"/>
      <c r="AK394" s="57"/>
      <c r="AL394" s="57"/>
      <c r="AM394" s="57"/>
      <c r="AN394" s="57"/>
      <c r="AO394" s="57"/>
      <c r="AP394" s="57"/>
      <c r="AQ394" s="57"/>
      <c r="AR394" s="57"/>
      <c r="AS394" s="57"/>
      <c r="AT394" s="57"/>
      <c r="AU394" s="57"/>
      <c r="AV394" s="57"/>
      <c r="AW394" s="57"/>
      <c r="AX394" s="57"/>
      <c r="AY394" s="57"/>
      <c r="AZ394" s="57"/>
      <c r="BA394" s="57"/>
      <c r="BB394" s="57"/>
      <c r="BC394" s="57"/>
    </row>
    <row r="395" spans="1:55" s="45" customFormat="1" x14ac:dyDescent="0.15">
      <c r="A395" s="74"/>
      <c r="B395" s="74"/>
      <c r="C395" s="74"/>
      <c r="D395" s="74"/>
      <c r="E395" s="74"/>
      <c r="F395" s="74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/>
      <c r="AE395" s="57"/>
      <c r="AF395" s="57"/>
      <c r="AG395" s="57"/>
      <c r="AH395" s="57"/>
      <c r="AI395" s="57"/>
      <c r="AJ395" s="57"/>
      <c r="AK395" s="57"/>
      <c r="AL395" s="57"/>
      <c r="AM395" s="57"/>
      <c r="AN395" s="57"/>
      <c r="AO395" s="57"/>
      <c r="AP395" s="57"/>
      <c r="AQ395" s="57"/>
      <c r="AR395" s="57"/>
      <c r="AS395" s="57"/>
      <c r="AT395" s="57"/>
      <c r="AU395" s="57"/>
      <c r="AV395" s="57"/>
      <c r="AW395" s="57"/>
      <c r="AX395" s="57"/>
      <c r="AY395" s="57"/>
      <c r="AZ395" s="57"/>
      <c r="BA395" s="57"/>
      <c r="BB395" s="57"/>
      <c r="BC395" s="57"/>
    </row>
    <row r="396" spans="1:55" s="45" customFormat="1" x14ac:dyDescent="0.15">
      <c r="A396" s="74"/>
      <c r="B396" s="74"/>
      <c r="C396" s="74"/>
      <c r="D396" s="74"/>
      <c r="E396" s="74"/>
      <c r="F396" s="74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  <c r="AA396" s="57"/>
      <c r="AB396" s="57"/>
      <c r="AC396" s="57"/>
      <c r="AD396" s="57"/>
      <c r="AE396" s="57"/>
      <c r="AF396" s="57"/>
      <c r="AG396" s="57"/>
      <c r="AH396" s="57"/>
      <c r="AI396" s="57"/>
      <c r="AJ396" s="57"/>
      <c r="AK396" s="57"/>
      <c r="AL396" s="57"/>
      <c r="AM396" s="57"/>
      <c r="AN396" s="57"/>
      <c r="AO396" s="57"/>
      <c r="AP396" s="57"/>
      <c r="AQ396" s="57"/>
      <c r="AR396" s="57"/>
      <c r="AS396" s="57"/>
      <c r="AT396" s="57"/>
      <c r="AU396" s="57"/>
      <c r="AV396" s="57"/>
      <c r="AW396" s="57"/>
      <c r="AX396" s="57"/>
      <c r="AY396" s="57"/>
      <c r="AZ396" s="57"/>
      <c r="BA396" s="57"/>
      <c r="BB396" s="57"/>
      <c r="BC396" s="57"/>
    </row>
    <row r="397" spans="1:55" s="45" customFormat="1" x14ac:dyDescent="0.15">
      <c r="A397" s="74"/>
      <c r="B397" s="74"/>
      <c r="C397" s="74"/>
      <c r="D397" s="74"/>
      <c r="E397" s="74"/>
      <c r="F397" s="74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/>
      <c r="AE397" s="57"/>
      <c r="AF397" s="57"/>
      <c r="AG397" s="57"/>
      <c r="AH397" s="57"/>
      <c r="AI397" s="57"/>
      <c r="AJ397" s="57"/>
      <c r="AK397" s="57"/>
      <c r="AL397" s="57"/>
      <c r="AM397" s="57"/>
      <c r="AN397" s="57"/>
      <c r="AO397" s="57"/>
      <c r="AP397" s="57"/>
      <c r="AQ397" s="57"/>
      <c r="AR397" s="57"/>
      <c r="AS397" s="57"/>
      <c r="AT397" s="57"/>
      <c r="AU397" s="57"/>
      <c r="AV397" s="57"/>
      <c r="AW397" s="57"/>
      <c r="AX397" s="57"/>
      <c r="AY397" s="57"/>
      <c r="AZ397" s="57"/>
      <c r="BA397" s="57"/>
      <c r="BB397" s="57"/>
      <c r="BC397" s="57"/>
    </row>
    <row r="398" spans="1:55" s="45" customFormat="1" x14ac:dyDescent="0.15">
      <c r="A398" s="74"/>
      <c r="B398" s="74"/>
      <c r="C398" s="74"/>
      <c r="D398" s="74"/>
      <c r="E398" s="74"/>
      <c r="F398" s="74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  <c r="AB398" s="57"/>
      <c r="AC398" s="57"/>
      <c r="AD398" s="57"/>
      <c r="AE398" s="57"/>
      <c r="AF398" s="57"/>
      <c r="AG398" s="57"/>
      <c r="AH398" s="57"/>
      <c r="AI398" s="57"/>
      <c r="AJ398" s="57"/>
      <c r="AK398" s="57"/>
      <c r="AL398" s="57"/>
      <c r="AM398" s="57"/>
      <c r="AN398" s="57"/>
      <c r="AO398" s="57"/>
      <c r="AP398" s="57"/>
      <c r="AQ398" s="57"/>
      <c r="AR398" s="57"/>
      <c r="AS398" s="57"/>
      <c r="AT398" s="57"/>
      <c r="AU398" s="57"/>
      <c r="AV398" s="57"/>
      <c r="AW398" s="57"/>
      <c r="AX398" s="57"/>
      <c r="AY398" s="57"/>
      <c r="AZ398" s="57"/>
      <c r="BA398" s="57"/>
      <c r="BB398" s="57"/>
      <c r="BC398" s="57"/>
    </row>
    <row r="399" spans="1:55" s="45" customFormat="1" x14ac:dyDescent="0.15">
      <c r="A399" s="74"/>
      <c r="B399" s="74"/>
      <c r="C399" s="74"/>
      <c r="D399" s="74"/>
      <c r="E399" s="74"/>
      <c r="F399" s="74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/>
      <c r="AE399" s="57"/>
      <c r="AF399" s="57"/>
      <c r="AG399" s="57"/>
      <c r="AH399" s="57"/>
      <c r="AI399" s="57"/>
      <c r="AJ399" s="57"/>
      <c r="AK399" s="57"/>
      <c r="AL399" s="57"/>
      <c r="AM399" s="57"/>
      <c r="AN399" s="57"/>
      <c r="AO399" s="57"/>
      <c r="AP399" s="57"/>
      <c r="AQ399" s="57"/>
      <c r="AR399" s="57"/>
      <c r="AS399" s="57"/>
      <c r="AT399" s="57"/>
      <c r="AU399" s="57"/>
      <c r="AV399" s="57"/>
      <c r="AW399" s="57"/>
      <c r="AX399" s="57"/>
      <c r="AY399" s="57"/>
      <c r="AZ399" s="57"/>
      <c r="BA399" s="57"/>
      <c r="BB399" s="57"/>
      <c r="BC399" s="57"/>
    </row>
    <row r="400" spans="1:55" s="45" customFormat="1" x14ac:dyDescent="0.15">
      <c r="A400" s="74"/>
      <c r="B400" s="74"/>
      <c r="C400" s="74"/>
      <c r="D400" s="74"/>
      <c r="E400" s="74"/>
      <c r="F400" s="74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/>
      <c r="AE400" s="57"/>
      <c r="AF400" s="57"/>
      <c r="AG400" s="57"/>
      <c r="AH400" s="57"/>
      <c r="AI400" s="57"/>
      <c r="AJ400" s="57"/>
      <c r="AK400" s="57"/>
      <c r="AL400" s="57"/>
      <c r="AM400" s="57"/>
      <c r="AN400" s="57"/>
      <c r="AO400" s="57"/>
      <c r="AP400" s="57"/>
      <c r="AQ400" s="57"/>
      <c r="AR400" s="57"/>
      <c r="AS400" s="57"/>
      <c r="AT400" s="57"/>
      <c r="AU400" s="57"/>
      <c r="AV400" s="57"/>
      <c r="AW400" s="57"/>
      <c r="AX400" s="57"/>
      <c r="AY400" s="57"/>
      <c r="AZ400" s="57"/>
      <c r="BA400" s="57"/>
      <c r="BB400" s="57"/>
      <c r="BC400" s="57"/>
    </row>
    <row r="401" spans="1:55" s="45" customFormat="1" x14ac:dyDescent="0.15">
      <c r="A401" s="74"/>
      <c r="B401" s="74"/>
      <c r="C401" s="74"/>
      <c r="D401" s="74"/>
      <c r="E401" s="74"/>
      <c r="F401" s="74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  <c r="AA401" s="57"/>
      <c r="AB401" s="57"/>
      <c r="AC401" s="57"/>
      <c r="AD401" s="57"/>
      <c r="AE401" s="57"/>
      <c r="AF401" s="57"/>
      <c r="AG401" s="57"/>
      <c r="AH401" s="57"/>
      <c r="AI401" s="57"/>
      <c r="AJ401" s="57"/>
      <c r="AK401" s="57"/>
      <c r="AL401" s="57"/>
      <c r="AM401" s="57"/>
      <c r="AN401" s="57"/>
      <c r="AO401" s="57"/>
      <c r="AP401" s="57"/>
      <c r="AQ401" s="57"/>
      <c r="AR401" s="57"/>
      <c r="AS401" s="57"/>
      <c r="AT401" s="57"/>
      <c r="AU401" s="57"/>
      <c r="AV401" s="57"/>
      <c r="AW401" s="57"/>
      <c r="AX401" s="57"/>
      <c r="AY401" s="57"/>
      <c r="AZ401" s="57"/>
      <c r="BA401" s="57"/>
      <c r="BB401" s="57"/>
      <c r="BC401" s="57"/>
    </row>
    <row r="402" spans="1:55" s="45" customFormat="1" x14ac:dyDescent="0.15">
      <c r="A402" s="74"/>
      <c r="B402" s="74"/>
      <c r="C402" s="74"/>
      <c r="D402" s="74"/>
      <c r="E402" s="74"/>
      <c r="F402" s="74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/>
      <c r="AE402" s="57"/>
      <c r="AF402" s="57"/>
      <c r="AG402" s="57"/>
      <c r="AH402" s="57"/>
      <c r="AI402" s="57"/>
      <c r="AJ402" s="57"/>
      <c r="AK402" s="57"/>
      <c r="AL402" s="57"/>
      <c r="AM402" s="57"/>
      <c r="AN402" s="57"/>
      <c r="AO402" s="57"/>
      <c r="AP402" s="57"/>
      <c r="AQ402" s="57"/>
      <c r="AR402" s="57"/>
      <c r="AS402" s="57"/>
      <c r="AT402" s="57"/>
      <c r="AU402" s="57"/>
      <c r="AV402" s="57"/>
      <c r="AW402" s="57"/>
      <c r="AX402" s="57"/>
      <c r="AY402" s="57"/>
      <c r="AZ402" s="57"/>
      <c r="BA402" s="57"/>
      <c r="BB402" s="57"/>
      <c r="BC402" s="57"/>
    </row>
    <row r="403" spans="1:55" s="45" customFormat="1" x14ac:dyDescent="0.15">
      <c r="A403" s="74"/>
      <c r="B403" s="74"/>
      <c r="C403" s="74"/>
      <c r="D403" s="74"/>
      <c r="E403" s="74"/>
      <c r="F403" s="74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/>
      <c r="AE403" s="57"/>
      <c r="AF403" s="57"/>
      <c r="AG403" s="57"/>
      <c r="AH403" s="57"/>
      <c r="AI403" s="57"/>
      <c r="AJ403" s="57"/>
      <c r="AK403" s="57"/>
      <c r="AL403" s="57"/>
      <c r="AM403" s="57"/>
      <c r="AN403" s="57"/>
      <c r="AO403" s="57"/>
      <c r="AP403" s="57"/>
      <c r="AQ403" s="57"/>
      <c r="AR403" s="57"/>
      <c r="AS403" s="57"/>
      <c r="AT403" s="57"/>
      <c r="AU403" s="57"/>
      <c r="AV403" s="57"/>
      <c r="AW403" s="57"/>
      <c r="AX403" s="57"/>
      <c r="AY403" s="57"/>
      <c r="AZ403" s="57"/>
      <c r="BA403" s="57"/>
      <c r="BB403" s="57"/>
      <c r="BC403" s="57"/>
    </row>
    <row r="404" spans="1:55" s="45" customFormat="1" x14ac:dyDescent="0.15">
      <c r="A404" s="74"/>
      <c r="B404" s="74"/>
      <c r="C404" s="74"/>
      <c r="D404" s="74"/>
      <c r="E404" s="74"/>
      <c r="F404" s="74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/>
      <c r="AE404" s="57"/>
      <c r="AF404" s="57"/>
      <c r="AG404" s="57"/>
      <c r="AH404" s="57"/>
      <c r="AI404" s="57"/>
      <c r="AJ404" s="57"/>
      <c r="AK404" s="57"/>
      <c r="AL404" s="57"/>
      <c r="AM404" s="57"/>
      <c r="AN404" s="57"/>
      <c r="AO404" s="57"/>
      <c r="AP404" s="57"/>
      <c r="AQ404" s="57"/>
      <c r="AR404" s="57"/>
      <c r="AS404" s="57"/>
      <c r="AT404" s="57"/>
      <c r="AU404" s="57"/>
      <c r="AV404" s="57"/>
      <c r="AW404" s="57"/>
      <c r="AX404" s="57"/>
      <c r="AY404" s="57"/>
      <c r="AZ404" s="57"/>
      <c r="BA404" s="57"/>
      <c r="BB404" s="57"/>
      <c r="BC404" s="57"/>
    </row>
    <row r="405" spans="1:55" s="45" customFormat="1" x14ac:dyDescent="0.15">
      <c r="A405" s="74"/>
      <c r="B405" s="74"/>
      <c r="C405" s="74"/>
      <c r="D405" s="74"/>
      <c r="E405" s="74"/>
      <c r="F405" s="74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/>
      <c r="AE405" s="57"/>
      <c r="AF405" s="57"/>
      <c r="AG405" s="57"/>
      <c r="AH405" s="57"/>
      <c r="AI405" s="57"/>
      <c r="AJ405" s="57"/>
      <c r="AK405" s="57"/>
      <c r="AL405" s="57"/>
      <c r="AM405" s="57"/>
      <c r="AN405" s="57"/>
      <c r="AO405" s="57"/>
      <c r="AP405" s="57"/>
      <c r="AQ405" s="57"/>
      <c r="AR405" s="57"/>
      <c r="AS405" s="57"/>
      <c r="AT405" s="57"/>
      <c r="AU405" s="57"/>
      <c r="AV405" s="57"/>
      <c r="AW405" s="57"/>
      <c r="AX405" s="57"/>
      <c r="AY405" s="57"/>
      <c r="AZ405" s="57"/>
      <c r="BA405" s="57"/>
      <c r="BB405" s="57"/>
      <c r="BC405" s="57"/>
    </row>
    <row r="406" spans="1:55" s="45" customFormat="1" x14ac:dyDescent="0.15">
      <c r="A406" s="74"/>
      <c r="B406" s="74"/>
      <c r="C406" s="74"/>
      <c r="D406" s="74"/>
      <c r="E406" s="74"/>
      <c r="F406" s="74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  <c r="AD406" s="57"/>
      <c r="AE406" s="57"/>
      <c r="AF406" s="57"/>
      <c r="AG406" s="57"/>
      <c r="AH406" s="57"/>
      <c r="AI406" s="57"/>
      <c r="AJ406" s="57"/>
      <c r="AK406" s="57"/>
      <c r="AL406" s="57"/>
      <c r="AM406" s="57"/>
      <c r="AN406" s="57"/>
      <c r="AO406" s="57"/>
      <c r="AP406" s="57"/>
      <c r="AQ406" s="57"/>
      <c r="AR406" s="57"/>
      <c r="AS406" s="57"/>
      <c r="AT406" s="57"/>
      <c r="AU406" s="57"/>
      <c r="AV406" s="57"/>
      <c r="AW406" s="57"/>
      <c r="AX406" s="57"/>
      <c r="AY406" s="57"/>
      <c r="AZ406" s="57"/>
      <c r="BA406" s="57"/>
      <c r="BB406" s="57"/>
      <c r="BC406" s="57"/>
    </row>
    <row r="407" spans="1:55" s="45" customFormat="1" x14ac:dyDescent="0.15">
      <c r="A407" s="74"/>
      <c r="B407" s="74"/>
      <c r="C407" s="74"/>
      <c r="D407" s="74"/>
      <c r="E407" s="74"/>
      <c r="F407" s="74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/>
      <c r="AE407" s="57"/>
      <c r="AF407" s="57"/>
      <c r="AG407" s="57"/>
      <c r="AH407" s="57"/>
      <c r="AI407" s="57"/>
      <c r="AJ407" s="57"/>
      <c r="AK407" s="57"/>
      <c r="AL407" s="57"/>
      <c r="AM407" s="57"/>
      <c r="AN407" s="57"/>
      <c r="AO407" s="57"/>
      <c r="AP407" s="57"/>
      <c r="AQ407" s="57"/>
      <c r="AR407" s="57"/>
      <c r="AS407" s="57"/>
      <c r="AT407" s="57"/>
      <c r="AU407" s="57"/>
      <c r="AV407" s="57"/>
      <c r="AW407" s="57"/>
      <c r="AX407" s="57"/>
      <c r="AY407" s="57"/>
      <c r="AZ407" s="57"/>
      <c r="BA407" s="57"/>
      <c r="BB407" s="57"/>
      <c r="BC407" s="57"/>
    </row>
    <row r="408" spans="1:55" s="45" customFormat="1" x14ac:dyDescent="0.15">
      <c r="A408" s="74"/>
      <c r="B408" s="74"/>
      <c r="C408" s="74"/>
      <c r="D408" s="74"/>
      <c r="E408" s="74"/>
      <c r="F408" s="74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/>
      <c r="AE408" s="57"/>
      <c r="AF408" s="57"/>
      <c r="AG408" s="57"/>
      <c r="AH408" s="57"/>
      <c r="AI408" s="57"/>
      <c r="AJ408" s="57"/>
      <c r="AK408" s="57"/>
      <c r="AL408" s="57"/>
      <c r="AM408" s="57"/>
      <c r="AN408" s="57"/>
      <c r="AO408" s="57"/>
      <c r="AP408" s="57"/>
      <c r="AQ408" s="57"/>
      <c r="AR408" s="57"/>
      <c r="AS408" s="57"/>
      <c r="AT408" s="57"/>
      <c r="AU408" s="57"/>
      <c r="AV408" s="57"/>
      <c r="AW408" s="57"/>
      <c r="AX408" s="57"/>
      <c r="AY408" s="57"/>
      <c r="AZ408" s="57"/>
      <c r="BA408" s="57"/>
      <c r="BB408" s="57"/>
      <c r="BC408" s="57"/>
    </row>
    <row r="409" spans="1:55" s="45" customFormat="1" x14ac:dyDescent="0.15">
      <c r="A409" s="74"/>
      <c r="B409" s="74"/>
      <c r="C409" s="74"/>
      <c r="D409" s="74"/>
      <c r="E409" s="74"/>
      <c r="F409" s="74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/>
      <c r="AE409" s="57"/>
      <c r="AF409" s="57"/>
      <c r="AG409" s="57"/>
      <c r="AH409" s="57"/>
      <c r="AI409" s="57"/>
      <c r="AJ409" s="57"/>
      <c r="AK409" s="57"/>
      <c r="AL409" s="57"/>
      <c r="AM409" s="57"/>
      <c r="AN409" s="57"/>
      <c r="AO409" s="57"/>
      <c r="AP409" s="57"/>
      <c r="AQ409" s="57"/>
      <c r="AR409" s="57"/>
      <c r="AS409" s="57"/>
      <c r="AT409" s="57"/>
      <c r="AU409" s="57"/>
      <c r="AV409" s="57"/>
      <c r="AW409" s="57"/>
      <c r="AX409" s="57"/>
      <c r="AY409" s="57"/>
      <c r="AZ409" s="57"/>
      <c r="BA409" s="57"/>
      <c r="BB409" s="57"/>
      <c r="BC409" s="57"/>
    </row>
    <row r="410" spans="1:55" s="45" customFormat="1" x14ac:dyDescent="0.15">
      <c r="A410" s="74"/>
      <c r="B410" s="74"/>
      <c r="C410" s="74"/>
      <c r="D410" s="74"/>
      <c r="E410" s="74"/>
      <c r="F410" s="74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/>
      <c r="AE410" s="57"/>
      <c r="AF410" s="57"/>
      <c r="AG410" s="57"/>
      <c r="AH410" s="57"/>
      <c r="AI410" s="57"/>
      <c r="AJ410" s="57"/>
      <c r="AK410" s="57"/>
      <c r="AL410" s="57"/>
      <c r="AM410" s="57"/>
      <c r="AN410" s="57"/>
      <c r="AO410" s="57"/>
      <c r="AP410" s="57"/>
      <c r="AQ410" s="57"/>
      <c r="AR410" s="57"/>
      <c r="AS410" s="57"/>
      <c r="AT410" s="57"/>
      <c r="AU410" s="57"/>
      <c r="AV410" s="57"/>
      <c r="AW410" s="57"/>
      <c r="AX410" s="57"/>
      <c r="AY410" s="57"/>
      <c r="AZ410" s="57"/>
      <c r="BA410" s="57"/>
      <c r="BB410" s="57"/>
      <c r="BC410" s="57"/>
    </row>
    <row r="411" spans="1:55" s="45" customFormat="1" x14ac:dyDescent="0.15">
      <c r="A411" s="74"/>
      <c r="B411" s="74"/>
      <c r="C411" s="74"/>
      <c r="D411" s="74"/>
      <c r="E411" s="74"/>
      <c r="F411" s="74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/>
      <c r="AE411" s="57"/>
      <c r="AF411" s="57"/>
      <c r="AG411" s="57"/>
      <c r="AH411" s="57"/>
      <c r="AI411" s="57"/>
      <c r="AJ411" s="57"/>
      <c r="AK411" s="57"/>
      <c r="AL411" s="57"/>
      <c r="AM411" s="57"/>
      <c r="AN411" s="57"/>
      <c r="AO411" s="57"/>
      <c r="AP411" s="57"/>
      <c r="AQ411" s="57"/>
      <c r="AR411" s="57"/>
      <c r="AS411" s="57"/>
      <c r="AT411" s="57"/>
      <c r="AU411" s="57"/>
      <c r="AV411" s="57"/>
      <c r="AW411" s="57"/>
      <c r="AX411" s="57"/>
      <c r="AY411" s="57"/>
      <c r="AZ411" s="57"/>
      <c r="BA411" s="57"/>
      <c r="BB411" s="57"/>
      <c r="BC411" s="57"/>
    </row>
    <row r="412" spans="1:55" s="45" customFormat="1" x14ac:dyDescent="0.15">
      <c r="A412" s="74"/>
      <c r="B412" s="74"/>
      <c r="C412" s="74"/>
      <c r="D412" s="74"/>
      <c r="E412" s="74"/>
      <c r="F412" s="74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/>
      <c r="AE412" s="57"/>
      <c r="AF412" s="57"/>
      <c r="AG412" s="57"/>
      <c r="AH412" s="57"/>
      <c r="AI412" s="57"/>
      <c r="AJ412" s="57"/>
      <c r="AK412" s="57"/>
      <c r="AL412" s="57"/>
      <c r="AM412" s="57"/>
      <c r="AN412" s="57"/>
      <c r="AO412" s="57"/>
      <c r="AP412" s="57"/>
      <c r="AQ412" s="57"/>
      <c r="AR412" s="57"/>
      <c r="AS412" s="57"/>
      <c r="AT412" s="57"/>
      <c r="AU412" s="57"/>
      <c r="AV412" s="57"/>
      <c r="AW412" s="57"/>
      <c r="AX412" s="57"/>
      <c r="AY412" s="57"/>
      <c r="AZ412" s="57"/>
      <c r="BA412" s="57"/>
      <c r="BB412" s="57"/>
      <c r="BC412" s="57"/>
    </row>
    <row r="413" spans="1:55" s="45" customFormat="1" x14ac:dyDescent="0.15">
      <c r="A413" s="74"/>
      <c r="B413" s="74"/>
      <c r="C413" s="74"/>
      <c r="D413" s="74"/>
      <c r="E413" s="74"/>
      <c r="F413" s="74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  <c r="AA413" s="57"/>
      <c r="AB413" s="57"/>
      <c r="AC413" s="57"/>
      <c r="AD413" s="57"/>
      <c r="AE413" s="57"/>
      <c r="AF413" s="57"/>
      <c r="AG413" s="57"/>
      <c r="AH413" s="57"/>
      <c r="AI413" s="57"/>
      <c r="AJ413" s="57"/>
      <c r="AK413" s="57"/>
      <c r="AL413" s="57"/>
      <c r="AM413" s="57"/>
      <c r="AN413" s="57"/>
      <c r="AO413" s="57"/>
      <c r="AP413" s="57"/>
      <c r="AQ413" s="57"/>
      <c r="AR413" s="57"/>
      <c r="AS413" s="57"/>
      <c r="AT413" s="57"/>
      <c r="AU413" s="57"/>
      <c r="AV413" s="57"/>
      <c r="AW413" s="57"/>
      <c r="AX413" s="57"/>
      <c r="AY413" s="57"/>
      <c r="AZ413" s="57"/>
      <c r="BA413" s="57"/>
      <c r="BB413" s="57"/>
      <c r="BC413" s="57"/>
    </row>
    <row r="414" spans="1:55" s="45" customFormat="1" x14ac:dyDescent="0.15">
      <c r="A414" s="74"/>
      <c r="B414" s="74"/>
      <c r="C414" s="74"/>
      <c r="D414" s="74"/>
      <c r="E414" s="74"/>
      <c r="F414" s="74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/>
      <c r="AE414" s="57"/>
      <c r="AF414" s="57"/>
      <c r="AG414" s="57"/>
      <c r="AH414" s="57"/>
      <c r="AI414" s="57"/>
      <c r="AJ414" s="57"/>
      <c r="AK414" s="57"/>
      <c r="AL414" s="57"/>
      <c r="AM414" s="57"/>
      <c r="AN414" s="57"/>
      <c r="AO414" s="57"/>
      <c r="AP414" s="57"/>
      <c r="AQ414" s="57"/>
      <c r="AR414" s="57"/>
      <c r="AS414" s="57"/>
      <c r="AT414" s="57"/>
      <c r="AU414" s="57"/>
      <c r="AV414" s="57"/>
      <c r="AW414" s="57"/>
      <c r="AX414" s="57"/>
      <c r="AY414" s="57"/>
      <c r="AZ414" s="57"/>
      <c r="BA414" s="57"/>
      <c r="BB414" s="57"/>
      <c r="BC414" s="57"/>
    </row>
    <row r="415" spans="1:55" s="45" customFormat="1" x14ac:dyDescent="0.15">
      <c r="A415" s="74"/>
      <c r="B415" s="74"/>
      <c r="C415" s="74"/>
      <c r="D415" s="74"/>
      <c r="E415" s="74"/>
      <c r="F415" s="74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/>
      <c r="AE415" s="57"/>
      <c r="AF415" s="57"/>
      <c r="AG415" s="57"/>
      <c r="AH415" s="57"/>
      <c r="AI415" s="57"/>
      <c r="AJ415" s="57"/>
      <c r="AK415" s="57"/>
      <c r="AL415" s="57"/>
      <c r="AM415" s="57"/>
      <c r="AN415" s="57"/>
      <c r="AO415" s="57"/>
      <c r="AP415" s="57"/>
      <c r="AQ415" s="57"/>
      <c r="AR415" s="57"/>
      <c r="AS415" s="57"/>
      <c r="AT415" s="57"/>
      <c r="AU415" s="57"/>
      <c r="AV415" s="57"/>
      <c r="AW415" s="57"/>
      <c r="AX415" s="57"/>
      <c r="AY415" s="57"/>
      <c r="AZ415" s="57"/>
      <c r="BA415" s="57"/>
      <c r="BB415" s="57"/>
      <c r="BC415" s="57"/>
    </row>
    <row r="416" spans="1:55" s="45" customFormat="1" x14ac:dyDescent="0.15">
      <c r="A416" s="74"/>
      <c r="B416" s="74"/>
      <c r="C416" s="74"/>
      <c r="D416" s="74"/>
      <c r="E416" s="74"/>
      <c r="F416" s="74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/>
      <c r="AE416" s="57"/>
      <c r="AF416" s="57"/>
      <c r="AG416" s="57"/>
      <c r="AH416" s="57"/>
      <c r="AI416" s="57"/>
      <c r="AJ416" s="57"/>
      <c r="AK416" s="57"/>
      <c r="AL416" s="57"/>
      <c r="AM416" s="57"/>
      <c r="AN416" s="57"/>
      <c r="AO416" s="57"/>
      <c r="AP416" s="57"/>
      <c r="AQ416" s="57"/>
      <c r="AR416" s="57"/>
      <c r="AS416" s="57"/>
      <c r="AT416" s="57"/>
      <c r="AU416" s="57"/>
      <c r="AV416" s="57"/>
      <c r="AW416" s="57"/>
      <c r="AX416" s="57"/>
      <c r="AY416" s="57"/>
      <c r="AZ416" s="57"/>
      <c r="BA416" s="57"/>
      <c r="BB416" s="57"/>
      <c r="BC416" s="57"/>
    </row>
    <row r="417" spans="1:55" s="45" customFormat="1" x14ac:dyDescent="0.15">
      <c r="A417" s="74"/>
      <c r="B417" s="74"/>
      <c r="C417" s="74"/>
      <c r="D417" s="74"/>
      <c r="E417" s="74"/>
      <c r="F417" s="74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/>
      <c r="AE417" s="57"/>
      <c r="AF417" s="57"/>
      <c r="AG417" s="57"/>
      <c r="AH417" s="57"/>
      <c r="AI417" s="57"/>
      <c r="AJ417" s="57"/>
      <c r="AK417" s="57"/>
      <c r="AL417" s="57"/>
      <c r="AM417" s="57"/>
      <c r="AN417" s="57"/>
      <c r="AO417" s="57"/>
      <c r="AP417" s="57"/>
      <c r="AQ417" s="57"/>
      <c r="AR417" s="57"/>
      <c r="AS417" s="57"/>
      <c r="AT417" s="57"/>
      <c r="AU417" s="57"/>
      <c r="AV417" s="57"/>
      <c r="AW417" s="57"/>
      <c r="AX417" s="57"/>
      <c r="AY417" s="57"/>
      <c r="AZ417" s="57"/>
      <c r="BA417" s="57"/>
      <c r="BB417" s="57"/>
      <c r="BC417" s="57"/>
    </row>
    <row r="418" spans="1:55" s="45" customFormat="1" x14ac:dyDescent="0.15">
      <c r="A418" s="74"/>
      <c r="B418" s="74"/>
      <c r="C418" s="74"/>
      <c r="D418" s="74"/>
      <c r="E418" s="74"/>
      <c r="F418" s="74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/>
      <c r="AE418" s="57"/>
      <c r="AF418" s="57"/>
      <c r="AG418" s="57"/>
      <c r="AH418" s="57"/>
      <c r="AI418" s="57"/>
      <c r="AJ418" s="57"/>
      <c r="AK418" s="57"/>
      <c r="AL418" s="57"/>
      <c r="AM418" s="57"/>
      <c r="AN418" s="57"/>
      <c r="AO418" s="57"/>
      <c r="AP418" s="57"/>
      <c r="AQ418" s="57"/>
      <c r="AR418" s="57"/>
      <c r="AS418" s="57"/>
      <c r="AT418" s="57"/>
      <c r="AU418" s="57"/>
      <c r="AV418" s="57"/>
      <c r="AW418" s="57"/>
      <c r="AX418" s="57"/>
      <c r="AY418" s="57"/>
      <c r="AZ418" s="57"/>
      <c r="BA418" s="57"/>
      <c r="BB418" s="57"/>
      <c r="BC418" s="57"/>
    </row>
    <row r="419" spans="1:55" s="45" customFormat="1" x14ac:dyDescent="0.15">
      <c r="A419" s="74"/>
      <c r="B419" s="74"/>
      <c r="C419" s="74"/>
      <c r="D419" s="74"/>
      <c r="E419" s="74"/>
      <c r="F419" s="74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57"/>
      <c r="AA419" s="57"/>
      <c r="AB419" s="57"/>
      <c r="AC419" s="57"/>
      <c r="AD419" s="57"/>
      <c r="AE419" s="57"/>
      <c r="AF419" s="57"/>
      <c r="AG419" s="57"/>
      <c r="AH419" s="57"/>
      <c r="AI419" s="57"/>
      <c r="AJ419" s="57"/>
      <c r="AK419" s="57"/>
      <c r="AL419" s="57"/>
      <c r="AM419" s="57"/>
      <c r="AN419" s="57"/>
      <c r="AO419" s="57"/>
      <c r="AP419" s="57"/>
      <c r="AQ419" s="57"/>
      <c r="AR419" s="57"/>
      <c r="AS419" s="57"/>
      <c r="AT419" s="57"/>
      <c r="AU419" s="57"/>
      <c r="AV419" s="57"/>
      <c r="AW419" s="57"/>
      <c r="AX419" s="57"/>
      <c r="AY419" s="57"/>
      <c r="AZ419" s="57"/>
      <c r="BA419" s="57"/>
      <c r="BB419" s="57"/>
      <c r="BC419" s="57"/>
    </row>
    <row r="420" spans="1:55" s="45" customFormat="1" x14ac:dyDescent="0.15">
      <c r="A420" s="74"/>
      <c r="B420" s="74"/>
      <c r="C420" s="74"/>
      <c r="D420" s="74"/>
      <c r="E420" s="74"/>
      <c r="F420" s="74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57"/>
      <c r="AA420" s="57"/>
      <c r="AB420" s="57"/>
      <c r="AC420" s="57"/>
      <c r="AD420" s="57"/>
      <c r="AE420" s="57"/>
      <c r="AF420" s="57"/>
      <c r="AG420" s="57"/>
      <c r="AH420" s="57"/>
      <c r="AI420" s="57"/>
      <c r="AJ420" s="57"/>
      <c r="AK420" s="57"/>
      <c r="AL420" s="57"/>
      <c r="AM420" s="57"/>
      <c r="AN420" s="57"/>
      <c r="AO420" s="57"/>
      <c r="AP420" s="57"/>
      <c r="AQ420" s="57"/>
      <c r="AR420" s="57"/>
      <c r="AS420" s="57"/>
      <c r="AT420" s="57"/>
      <c r="AU420" s="57"/>
      <c r="AV420" s="57"/>
      <c r="AW420" s="57"/>
      <c r="AX420" s="57"/>
      <c r="AY420" s="57"/>
      <c r="AZ420" s="57"/>
      <c r="BA420" s="57"/>
      <c r="BB420" s="57"/>
      <c r="BC420" s="57"/>
    </row>
    <row r="421" spans="1:55" s="45" customFormat="1" x14ac:dyDescent="0.15">
      <c r="A421" s="74"/>
      <c r="B421" s="74"/>
      <c r="C421" s="74"/>
      <c r="D421" s="74"/>
      <c r="E421" s="74"/>
      <c r="F421" s="74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57"/>
      <c r="AA421" s="57"/>
      <c r="AB421" s="57"/>
      <c r="AC421" s="57"/>
      <c r="AD421" s="57"/>
      <c r="AE421" s="57"/>
      <c r="AF421" s="57"/>
      <c r="AG421" s="57"/>
      <c r="AH421" s="57"/>
      <c r="AI421" s="57"/>
      <c r="AJ421" s="57"/>
      <c r="AK421" s="57"/>
      <c r="AL421" s="57"/>
      <c r="AM421" s="57"/>
      <c r="AN421" s="57"/>
      <c r="AO421" s="57"/>
      <c r="AP421" s="57"/>
      <c r="AQ421" s="57"/>
      <c r="AR421" s="57"/>
      <c r="AS421" s="57"/>
      <c r="AT421" s="57"/>
      <c r="AU421" s="57"/>
      <c r="AV421" s="57"/>
      <c r="AW421" s="57"/>
      <c r="AX421" s="57"/>
      <c r="AY421" s="57"/>
      <c r="AZ421" s="57"/>
      <c r="BA421" s="57"/>
      <c r="BB421" s="57"/>
      <c r="BC421" s="57"/>
    </row>
    <row r="422" spans="1:55" s="45" customFormat="1" x14ac:dyDescent="0.15">
      <c r="A422" s="74"/>
      <c r="B422" s="74"/>
      <c r="C422" s="74"/>
      <c r="D422" s="74"/>
      <c r="E422" s="74"/>
      <c r="F422" s="74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/>
      <c r="AE422" s="57"/>
      <c r="AF422" s="57"/>
      <c r="AG422" s="57"/>
      <c r="AH422" s="57"/>
      <c r="AI422" s="57"/>
      <c r="AJ422" s="57"/>
      <c r="AK422" s="57"/>
      <c r="AL422" s="57"/>
      <c r="AM422" s="57"/>
      <c r="AN422" s="57"/>
      <c r="AO422" s="57"/>
      <c r="AP422" s="57"/>
      <c r="AQ422" s="57"/>
      <c r="AR422" s="57"/>
      <c r="AS422" s="57"/>
      <c r="AT422" s="57"/>
      <c r="AU422" s="57"/>
      <c r="AV422" s="57"/>
      <c r="AW422" s="57"/>
      <c r="AX422" s="57"/>
      <c r="AY422" s="57"/>
      <c r="AZ422" s="57"/>
      <c r="BA422" s="57"/>
      <c r="BB422" s="57"/>
      <c r="BC422" s="57"/>
    </row>
    <row r="423" spans="1:55" s="45" customFormat="1" x14ac:dyDescent="0.15">
      <c r="A423" s="74"/>
      <c r="B423" s="74"/>
      <c r="C423" s="74"/>
      <c r="D423" s="74"/>
      <c r="E423" s="74"/>
      <c r="F423" s="74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/>
      <c r="AE423" s="57"/>
      <c r="AF423" s="57"/>
      <c r="AG423" s="57"/>
      <c r="AH423" s="57"/>
      <c r="AI423" s="57"/>
      <c r="AJ423" s="57"/>
      <c r="AK423" s="57"/>
      <c r="AL423" s="57"/>
      <c r="AM423" s="57"/>
      <c r="AN423" s="57"/>
      <c r="AO423" s="57"/>
      <c r="AP423" s="57"/>
      <c r="AQ423" s="57"/>
      <c r="AR423" s="57"/>
      <c r="AS423" s="57"/>
      <c r="AT423" s="57"/>
      <c r="AU423" s="57"/>
      <c r="AV423" s="57"/>
      <c r="AW423" s="57"/>
      <c r="AX423" s="57"/>
      <c r="AY423" s="57"/>
      <c r="AZ423" s="57"/>
      <c r="BA423" s="57"/>
      <c r="BB423" s="57"/>
      <c r="BC423" s="57"/>
    </row>
    <row r="424" spans="1:55" s="45" customFormat="1" x14ac:dyDescent="0.15">
      <c r="A424" s="74"/>
      <c r="B424" s="74"/>
      <c r="C424" s="74"/>
      <c r="D424" s="74"/>
      <c r="E424" s="74"/>
      <c r="F424" s="74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  <c r="W424" s="57"/>
      <c r="X424" s="57"/>
      <c r="Y424" s="57"/>
      <c r="Z424" s="57"/>
      <c r="AA424" s="57"/>
      <c r="AB424" s="57"/>
      <c r="AC424" s="57"/>
      <c r="AD424" s="57"/>
      <c r="AE424" s="57"/>
      <c r="AF424" s="57"/>
      <c r="AG424" s="57"/>
      <c r="AH424" s="57"/>
      <c r="AI424" s="57"/>
      <c r="AJ424" s="57"/>
      <c r="AK424" s="57"/>
      <c r="AL424" s="57"/>
      <c r="AM424" s="57"/>
      <c r="AN424" s="57"/>
      <c r="AO424" s="57"/>
      <c r="AP424" s="57"/>
      <c r="AQ424" s="57"/>
      <c r="AR424" s="57"/>
      <c r="AS424" s="57"/>
      <c r="AT424" s="57"/>
      <c r="AU424" s="57"/>
      <c r="AV424" s="57"/>
      <c r="AW424" s="57"/>
      <c r="AX424" s="57"/>
      <c r="AY424" s="57"/>
      <c r="AZ424" s="57"/>
      <c r="BA424" s="57"/>
      <c r="BB424" s="57"/>
      <c r="BC424" s="57"/>
    </row>
    <row r="425" spans="1:55" s="45" customFormat="1" x14ac:dyDescent="0.15">
      <c r="A425" s="74"/>
      <c r="B425" s="74"/>
      <c r="C425" s="74"/>
      <c r="D425" s="74"/>
      <c r="E425" s="74"/>
      <c r="F425" s="74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  <c r="X425" s="57"/>
      <c r="Y425" s="57"/>
      <c r="Z425" s="57"/>
      <c r="AA425" s="57"/>
      <c r="AB425" s="57"/>
      <c r="AC425" s="57"/>
      <c r="AD425" s="57"/>
      <c r="AE425" s="57"/>
      <c r="AF425" s="57"/>
      <c r="AG425" s="57"/>
      <c r="AH425" s="57"/>
      <c r="AI425" s="57"/>
      <c r="AJ425" s="57"/>
      <c r="AK425" s="57"/>
      <c r="AL425" s="57"/>
      <c r="AM425" s="57"/>
      <c r="AN425" s="57"/>
      <c r="AO425" s="57"/>
      <c r="AP425" s="57"/>
      <c r="AQ425" s="57"/>
      <c r="AR425" s="57"/>
      <c r="AS425" s="57"/>
      <c r="AT425" s="57"/>
      <c r="AU425" s="57"/>
      <c r="AV425" s="57"/>
      <c r="AW425" s="57"/>
      <c r="AX425" s="57"/>
      <c r="AY425" s="57"/>
      <c r="AZ425" s="57"/>
      <c r="BA425" s="57"/>
      <c r="BB425" s="57"/>
      <c r="BC425" s="57"/>
    </row>
    <row r="426" spans="1:55" s="45" customFormat="1" x14ac:dyDescent="0.15">
      <c r="A426" s="74"/>
      <c r="B426" s="74"/>
      <c r="C426" s="74"/>
      <c r="D426" s="74"/>
      <c r="E426" s="74"/>
      <c r="F426" s="74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  <c r="AB426" s="57"/>
      <c r="AC426" s="57"/>
      <c r="AD426" s="57"/>
      <c r="AE426" s="57"/>
      <c r="AF426" s="57"/>
      <c r="AG426" s="57"/>
      <c r="AH426" s="57"/>
      <c r="AI426" s="57"/>
      <c r="AJ426" s="57"/>
      <c r="AK426" s="57"/>
      <c r="AL426" s="57"/>
      <c r="AM426" s="57"/>
      <c r="AN426" s="57"/>
      <c r="AO426" s="57"/>
      <c r="AP426" s="57"/>
      <c r="AQ426" s="57"/>
      <c r="AR426" s="57"/>
      <c r="AS426" s="57"/>
      <c r="AT426" s="57"/>
      <c r="AU426" s="57"/>
      <c r="AV426" s="57"/>
      <c r="AW426" s="57"/>
      <c r="AX426" s="57"/>
      <c r="AY426" s="57"/>
      <c r="AZ426" s="57"/>
      <c r="BA426" s="57"/>
      <c r="BB426" s="57"/>
      <c r="BC426" s="57"/>
    </row>
    <row r="427" spans="1:55" s="45" customFormat="1" x14ac:dyDescent="0.15">
      <c r="A427" s="74"/>
      <c r="B427" s="74"/>
      <c r="C427" s="74"/>
      <c r="D427" s="74"/>
      <c r="E427" s="74"/>
      <c r="F427" s="74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  <c r="W427" s="57"/>
      <c r="X427" s="57"/>
      <c r="Y427" s="57"/>
      <c r="Z427" s="57"/>
      <c r="AA427" s="57"/>
      <c r="AB427" s="57"/>
      <c r="AC427" s="57"/>
      <c r="AD427" s="57"/>
      <c r="AE427" s="57"/>
      <c r="AF427" s="57"/>
      <c r="AG427" s="57"/>
      <c r="AH427" s="57"/>
      <c r="AI427" s="57"/>
      <c r="AJ427" s="57"/>
      <c r="AK427" s="57"/>
      <c r="AL427" s="57"/>
      <c r="AM427" s="57"/>
      <c r="AN427" s="57"/>
      <c r="AO427" s="57"/>
      <c r="AP427" s="57"/>
      <c r="AQ427" s="57"/>
      <c r="AR427" s="57"/>
      <c r="AS427" s="57"/>
      <c r="AT427" s="57"/>
      <c r="AU427" s="57"/>
      <c r="AV427" s="57"/>
      <c r="AW427" s="57"/>
      <c r="AX427" s="57"/>
      <c r="AY427" s="57"/>
      <c r="AZ427" s="57"/>
      <c r="BA427" s="57"/>
      <c r="BB427" s="57"/>
      <c r="BC427" s="57"/>
    </row>
    <row r="428" spans="1:55" s="45" customFormat="1" x14ac:dyDescent="0.15">
      <c r="A428" s="74"/>
      <c r="B428" s="74"/>
      <c r="C428" s="74"/>
      <c r="D428" s="74"/>
      <c r="E428" s="74"/>
      <c r="F428" s="74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  <c r="Z428" s="57"/>
      <c r="AA428" s="57"/>
      <c r="AB428" s="57"/>
      <c r="AC428" s="57"/>
      <c r="AD428" s="57"/>
      <c r="AE428" s="57"/>
      <c r="AF428" s="57"/>
      <c r="AG428" s="57"/>
      <c r="AH428" s="57"/>
      <c r="AI428" s="57"/>
      <c r="AJ428" s="57"/>
      <c r="AK428" s="57"/>
      <c r="AL428" s="57"/>
      <c r="AM428" s="57"/>
      <c r="AN428" s="57"/>
      <c r="AO428" s="57"/>
      <c r="AP428" s="57"/>
      <c r="AQ428" s="57"/>
      <c r="AR428" s="57"/>
      <c r="AS428" s="57"/>
      <c r="AT428" s="57"/>
      <c r="AU428" s="57"/>
      <c r="AV428" s="57"/>
      <c r="AW428" s="57"/>
      <c r="AX428" s="57"/>
      <c r="AY428" s="57"/>
      <c r="AZ428" s="57"/>
      <c r="BA428" s="57"/>
      <c r="BB428" s="57"/>
      <c r="BC428" s="57"/>
    </row>
    <row r="429" spans="1:55" s="45" customFormat="1" x14ac:dyDescent="0.15">
      <c r="A429" s="74"/>
      <c r="B429" s="74"/>
      <c r="C429" s="74"/>
      <c r="D429" s="74"/>
      <c r="E429" s="74"/>
      <c r="F429" s="74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  <c r="AA429" s="57"/>
      <c r="AB429" s="57"/>
      <c r="AC429" s="57"/>
      <c r="AD429" s="57"/>
      <c r="AE429" s="57"/>
      <c r="AF429" s="57"/>
      <c r="AG429" s="57"/>
      <c r="AH429" s="57"/>
      <c r="AI429" s="57"/>
      <c r="AJ429" s="57"/>
      <c r="AK429" s="57"/>
      <c r="AL429" s="57"/>
      <c r="AM429" s="57"/>
      <c r="AN429" s="57"/>
      <c r="AO429" s="57"/>
      <c r="AP429" s="57"/>
      <c r="AQ429" s="57"/>
      <c r="AR429" s="57"/>
      <c r="AS429" s="57"/>
      <c r="AT429" s="57"/>
      <c r="AU429" s="57"/>
      <c r="AV429" s="57"/>
      <c r="AW429" s="57"/>
      <c r="AX429" s="57"/>
      <c r="AY429" s="57"/>
      <c r="AZ429" s="57"/>
      <c r="BA429" s="57"/>
      <c r="BB429" s="57"/>
      <c r="BC429" s="57"/>
    </row>
    <row r="430" spans="1:55" s="45" customFormat="1" x14ac:dyDescent="0.15">
      <c r="A430" s="74"/>
      <c r="B430" s="74"/>
      <c r="C430" s="74"/>
      <c r="D430" s="74"/>
      <c r="E430" s="74"/>
      <c r="F430" s="74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57"/>
      <c r="Z430" s="57"/>
      <c r="AA430" s="57"/>
      <c r="AB430" s="57"/>
      <c r="AC430" s="57"/>
      <c r="AD430" s="57"/>
      <c r="AE430" s="57"/>
      <c r="AF430" s="57"/>
      <c r="AG430" s="57"/>
      <c r="AH430" s="57"/>
      <c r="AI430" s="57"/>
      <c r="AJ430" s="57"/>
      <c r="AK430" s="57"/>
      <c r="AL430" s="57"/>
      <c r="AM430" s="57"/>
      <c r="AN430" s="57"/>
      <c r="AO430" s="57"/>
      <c r="AP430" s="57"/>
      <c r="AQ430" s="57"/>
      <c r="AR430" s="57"/>
      <c r="AS430" s="57"/>
      <c r="AT430" s="57"/>
      <c r="AU430" s="57"/>
      <c r="AV430" s="57"/>
      <c r="AW430" s="57"/>
      <c r="AX430" s="57"/>
      <c r="AY430" s="57"/>
      <c r="AZ430" s="57"/>
      <c r="BA430" s="57"/>
      <c r="BB430" s="57"/>
      <c r="BC430" s="57"/>
    </row>
    <row r="431" spans="1:55" s="45" customFormat="1" x14ac:dyDescent="0.15">
      <c r="A431" s="74"/>
      <c r="B431" s="74"/>
      <c r="C431" s="74"/>
      <c r="D431" s="74"/>
      <c r="E431" s="74"/>
      <c r="F431" s="74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  <c r="AC431" s="57"/>
      <c r="AD431" s="57"/>
      <c r="AE431" s="57"/>
      <c r="AF431" s="57"/>
      <c r="AG431" s="57"/>
      <c r="AH431" s="57"/>
      <c r="AI431" s="57"/>
      <c r="AJ431" s="57"/>
      <c r="AK431" s="57"/>
      <c r="AL431" s="57"/>
      <c r="AM431" s="57"/>
      <c r="AN431" s="57"/>
      <c r="AO431" s="57"/>
      <c r="AP431" s="57"/>
      <c r="AQ431" s="57"/>
      <c r="AR431" s="57"/>
      <c r="AS431" s="57"/>
      <c r="AT431" s="57"/>
      <c r="AU431" s="57"/>
      <c r="AV431" s="57"/>
      <c r="AW431" s="57"/>
      <c r="AX431" s="57"/>
      <c r="AY431" s="57"/>
      <c r="AZ431" s="57"/>
      <c r="BA431" s="57"/>
      <c r="BB431" s="57"/>
      <c r="BC431" s="57"/>
    </row>
    <row r="432" spans="1:55" s="45" customFormat="1" x14ac:dyDescent="0.15">
      <c r="A432" s="74"/>
      <c r="B432" s="74"/>
      <c r="C432" s="74"/>
      <c r="D432" s="74"/>
      <c r="E432" s="74"/>
      <c r="F432" s="74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57"/>
      <c r="Z432" s="57"/>
      <c r="AA432" s="57"/>
      <c r="AB432" s="57"/>
      <c r="AC432" s="57"/>
      <c r="AD432" s="57"/>
      <c r="AE432" s="57"/>
      <c r="AF432" s="57"/>
      <c r="AG432" s="57"/>
      <c r="AH432" s="57"/>
      <c r="AI432" s="57"/>
      <c r="AJ432" s="57"/>
      <c r="AK432" s="57"/>
      <c r="AL432" s="57"/>
      <c r="AM432" s="57"/>
      <c r="AN432" s="57"/>
      <c r="AO432" s="57"/>
      <c r="AP432" s="57"/>
      <c r="AQ432" s="57"/>
      <c r="AR432" s="57"/>
      <c r="AS432" s="57"/>
      <c r="AT432" s="57"/>
      <c r="AU432" s="57"/>
      <c r="AV432" s="57"/>
      <c r="AW432" s="57"/>
      <c r="AX432" s="57"/>
      <c r="AY432" s="57"/>
      <c r="AZ432" s="57"/>
      <c r="BA432" s="57"/>
      <c r="BB432" s="57"/>
      <c r="BC432" s="57"/>
    </row>
    <row r="433" spans="1:55" s="45" customFormat="1" x14ac:dyDescent="0.15">
      <c r="A433" s="74"/>
      <c r="B433" s="74"/>
      <c r="C433" s="74"/>
      <c r="D433" s="74"/>
      <c r="E433" s="74"/>
      <c r="F433" s="74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  <c r="AB433" s="57"/>
      <c r="AC433" s="57"/>
      <c r="AD433" s="57"/>
      <c r="AE433" s="57"/>
      <c r="AF433" s="57"/>
      <c r="AG433" s="57"/>
      <c r="AH433" s="57"/>
      <c r="AI433" s="57"/>
      <c r="AJ433" s="57"/>
      <c r="AK433" s="57"/>
      <c r="AL433" s="57"/>
      <c r="AM433" s="57"/>
      <c r="AN433" s="57"/>
      <c r="AO433" s="57"/>
      <c r="AP433" s="57"/>
      <c r="AQ433" s="57"/>
      <c r="AR433" s="57"/>
      <c r="AS433" s="57"/>
      <c r="AT433" s="57"/>
      <c r="AU433" s="57"/>
      <c r="AV433" s="57"/>
      <c r="AW433" s="57"/>
      <c r="AX433" s="57"/>
      <c r="AY433" s="57"/>
      <c r="AZ433" s="57"/>
      <c r="BA433" s="57"/>
      <c r="BB433" s="57"/>
      <c r="BC433" s="57"/>
    </row>
    <row r="434" spans="1:55" s="45" customFormat="1" x14ac:dyDescent="0.15">
      <c r="A434" s="74"/>
      <c r="B434" s="74"/>
      <c r="C434" s="74"/>
      <c r="D434" s="74"/>
      <c r="E434" s="74"/>
      <c r="F434" s="74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  <c r="AB434" s="57"/>
      <c r="AC434" s="57"/>
      <c r="AD434" s="57"/>
      <c r="AE434" s="57"/>
      <c r="AF434" s="57"/>
      <c r="AG434" s="57"/>
      <c r="AH434" s="57"/>
      <c r="AI434" s="57"/>
      <c r="AJ434" s="57"/>
      <c r="AK434" s="57"/>
      <c r="AL434" s="57"/>
      <c r="AM434" s="57"/>
      <c r="AN434" s="57"/>
      <c r="AO434" s="57"/>
      <c r="AP434" s="57"/>
      <c r="AQ434" s="57"/>
      <c r="AR434" s="57"/>
      <c r="AS434" s="57"/>
      <c r="AT434" s="57"/>
      <c r="AU434" s="57"/>
      <c r="AV434" s="57"/>
      <c r="AW434" s="57"/>
      <c r="AX434" s="57"/>
      <c r="AY434" s="57"/>
      <c r="AZ434" s="57"/>
      <c r="BA434" s="57"/>
      <c r="BB434" s="57"/>
      <c r="BC434" s="57"/>
    </row>
    <row r="435" spans="1:55" s="45" customFormat="1" x14ac:dyDescent="0.15">
      <c r="A435" s="74"/>
      <c r="B435" s="74"/>
      <c r="C435" s="74"/>
      <c r="D435" s="74"/>
      <c r="E435" s="74"/>
      <c r="F435" s="74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57"/>
      <c r="AA435" s="57"/>
      <c r="AB435" s="57"/>
      <c r="AC435" s="57"/>
      <c r="AD435" s="57"/>
      <c r="AE435" s="57"/>
      <c r="AF435" s="57"/>
      <c r="AG435" s="57"/>
      <c r="AH435" s="57"/>
      <c r="AI435" s="57"/>
      <c r="AJ435" s="57"/>
      <c r="AK435" s="57"/>
      <c r="AL435" s="57"/>
      <c r="AM435" s="57"/>
      <c r="AN435" s="57"/>
      <c r="AO435" s="57"/>
      <c r="AP435" s="57"/>
      <c r="AQ435" s="57"/>
      <c r="AR435" s="57"/>
      <c r="AS435" s="57"/>
      <c r="AT435" s="57"/>
      <c r="AU435" s="57"/>
      <c r="AV435" s="57"/>
      <c r="AW435" s="57"/>
      <c r="AX435" s="57"/>
      <c r="AY435" s="57"/>
      <c r="AZ435" s="57"/>
      <c r="BA435" s="57"/>
      <c r="BB435" s="57"/>
      <c r="BC435" s="57"/>
    </row>
    <row r="436" spans="1:55" s="45" customFormat="1" x14ac:dyDescent="0.15">
      <c r="A436" s="74"/>
      <c r="B436" s="74"/>
      <c r="C436" s="74"/>
      <c r="D436" s="74"/>
      <c r="E436" s="74"/>
      <c r="F436" s="74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  <c r="AD436" s="57"/>
      <c r="AE436" s="57"/>
      <c r="AF436" s="57"/>
      <c r="AG436" s="57"/>
      <c r="AH436" s="57"/>
      <c r="AI436" s="57"/>
      <c r="AJ436" s="57"/>
      <c r="AK436" s="57"/>
      <c r="AL436" s="57"/>
      <c r="AM436" s="57"/>
      <c r="AN436" s="57"/>
      <c r="AO436" s="57"/>
      <c r="AP436" s="57"/>
      <c r="AQ436" s="57"/>
      <c r="AR436" s="57"/>
      <c r="AS436" s="57"/>
      <c r="AT436" s="57"/>
      <c r="AU436" s="57"/>
      <c r="AV436" s="57"/>
      <c r="AW436" s="57"/>
      <c r="AX436" s="57"/>
      <c r="AY436" s="57"/>
      <c r="AZ436" s="57"/>
      <c r="BA436" s="57"/>
      <c r="BB436" s="57"/>
      <c r="BC436" s="57"/>
    </row>
    <row r="437" spans="1:55" s="45" customFormat="1" x14ac:dyDescent="0.15">
      <c r="A437" s="74"/>
      <c r="B437" s="74"/>
      <c r="C437" s="74"/>
      <c r="D437" s="74"/>
      <c r="E437" s="74"/>
      <c r="F437" s="74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  <c r="AB437" s="57"/>
      <c r="AC437" s="57"/>
      <c r="AD437" s="57"/>
      <c r="AE437" s="57"/>
      <c r="AF437" s="57"/>
      <c r="AG437" s="57"/>
      <c r="AH437" s="57"/>
      <c r="AI437" s="57"/>
      <c r="AJ437" s="57"/>
      <c r="AK437" s="57"/>
      <c r="AL437" s="57"/>
      <c r="AM437" s="57"/>
      <c r="AN437" s="57"/>
      <c r="AO437" s="57"/>
      <c r="AP437" s="57"/>
      <c r="AQ437" s="57"/>
      <c r="AR437" s="57"/>
      <c r="AS437" s="57"/>
      <c r="AT437" s="57"/>
      <c r="AU437" s="57"/>
      <c r="AV437" s="57"/>
      <c r="AW437" s="57"/>
      <c r="AX437" s="57"/>
      <c r="AY437" s="57"/>
      <c r="AZ437" s="57"/>
      <c r="BA437" s="57"/>
      <c r="BB437" s="57"/>
      <c r="BC437" s="57"/>
    </row>
    <row r="438" spans="1:55" s="45" customFormat="1" x14ac:dyDescent="0.15">
      <c r="A438" s="74"/>
      <c r="B438" s="74"/>
      <c r="C438" s="74"/>
      <c r="D438" s="74"/>
      <c r="E438" s="74"/>
      <c r="F438" s="74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57"/>
      <c r="Z438" s="57"/>
      <c r="AA438" s="57"/>
      <c r="AB438" s="57"/>
      <c r="AC438" s="57"/>
      <c r="AD438" s="57"/>
      <c r="AE438" s="57"/>
      <c r="AF438" s="57"/>
      <c r="AG438" s="57"/>
      <c r="AH438" s="57"/>
      <c r="AI438" s="57"/>
      <c r="AJ438" s="57"/>
      <c r="AK438" s="57"/>
      <c r="AL438" s="57"/>
      <c r="AM438" s="57"/>
      <c r="AN438" s="57"/>
      <c r="AO438" s="57"/>
      <c r="AP438" s="57"/>
      <c r="AQ438" s="57"/>
      <c r="AR438" s="57"/>
      <c r="AS438" s="57"/>
      <c r="AT438" s="57"/>
      <c r="AU438" s="57"/>
      <c r="AV438" s="57"/>
      <c r="AW438" s="57"/>
      <c r="AX438" s="57"/>
      <c r="AY438" s="57"/>
      <c r="AZ438" s="57"/>
      <c r="BA438" s="57"/>
      <c r="BB438" s="57"/>
      <c r="BC438" s="57"/>
    </row>
    <row r="439" spans="1:55" s="45" customFormat="1" x14ac:dyDescent="0.15">
      <c r="A439" s="74"/>
      <c r="B439" s="74"/>
      <c r="C439" s="74"/>
      <c r="D439" s="74"/>
      <c r="E439" s="74"/>
      <c r="F439" s="74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  <c r="AB439" s="57"/>
      <c r="AC439" s="57"/>
      <c r="AD439" s="57"/>
      <c r="AE439" s="57"/>
      <c r="AF439" s="57"/>
      <c r="AG439" s="57"/>
      <c r="AH439" s="57"/>
      <c r="AI439" s="57"/>
      <c r="AJ439" s="57"/>
      <c r="AK439" s="57"/>
      <c r="AL439" s="57"/>
      <c r="AM439" s="57"/>
      <c r="AN439" s="57"/>
      <c r="AO439" s="57"/>
      <c r="AP439" s="57"/>
      <c r="AQ439" s="57"/>
      <c r="AR439" s="57"/>
      <c r="AS439" s="57"/>
      <c r="AT439" s="57"/>
      <c r="AU439" s="57"/>
      <c r="AV439" s="57"/>
      <c r="AW439" s="57"/>
      <c r="AX439" s="57"/>
      <c r="AY439" s="57"/>
      <c r="AZ439" s="57"/>
      <c r="BA439" s="57"/>
      <c r="BB439" s="57"/>
      <c r="BC439" s="57"/>
    </row>
    <row r="440" spans="1:55" s="45" customFormat="1" x14ac:dyDescent="0.15">
      <c r="A440" s="74"/>
      <c r="B440" s="74"/>
      <c r="C440" s="74"/>
      <c r="D440" s="74"/>
      <c r="E440" s="74"/>
      <c r="F440" s="74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  <c r="AA440" s="57"/>
      <c r="AB440" s="57"/>
      <c r="AC440" s="57"/>
      <c r="AD440" s="57"/>
      <c r="AE440" s="57"/>
      <c r="AF440" s="57"/>
      <c r="AG440" s="57"/>
      <c r="AH440" s="57"/>
      <c r="AI440" s="57"/>
      <c r="AJ440" s="57"/>
      <c r="AK440" s="57"/>
      <c r="AL440" s="57"/>
      <c r="AM440" s="57"/>
      <c r="AN440" s="57"/>
      <c r="AO440" s="57"/>
      <c r="AP440" s="57"/>
      <c r="AQ440" s="57"/>
      <c r="AR440" s="57"/>
      <c r="AS440" s="57"/>
      <c r="AT440" s="57"/>
      <c r="AU440" s="57"/>
      <c r="AV440" s="57"/>
      <c r="AW440" s="57"/>
      <c r="AX440" s="57"/>
      <c r="AY440" s="57"/>
      <c r="AZ440" s="57"/>
      <c r="BA440" s="57"/>
      <c r="BB440" s="57"/>
      <c r="BC440" s="57"/>
    </row>
    <row r="441" spans="1:55" s="45" customFormat="1" x14ac:dyDescent="0.15">
      <c r="A441" s="74"/>
      <c r="B441" s="74"/>
      <c r="C441" s="74"/>
      <c r="D441" s="74"/>
      <c r="E441" s="74"/>
      <c r="F441" s="74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  <c r="R441" s="57"/>
      <c r="S441" s="57"/>
      <c r="T441" s="57"/>
      <c r="U441" s="57"/>
      <c r="V441" s="57"/>
      <c r="W441" s="57"/>
      <c r="X441" s="57"/>
      <c r="Y441" s="57"/>
      <c r="Z441" s="57"/>
      <c r="AA441" s="57"/>
      <c r="AB441" s="57"/>
      <c r="AC441" s="57"/>
      <c r="AD441" s="57"/>
      <c r="AE441" s="57"/>
      <c r="AF441" s="57"/>
      <c r="AG441" s="57"/>
      <c r="AH441" s="57"/>
      <c r="AI441" s="57"/>
      <c r="AJ441" s="57"/>
      <c r="AK441" s="57"/>
      <c r="AL441" s="57"/>
      <c r="AM441" s="57"/>
      <c r="AN441" s="57"/>
      <c r="AO441" s="57"/>
      <c r="AP441" s="57"/>
      <c r="AQ441" s="57"/>
      <c r="AR441" s="57"/>
      <c r="AS441" s="57"/>
      <c r="AT441" s="57"/>
      <c r="AU441" s="57"/>
      <c r="AV441" s="57"/>
      <c r="AW441" s="57"/>
      <c r="AX441" s="57"/>
      <c r="AY441" s="57"/>
      <c r="AZ441" s="57"/>
      <c r="BA441" s="57"/>
      <c r="BB441" s="57"/>
      <c r="BC441" s="57"/>
    </row>
    <row r="442" spans="1:55" s="45" customFormat="1" x14ac:dyDescent="0.15">
      <c r="A442" s="74"/>
      <c r="B442" s="74"/>
      <c r="C442" s="74"/>
      <c r="D442" s="74"/>
      <c r="E442" s="74"/>
      <c r="F442" s="74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  <c r="R442" s="57"/>
      <c r="S442" s="57"/>
      <c r="T442" s="57"/>
      <c r="U442" s="57"/>
      <c r="V442" s="57"/>
      <c r="W442" s="57"/>
      <c r="X442" s="57"/>
      <c r="Y442" s="57"/>
      <c r="Z442" s="57"/>
      <c r="AA442" s="57"/>
      <c r="AB442" s="57"/>
      <c r="AC442" s="57"/>
      <c r="AD442" s="57"/>
      <c r="AE442" s="57"/>
      <c r="AF442" s="57"/>
      <c r="AG442" s="57"/>
      <c r="AH442" s="57"/>
      <c r="AI442" s="57"/>
      <c r="AJ442" s="57"/>
      <c r="AK442" s="57"/>
      <c r="AL442" s="57"/>
      <c r="AM442" s="57"/>
      <c r="AN442" s="57"/>
      <c r="AO442" s="57"/>
      <c r="AP442" s="57"/>
      <c r="AQ442" s="57"/>
      <c r="AR442" s="57"/>
      <c r="AS442" s="57"/>
      <c r="AT442" s="57"/>
      <c r="AU442" s="57"/>
      <c r="AV442" s="57"/>
      <c r="AW442" s="57"/>
      <c r="AX442" s="57"/>
      <c r="AY442" s="57"/>
      <c r="AZ442" s="57"/>
      <c r="BA442" s="57"/>
      <c r="BB442" s="57"/>
      <c r="BC442" s="57"/>
    </row>
    <row r="443" spans="1:55" s="45" customFormat="1" x14ac:dyDescent="0.15">
      <c r="A443" s="74"/>
      <c r="B443" s="74"/>
      <c r="C443" s="74"/>
      <c r="D443" s="74"/>
      <c r="E443" s="74"/>
      <c r="F443" s="74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  <c r="Z443" s="57"/>
      <c r="AA443" s="57"/>
      <c r="AB443" s="57"/>
      <c r="AC443" s="57"/>
      <c r="AD443" s="57"/>
      <c r="AE443" s="57"/>
      <c r="AF443" s="57"/>
      <c r="AG443" s="57"/>
      <c r="AH443" s="57"/>
      <c r="AI443" s="57"/>
      <c r="AJ443" s="57"/>
      <c r="AK443" s="57"/>
      <c r="AL443" s="57"/>
      <c r="AM443" s="57"/>
      <c r="AN443" s="57"/>
      <c r="AO443" s="57"/>
      <c r="AP443" s="57"/>
      <c r="AQ443" s="57"/>
      <c r="AR443" s="57"/>
      <c r="AS443" s="57"/>
      <c r="AT443" s="57"/>
      <c r="AU443" s="57"/>
      <c r="AV443" s="57"/>
      <c r="AW443" s="57"/>
      <c r="AX443" s="57"/>
      <c r="AY443" s="57"/>
      <c r="AZ443" s="57"/>
      <c r="BA443" s="57"/>
      <c r="BB443" s="57"/>
      <c r="BC443" s="57"/>
    </row>
    <row r="444" spans="1:55" s="45" customFormat="1" x14ac:dyDescent="0.15">
      <c r="A444" s="74"/>
      <c r="B444" s="74"/>
      <c r="C444" s="74"/>
      <c r="D444" s="74"/>
      <c r="E444" s="74"/>
      <c r="F444" s="74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  <c r="Z444" s="57"/>
      <c r="AA444" s="57"/>
      <c r="AB444" s="57"/>
      <c r="AC444" s="57"/>
      <c r="AD444" s="57"/>
      <c r="AE444" s="57"/>
      <c r="AF444" s="57"/>
      <c r="AG444" s="57"/>
      <c r="AH444" s="57"/>
      <c r="AI444" s="57"/>
      <c r="AJ444" s="57"/>
      <c r="AK444" s="57"/>
      <c r="AL444" s="57"/>
      <c r="AM444" s="57"/>
      <c r="AN444" s="57"/>
      <c r="AO444" s="57"/>
      <c r="AP444" s="57"/>
      <c r="AQ444" s="57"/>
      <c r="AR444" s="57"/>
      <c r="AS444" s="57"/>
      <c r="AT444" s="57"/>
      <c r="AU444" s="57"/>
      <c r="AV444" s="57"/>
      <c r="AW444" s="57"/>
      <c r="AX444" s="57"/>
      <c r="AY444" s="57"/>
      <c r="AZ444" s="57"/>
      <c r="BA444" s="57"/>
      <c r="BB444" s="57"/>
      <c r="BC444" s="57"/>
    </row>
    <row r="445" spans="1:55" s="45" customFormat="1" x14ac:dyDescent="0.15">
      <c r="A445" s="74"/>
      <c r="B445" s="74"/>
      <c r="C445" s="74"/>
      <c r="D445" s="74"/>
      <c r="E445" s="74"/>
      <c r="F445" s="74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  <c r="AB445" s="57"/>
      <c r="AC445" s="57"/>
      <c r="AD445" s="57"/>
      <c r="AE445" s="57"/>
      <c r="AF445" s="57"/>
      <c r="AG445" s="57"/>
      <c r="AH445" s="57"/>
      <c r="AI445" s="57"/>
      <c r="AJ445" s="57"/>
      <c r="AK445" s="57"/>
      <c r="AL445" s="57"/>
      <c r="AM445" s="57"/>
      <c r="AN445" s="57"/>
      <c r="AO445" s="57"/>
      <c r="AP445" s="57"/>
      <c r="AQ445" s="57"/>
      <c r="AR445" s="57"/>
      <c r="AS445" s="57"/>
      <c r="AT445" s="57"/>
      <c r="AU445" s="57"/>
      <c r="AV445" s="57"/>
      <c r="AW445" s="57"/>
      <c r="AX445" s="57"/>
      <c r="AY445" s="57"/>
      <c r="AZ445" s="57"/>
      <c r="BA445" s="57"/>
      <c r="BB445" s="57"/>
      <c r="BC445" s="57"/>
    </row>
    <row r="446" spans="1:55" s="45" customFormat="1" x14ac:dyDescent="0.15">
      <c r="A446" s="74"/>
      <c r="B446" s="74"/>
      <c r="C446" s="74"/>
      <c r="D446" s="74"/>
      <c r="E446" s="74"/>
      <c r="F446" s="74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  <c r="AA446" s="57"/>
      <c r="AB446" s="57"/>
      <c r="AC446" s="57"/>
      <c r="AD446" s="57"/>
      <c r="AE446" s="57"/>
      <c r="AF446" s="57"/>
      <c r="AG446" s="57"/>
      <c r="AH446" s="57"/>
      <c r="AI446" s="57"/>
      <c r="AJ446" s="57"/>
      <c r="AK446" s="57"/>
      <c r="AL446" s="57"/>
      <c r="AM446" s="57"/>
      <c r="AN446" s="57"/>
      <c r="AO446" s="57"/>
      <c r="AP446" s="57"/>
      <c r="AQ446" s="57"/>
      <c r="AR446" s="57"/>
      <c r="AS446" s="57"/>
      <c r="AT446" s="57"/>
      <c r="AU446" s="57"/>
      <c r="AV446" s="57"/>
      <c r="AW446" s="57"/>
      <c r="AX446" s="57"/>
      <c r="AY446" s="57"/>
      <c r="AZ446" s="57"/>
      <c r="BA446" s="57"/>
      <c r="BB446" s="57"/>
      <c r="BC446" s="57"/>
    </row>
    <row r="447" spans="1:55" s="45" customFormat="1" x14ac:dyDescent="0.15">
      <c r="A447" s="74"/>
      <c r="B447" s="74"/>
      <c r="C447" s="74"/>
      <c r="D447" s="74"/>
      <c r="E447" s="74"/>
      <c r="F447" s="74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57"/>
      <c r="Z447" s="57"/>
      <c r="AA447" s="57"/>
      <c r="AB447" s="57"/>
      <c r="AC447" s="57"/>
      <c r="AD447" s="57"/>
      <c r="AE447" s="57"/>
      <c r="AF447" s="57"/>
      <c r="AG447" s="57"/>
      <c r="AH447" s="57"/>
      <c r="AI447" s="57"/>
      <c r="AJ447" s="57"/>
      <c r="AK447" s="57"/>
      <c r="AL447" s="57"/>
      <c r="AM447" s="57"/>
      <c r="AN447" s="57"/>
      <c r="AO447" s="57"/>
      <c r="AP447" s="57"/>
      <c r="AQ447" s="57"/>
      <c r="AR447" s="57"/>
      <c r="AS447" s="57"/>
      <c r="AT447" s="57"/>
      <c r="AU447" s="57"/>
      <c r="AV447" s="57"/>
      <c r="AW447" s="57"/>
      <c r="AX447" s="57"/>
      <c r="AY447" s="57"/>
      <c r="AZ447" s="57"/>
      <c r="BA447" s="57"/>
      <c r="BB447" s="57"/>
      <c r="BC447" s="57"/>
    </row>
    <row r="448" spans="1:55" s="45" customFormat="1" x14ac:dyDescent="0.15">
      <c r="A448" s="74"/>
      <c r="B448" s="74"/>
      <c r="C448" s="74"/>
      <c r="D448" s="74"/>
      <c r="E448" s="74"/>
      <c r="F448" s="74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  <c r="AA448" s="57"/>
      <c r="AB448" s="57"/>
      <c r="AC448" s="57"/>
      <c r="AD448" s="57"/>
      <c r="AE448" s="57"/>
      <c r="AF448" s="57"/>
      <c r="AG448" s="57"/>
      <c r="AH448" s="57"/>
      <c r="AI448" s="57"/>
      <c r="AJ448" s="57"/>
      <c r="AK448" s="57"/>
      <c r="AL448" s="57"/>
      <c r="AM448" s="57"/>
      <c r="AN448" s="57"/>
      <c r="AO448" s="57"/>
      <c r="AP448" s="57"/>
      <c r="AQ448" s="57"/>
      <c r="AR448" s="57"/>
      <c r="AS448" s="57"/>
      <c r="AT448" s="57"/>
      <c r="AU448" s="57"/>
      <c r="AV448" s="57"/>
      <c r="AW448" s="57"/>
      <c r="AX448" s="57"/>
      <c r="AY448" s="57"/>
      <c r="AZ448" s="57"/>
      <c r="BA448" s="57"/>
      <c r="BB448" s="57"/>
      <c r="BC448" s="57"/>
    </row>
    <row r="449" spans="1:55" s="45" customFormat="1" x14ac:dyDescent="0.15">
      <c r="A449" s="74"/>
      <c r="B449" s="74"/>
      <c r="C449" s="74"/>
      <c r="D449" s="74"/>
      <c r="E449" s="74"/>
      <c r="F449" s="74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  <c r="AB449" s="57"/>
      <c r="AC449" s="57"/>
      <c r="AD449" s="57"/>
      <c r="AE449" s="57"/>
      <c r="AF449" s="57"/>
      <c r="AG449" s="57"/>
      <c r="AH449" s="57"/>
      <c r="AI449" s="57"/>
      <c r="AJ449" s="57"/>
      <c r="AK449" s="57"/>
      <c r="AL449" s="57"/>
      <c r="AM449" s="57"/>
      <c r="AN449" s="57"/>
      <c r="AO449" s="57"/>
      <c r="AP449" s="57"/>
      <c r="AQ449" s="57"/>
      <c r="AR449" s="57"/>
      <c r="AS449" s="57"/>
      <c r="AT449" s="57"/>
      <c r="AU449" s="57"/>
      <c r="AV449" s="57"/>
      <c r="AW449" s="57"/>
      <c r="AX449" s="57"/>
      <c r="AY449" s="57"/>
      <c r="AZ449" s="57"/>
      <c r="BA449" s="57"/>
      <c r="BB449" s="57"/>
      <c r="BC449" s="57"/>
    </row>
    <row r="450" spans="1:55" s="45" customFormat="1" x14ac:dyDescent="0.15">
      <c r="A450" s="74"/>
      <c r="B450" s="74"/>
      <c r="C450" s="74"/>
      <c r="D450" s="74"/>
      <c r="E450" s="74"/>
      <c r="F450" s="74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  <c r="AB450" s="57"/>
      <c r="AC450" s="57"/>
      <c r="AD450" s="57"/>
      <c r="AE450" s="57"/>
      <c r="AF450" s="57"/>
      <c r="AG450" s="57"/>
      <c r="AH450" s="57"/>
      <c r="AI450" s="57"/>
      <c r="AJ450" s="57"/>
      <c r="AK450" s="57"/>
      <c r="AL450" s="57"/>
      <c r="AM450" s="57"/>
      <c r="AN450" s="57"/>
      <c r="AO450" s="57"/>
      <c r="AP450" s="57"/>
      <c r="AQ450" s="57"/>
      <c r="AR450" s="57"/>
      <c r="AS450" s="57"/>
      <c r="AT450" s="57"/>
      <c r="AU450" s="57"/>
      <c r="AV450" s="57"/>
      <c r="AW450" s="57"/>
      <c r="AX450" s="57"/>
      <c r="AY450" s="57"/>
      <c r="AZ450" s="57"/>
      <c r="BA450" s="57"/>
      <c r="BB450" s="57"/>
      <c r="BC450" s="57"/>
    </row>
    <row r="451" spans="1:55" s="45" customFormat="1" x14ac:dyDescent="0.15">
      <c r="A451" s="74"/>
      <c r="B451" s="74"/>
      <c r="C451" s="74"/>
      <c r="D451" s="74"/>
      <c r="E451" s="74"/>
      <c r="F451" s="74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  <c r="AB451" s="57"/>
      <c r="AC451" s="57"/>
      <c r="AD451" s="57"/>
      <c r="AE451" s="57"/>
      <c r="AF451" s="57"/>
      <c r="AG451" s="57"/>
      <c r="AH451" s="57"/>
      <c r="AI451" s="57"/>
      <c r="AJ451" s="57"/>
      <c r="AK451" s="57"/>
      <c r="AL451" s="57"/>
      <c r="AM451" s="57"/>
      <c r="AN451" s="57"/>
      <c r="AO451" s="57"/>
      <c r="AP451" s="57"/>
      <c r="AQ451" s="57"/>
      <c r="AR451" s="57"/>
      <c r="AS451" s="57"/>
      <c r="AT451" s="57"/>
      <c r="AU451" s="57"/>
      <c r="AV451" s="57"/>
      <c r="AW451" s="57"/>
      <c r="AX451" s="57"/>
      <c r="AY451" s="57"/>
      <c r="AZ451" s="57"/>
      <c r="BA451" s="57"/>
      <c r="BB451" s="57"/>
      <c r="BC451" s="57"/>
    </row>
    <row r="452" spans="1:55" s="45" customFormat="1" x14ac:dyDescent="0.15">
      <c r="A452" s="74"/>
      <c r="B452" s="74"/>
      <c r="C452" s="74"/>
      <c r="D452" s="74"/>
      <c r="E452" s="74"/>
      <c r="F452" s="74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  <c r="AB452" s="57"/>
      <c r="AC452" s="57"/>
      <c r="AD452" s="57"/>
      <c r="AE452" s="57"/>
      <c r="AF452" s="57"/>
      <c r="AG452" s="57"/>
      <c r="AH452" s="57"/>
      <c r="AI452" s="57"/>
      <c r="AJ452" s="57"/>
      <c r="AK452" s="57"/>
      <c r="AL452" s="57"/>
      <c r="AM452" s="57"/>
      <c r="AN452" s="57"/>
      <c r="AO452" s="57"/>
      <c r="AP452" s="57"/>
      <c r="AQ452" s="57"/>
      <c r="AR452" s="57"/>
      <c r="AS452" s="57"/>
      <c r="AT452" s="57"/>
      <c r="AU452" s="57"/>
      <c r="AV452" s="57"/>
      <c r="AW452" s="57"/>
      <c r="AX452" s="57"/>
      <c r="AY452" s="57"/>
      <c r="AZ452" s="57"/>
      <c r="BA452" s="57"/>
      <c r="BB452" s="57"/>
      <c r="BC452" s="57"/>
    </row>
    <row r="453" spans="1:55" s="45" customFormat="1" x14ac:dyDescent="0.15">
      <c r="A453" s="74"/>
      <c r="B453" s="74"/>
      <c r="C453" s="74"/>
      <c r="D453" s="74"/>
      <c r="E453" s="74"/>
      <c r="F453" s="74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  <c r="AB453" s="57"/>
      <c r="AC453" s="57"/>
      <c r="AD453" s="57"/>
      <c r="AE453" s="57"/>
      <c r="AF453" s="57"/>
      <c r="AG453" s="57"/>
      <c r="AH453" s="57"/>
      <c r="AI453" s="57"/>
      <c r="AJ453" s="57"/>
      <c r="AK453" s="57"/>
      <c r="AL453" s="57"/>
      <c r="AM453" s="57"/>
      <c r="AN453" s="57"/>
      <c r="AO453" s="57"/>
      <c r="AP453" s="57"/>
      <c r="AQ453" s="57"/>
      <c r="AR453" s="57"/>
      <c r="AS453" s="57"/>
      <c r="AT453" s="57"/>
      <c r="AU453" s="57"/>
      <c r="AV453" s="57"/>
      <c r="AW453" s="57"/>
      <c r="AX453" s="57"/>
      <c r="AY453" s="57"/>
      <c r="AZ453" s="57"/>
      <c r="BA453" s="57"/>
      <c r="BB453" s="57"/>
      <c r="BC453" s="57"/>
    </row>
    <row r="454" spans="1:55" s="45" customFormat="1" x14ac:dyDescent="0.15">
      <c r="A454" s="74"/>
      <c r="B454" s="74"/>
      <c r="C454" s="74"/>
      <c r="D454" s="74"/>
      <c r="E454" s="74"/>
      <c r="F454" s="74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  <c r="AC454" s="57"/>
      <c r="AD454" s="57"/>
      <c r="AE454" s="57"/>
      <c r="AF454" s="57"/>
      <c r="AG454" s="57"/>
      <c r="AH454" s="57"/>
      <c r="AI454" s="57"/>
      <c r="AJ454" s="57"/>
      <c r="AK454" s="57"/>
      <c r="AL454" s="57"/>
      <c r="AM454" s="57"/>
      <c r="AN454" s="57"/>
      <c r="AO454" s="57"/>
      <c r="AP454" s="57"/>
      <c r="AQ454" s="57"/>
      <c r="AR454" s="57"/>
      <c r="AS454" s="57"/>
      <c r="AT454" s="57"/>
      <c r="AU454" s="57"/>
      <c r="AV454" s="57"/>
      <c r="AW454" s="57"/>
      <c r="AX454" s="57"/>
      <c r="AY454" s="57"/>
      <c r="AZ454" s="57"/>
      <c r="BA454" s="57"/>
      <c r="BB454" s="57"/>
      <c r="BC454" s="57"/>
    </row>
    <row r="455" spans="1:55" s="45" customFormat="1" x14ac:dyDescent="0.15">
      <c r="A455" s="74"/>
      <c r="B455" s="74"/>
      <c r="C455" s="74"/>
      <c r="D455" s="74"/>
      <c r="E455" s="74"/>
      <c r="F455" s="74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  <c r="W455" s="57"/>
      <c r="X455" s="57"/>
      <c r="Y455" s="57"/>
      <c r="Z455" s="57"/>
      <c r="AA455" s="57"/>
      <c r="AB455" s="57"/>
      <c r="AC455" s="57"/>
      <c r="AD455" s="57"/>
      <c r="AE455" s="57"/>
      <c r="AF455" s="57"/>
      <c r="AG455" s="57"/>
      <c r="AH455" s="57"/>
      <c r="AI455" s="57"/>
      <c r="AJ455" s="57"/>
      <c r="AK455" s="57"/>
      <c r="AL455" s="57"/>
      <c r="AM455" s="57"/>
      <c r="AN455" s="57"/>
      <c r="AO455" s="57"/>
      <c r="AP455" s="57"/>
      <c r="AQ455" s="57"/>
      <c r="AR455" s="57"/>
      <c r="AS455" s="57"/>
      <c r="AT455" s="57"/>
      <c r="AU455" s="57"/>
      <c r="AV455" s="57"/>
      <c r="AW455" s="57"/>
      <c r="AX455" s="57"/>
      <c r="AY455" s="57"/>
      <c r="AZ455" s="57"/>
      <c r="BA455" s="57"/>
      <c r="BB455" s="57"/>
      <c r="BC455" s="57"/>
    </row>
    <row r="456" spans="1:55" s="45" customFormat="1" x14ac:dyDescent="0.15">
      <c r="A456" s="74"/>
      <c r="B456" s="74"/>
      <c r="C456" s="74"/>
      <c r="D456" s="74"/>
      <c r="E456" s="74"/>
      <c r="F456" s="74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  <c r="AB456" s="57"/>
      <c r="AC456" s="57"/>
      <c r="AD456" s="57"/>
      <c r="AE456" s="57"/>
      <c r="AF456" s="57"/>
      <c r="AG456" s="57"/>
      <c r="AH456" s="57"/>
      <c r="AI456" s="57"/>
      <c r="AJ456" s="57"/>
      <c r="AK456" s="57"/>
      <c r="AL456" s="57"/>
      <c r="AM456" s="57"/>
      <c r="AN456" s="57"/>
      <c r="AO456" s="57"/>
      <c r="AP456" s="57"/>
      <c r="AQ456" s="57"/>
      <c r="AR456" s="57"/>
      <c r="AS456" s="57"/>
      <c r="AT456" s="57"/>
      <c r="AU456" s="57"/>
      <c r="AV456" s="57"/>
      <c r="AW456" s="57"/>
      <c r="AX456" s="57"/>
      <c r="AY456" s="57"/>
      <c r="AZ456" s="57"/>
      <c r="BA456" s="57"/>
      <c r="BB456" s="57"/>
      <c r="BC456" s="57"/>
    </row>
    <row r="457" spans="1:55" s="45" customFormat="1" x14ac:dyDescent="0.15">
      <c r="A457" s="74"/>
      <c r="B457" s="74"/>
      <c r="C457" s="74"/>
      <c r="D457" s="74"/>
      <c r="E457" s="74"/>
      <c r="F457" s="74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  <c r="W457" s="57"/>
      <c r="X457" s="57"/>
      <c r="Y457" s="57"/>
      <c r="Z457" s="57"/>
      <c r="AA457" s="57"/>
      <c r="AB457" s="57"/>
      <c r="AC457" s="57"/>
      <c r="AD457" s="57"/>
      <c r="AE457" s="57"/>
      <c r="AF457" s="57"/>
      <c r="AG457" s="57"/>
      <c r="AH457" s="57"/>
      <c r="AI457" s="57"/>
      <c r="AJ457" s="57"/>
      <c r="AK457" s="57"/>
      <c r="AL457" s="57"/>
      <c r="AM457" s="57"/>
      <c r="AN457" s="57"/>
      <c r="AO457" s="57"/>
      <c r="AP457" s="57"/>
      <c r="AQ457" s="57"/>
      <c r="AR457" s="57"/>
      <c r="AS457" s="57"/>
      <c r="AT457" s="57"/>
      <c r="AU457" s="57"/>
      <c r="AV457" s="57"/>
      <c r="AW457" s="57"/>
      <c r="AX457" s="57"/>
      <c r="AY457" s="57"/>
      <c r="AZ457" s="57"/>
      <c r="BA457" s="57"/>
      <c r="BB457" s="57"/>
      <c r="BC457" s="57"/>
    </row>
    <row r="458" spans="1:55" s="45" customFormat="1" x14ac:dyDescent="0.15">
      <c r="A458" s="74"/>
      <c r="B458" s="74"/>
      <c r="C458" s="74"/>
      <c r="D458" s="74"/>
      <c r="E458" s="74"/>
      <c r="F458" s="74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  <c r="Z458" s="57"/>
      <c r="AA458" s="57"/>
      <c r="AB458" s="57"/>
      <c r="AC458" s="57"/>
      <c r="AD458" s="57"/>
      <c r="AE458" s="57"/>
      <c r="AF458" s="57"/>
      <c r="AG458" s="57"/>
      <c r="AH458" s="57"/>
      <c r="AI458" s="57"/>
      <c r="AJ458" s="57"/>
      <c r="AK458" s="57"/>
      <c r="AL458" s="57"/>
      <c r="AM458" s="57"/>
      <c r="AN458" s="57"/>
      <c r="AO458" s="57"/>
      <c r="AP458" s="57"/>
      <c r="AQ458" s="57"/>
      <c r="AR458" s="57"/>
      <c r="AS458" s="57"/>
      <c r="AT458" s="57"/>
      <c r="AU458" s="57"/>
      <c r="AV458" s="57"/>
      <c r="AW458" s="57"/>
      <c r="AX458" s="57"/>
      <c r="AY458" s="57"/>
      <c r="AZ458" s="57"/>
      <c r="BA458" s="57"/>
      <c r="BB458" s="57"/>
      <c r="BC458" s="57"/>
    </row>
    <row r="459" spans="1:55" s="45" customFormat="1" x14ac:dyDescent="0.15">
      <c r="A459" s="74"/>
      <c r="B459" s="74"/>
      <c r="C459" s="74"/>
      <c r="D459" s="74"/>
      <c r="E459" s="74"/>
      <c r="F459" s="74"/>
      <c r="G459" s="57"/>
      <c r="H459" s="57"/>
      <c r="I459" s="57"/>
      <c r="J459" s="57"/>
      <c r="K459" s="57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7"/>
      <c r="AB459" s="57"/>
      <c r="AC459" s="57"/>
      <c r="AD459" s="57"/>
      <c r="AE459" s="57"/>
      <c r="AF459" s="57"/>
      <c r="AG459" s="57"/>
      <c r="AH459" s="57"/>
      <c r="AI459" s="57"/>
      <c r="AJ459" s="57"/>
      <c r="AK459" s="57"/>
      <c r="AL459" s="57"/>
      <c r="AM459" s="57"/>
      <c r="AN459" s="57"/>
      <c r="AO459" s="57"/>
      <c r="AP459" s="57"/>
      <c r="AQ459" s="57"/>
      <c r="AR459" s="57"/>
      <c r="AS459" s="57"/>
      <c r="AT459" s="57"/>
      <c r="AU459" s="57"/>
      <c r="AV459" s="57"/>
      <c r="AW459" s="57"/>
      <c r="AX459" s="57"/>
      <c r="AY459" s="57"/>
      <c r="AZ459" s="57"/>
      <c r="BA459" s="57"/>
      <c r="BB459" s="57"/>
      <c r="BC459" s="57"/>
    </row>
    <row r="460" spans="1:55" s="45" customFormat="1" x14ac:dyDescent="0.15">
      <c r="A460" s="74"/>
      <c r="B460" s="74"/>
      <c r="C460" s="74"/>
      <c r="D460" s="74"/>
      <c r="E460" s="74"/>
      <c r="F460" s="74"/>
      <c r="G460" s="57"/>
      <c r="H460" s="57"/>
      <c r="I460" s="57"/>
      <c r="J460" s="57"/>
      <c r="K460" s="57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7"/>
      <c r="AC460" s="57"/>
      <c r="AD460" s="57"/>
      <c r="AE460" s="57"/>
      <c r="AF460" s="57"/>
      <c r="AG460" s="57"/>
      <c r="AH460" s="57"/>
      <c r="AI460" s="57"/>
      <c r="AJ460" s="57"/>
      <c r="AK460" s="57"/>
      <c r="AL460" s="57"/>
      <c r="AM460" s="57"/>
      <c r="AN460" s="57"/>
      <c r="AO460" s="57"/>
      <c r="AP460" s="57"/>
      <c r="AQ460" s="57"/>
      <c r="AR460" s="57"/>
      <c r="AS460" s="57"/>
      <c r="AT460" s="57"/>
      <c r="AU460" s="57"/>
      <c r="AV460" s="57"/>
      <c r="AW460" s="57"/>
      <c r="AX460" s="57"/>
      <c r="AY460" s="57"/>
      <c r="AZ460" s="57"/>
      <c r="BA460" s="57"/>
      <c r="BB460" s="57"/>
      <c r="BC460" s="57"/>
    </row>
    <row r="461" spans="1:55" s="45" customFormat="1" x14ac:dyDescent="0.15">
      <c r="A461" s="74"/>
      <c r="B461" s="74"/>
      <c r="C461" s="74"/>
      <c r="D461" s="74"/>
      <c r="E461" s="74"/>
      <c r="F461" s="74"/>
      <c r="G461" s="57"/>
      <c r="H461" s="57"/>
      <c r="I461" s="57"/>
      <c r="J461" s="57"/>
      <c r="K461" s="57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  <c r="AB461" s="57"/>
      <c r="AC461" s="57"/>
      <c r="AD461" s="57"/>
      <c r="AE461" s="57"/>
      <c r="AF461" s="57"/>
      <c r="AG461" s="57"/>
      <c r="AH461" s="57"/>
      <c r="AI461" s="57"/>
      <c r="AJ461" s="57"/>
      <c r="AK461" s="57"/>
      <c r="AL461" s="57"/>
      <c r="AM461" s="57"/>
      <c r="AN461" s="57"/>
      <c r="AO461" s="57"/>
      <c r="AP461" s="57"/>
      <c r="AQ461" s="57"/>
      <c r="AR461" s="57"/>
      <c r="AS461" s="57"/>
      <c r="AT461" s="57"/>
      <c r="AU461" s="57"/>
      <c r="AV461" s="57"/>
      <c r="AW461" s="57"/>
      <c r="AX461" s="57"/>
      <c r="AY461" s="57"/>
      <c r="AZ461" s="57"/>
      <c r="BA461" s="57"/>
      <c r="BB461" s="57"/>
      <c r="BC461" s="57"/>
    </row>
    <row r="462" spans="1:55" s="45" customFormat="1" x14ac:dyDescent="0.15">
      <c r="A462" s="74"/>
      <c r="B462" s="74"/>
      <c r="C462" s="74"/>
      <c r="D462" s="74"/>
      <c r="E462" s="74"/>
      <c r="F462" s="74"/>
      <c r="G462" s="57"/>
      <c r="H462" s="57"/>
      <c r="I462" s="57"/>
      <c r="J462" s="57"/>
      <c r="K462" s="57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  <c r="Z462" s="57"/>
      <c r="AA462" s="57"/>
      <c r="AB462" s="57"/>
      <c r="AC462" s="57"/>
      <c r="AD462" s="57"/>
      <c r="AE462" s="57"/>
      <c r="AF462" s="57"/>
      <c r="AG462" s="57"/>
      <c r="AH462" s="57"/>
      <c r="AI462" s="57"/>
      <c r="AJ462" s="57"/>
      <c r="AK462" s="57"/>
      <c r="AL462" s="57"/>
      <c r="AM462" s="57"/>
      <c r="AN462" s="57"/>
      <c r="AO462" s="57"/>
      <c r="AP462" s="57"/>
      <c r="AQ462" s="57"/>
      <c r="AR462" s="57"/>
      <c r="AS462" s="57"/>
      <c r="AT462" s="57"/>
      <c r="AU462" s="57"/>
      <c r="AV462" s="57"/>
      <c r="AW462" s="57"/>
      <c r="AX462" s="57"/>
      <c r="AY462" s="57"/>
      <c r="AZ462" s="57"/>
      <c r="BA462" s="57"/>
      <c r="BB462" s="57"/>
      <c r="BC462" s="57"/>
    </row>
    <row r="463" spans="1:55" s="45" customFormat="1" x14ac:dyDescent="0.15">
      <c r="A463" s="74"/>
      <c r="B463" s="74"/>
      <c r="C463" s="74"/>
      <c r="D463" s="74"/>
      <c r="E463" s="74"/>
      <c r="F463" s="74"/>
      <c r="G463" s="57"/>
      <c r="H463" s="57"/>
      <c r="I463" s="57"/>
      <c r="J463" s="57"/>
      <c r="K463" s="57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  <c r="AA463" s="57"/>
      <c r="AB463" s="57"/>
      <c r="AC463" s="57"/>
      <c r="AD463" s="57"/>
      <c r="AE463" s="57"/>
      <c r="AF463" s="57"/>
      <c r="AG463" s="57"/>
      <c r="AH463" s="57"/>
      <c r="AI463" s="57"/>
      <c r="AJ463" s="57"/>
      <c r="AK463" s="57"/>
      <c r="AL463" s="57"/>
      <c r="AM463" s="57"/>
      <c r="AN463" s="57"/>
      <c r="AO463" s="57"/>
      <c r="AP463" s="57"/>
      <c r="AQ463" s="57"/>
      <c r="AR463" s="57"/>
      <c r="AS463" s="57"/>
      <c r="AT463" s="57"/>
      <c r="AU463" s="57"/>
      <c r="AV463" s="57"/>
      <c r="AW463" s="57"/>
      <c r="AX463" s="57"/>
      <c r="AY463" s="57"/>
      <c r="AZ463" s="57"/>
      <c r="BA463" s="57"/>
      <c r="BB463" s="57"/>
      <c r="BC463" s="57"/>
    </row>
    <row r="464" spans="1:55" s="45" customFormat="1" x14ac:dyDescent="0.15">
      <c r="A464" s="74"/>
      <c r="B464" s="74"/>
      <c r="C464" s="74"/>
      <c r="D464" s="74"/>
      <c r="E464" s="74"/>
      <c r="F464" s="74"/>
      <c r="G464" s="57"/>
      <c r="H464" s="57"/>
      <c r="I464" s="57"/>
      <c r="J464" s="57"/>
      <c r="K464" s="57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7"/>
      <c r="AC464" s="57"/>
      <c r="AD464" s="57"/>
      <c r="AE464" s="57"/>
      <c r="AF464" s="57"/>
      <c r="AG464" s="57"/>
      <c r="AH464" s="57"/>
      <c r="AI464" s="57"/>
      <c r="AJ464" s="57"/>
      <c r="AK464" s="57"/>
      <c r="AL464" s="57"/>
      <c r="AM464" s="57"/>
      <c r="AN464" s="57"/>
      <c r="AO464" s="57"/>
      <c r="AP464" s="57"/>
      <c r="AQ464" s="57"/>
      <c r="AR464" s="57"/>
      <c r="AS464" s="57"/>
      <c r="AT464" s="57"/>
      <c r="AU464" s="57"/>
      <c r="AV464" s="57"/>
      <c r="AW464" s="57"/>
      <c r="AX464" s="57"/>
      <c r="AY464" s="57"/>
      <c r="AZ464" s="57"/>
      <c r="BA464" s="57"/>
      <c r="BB464" s="57"/>
      <c r="BC464" s="57"/>
    </row>
    <row r="465" spans="1:55" s="45" customFormat="1" x14ac:dyDescent="0.15">
      <c r="A465" s="74"/>
      <c r="B465" s="74"/>
      <c r="C465" s="74"/>
      <c r="D465" s="74"/>
      <c r="E465" s="74"/>
      <c r="F465" s="74"/>
      <c r="G465" s="57"/>
      <c r="H465" s="57"/>
      <c r="I465" s="57"/>
      <c r="J465" s="57"/>
      <c r="K465" s="57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  <c r="AB465" s="57"/>
      <c r="AC465" s="57"/>
      <c r="AD465" s="57"/>
      <c r="AE465" s="57"/>
      <c r="AF465" s="57"/>
      <c r="AG465" s="57"/>
      <c r="AH465" s="57"/>
      <c r="AI465" s="57"/>
      <c r="AJ465" s="57"/>
      <c r="AK465" s="57"/>
      <c r="AL465" s="57"/>
      <c r="AM465" s="57"/>
      <c r="AN465" s="57"/>
      <c r="AO465" s="57"/>
      <c r="AP465" s="57"/>
      <c r="AQ465" s="57"/>
      <c r="AR465" s="57"/>
      <c r="AS465" s="57"/>
      <c r="AT465" s="57"/>
      <c r="AU465" s="57"/>
      <c r="AV465" s="57"/>
      <c r="AW465" s="57"/>
      <c r="AX465" s="57"/>
      <c r="AY465" s="57"/>
      <c r="AZ465" s="57"/>
      <c r="BA465" s="57"/>
      <c r="BB465" s="57"/>
      <c r="BC465" s="57"/>
    </row>
    <row r="466" spans="1:55" s="45" customFormat="1" x14ac:dyDescent="0.15">
      <c r="A466" s="74"/>
      <c r="B466" s="74"/>
      <c r="C466" s="74"/>
      <c r="D466" s="74"/>
      <c r="E466" s="74"/>
      <c r="F466" s="74"/>
      <c r="G466" s="57"/>
      <c r="H466" s="57"/>
      <c r="I466" s="57"/>
      <c r="J466" s="57"/>
      <c r="K466" s="57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  <c r="Z466" s="57"/>
      <c r="AA466" s="57"/>
      <c r="AB466" s="57"/>
      <c r="AC466" s="57"/>
      <c r="AD466" s="57"/>
      <c r="AE466" s="57"/>
      <c r="AF466" s="57"/>
      <c r="AG466" s="57"/>
      <c r="AH466" s="57"/>
      <c r="AI466" s="57"/>
      <c r="AJ466" s="57"/>
      <c r="AK466" s="57"/>
      <c r="AL466" s="57"/>
      <c r="AM466" s="57"/>
      <c r="AN466" s="57"/>
      <c r="AO466" s="57"/>
      <c r="AP466" s="57"/>
      <c r="AQ466" s="57"/>
      <c r="AR466" s="57"/>
      <c r="AS466" s="57"/>
      <c r="AT466" s="57"/>
      <c r="AU466" s="57"/>
      <c r="AV466" s="57"/>
      <c r="AW466" s="57"/>
      <c r="AX466" s="57"/>
      <c r="AY466" s="57"/>
      <c r="AZ466" s="57"/>
      <c r="BA466" s="57"/>
      <c r="BB466" s="57"/>
      <c r="BC466" s="57"/>
    </row>
    <row r="467" spans="1:55" s="45" customFormat="1" x14ac:dyDescent="0.15">
      <c r="A467" s="74"/>
      <c r="B467" s="74"/>
      <c r="C467" s="74"/>
      <c r="D467" s="74"/>
      <c r="E467" s="74"/>
      <c r="F467" s="74"/>
      <c r="G467" s="57"/>
      <c r="H467" s="57"/>
      <c r="I467" s="57"/>
      <c r="J467" s="57"/>
      <c r="K467" s="57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  <c r="AB467" s="57"/>
      <c r="AC467" s="57"/>
      <c r="AD467" s="57"/>
      <c r="AE467" s="57"/>
      <c r="AF467" s="57"/>
      <c r="AG467" s="57"/>
      <c r="AH467" s="57"/>
      <c r="AI467" s="57"/>
      <c r="AJ467" s="57"/>
      <c r="AK467" s="57"/>
      <c r="AL467" s="57"/>
      <c r="AM467" s="57"/>
      <c r="AN467" s="57"/>
      <c r="AO467" s="57"/>
      <c r="AP467" s="57"/>
      <c r="AQ467" s="57"/>
      <c r="AR467" s="57"/>
      <c r="AS467" s="57"/>
      <c r="AT467" s="57"/>
      <c r="AU467" s="57"/>
      <c r="AV467" s="57"/>
      <c r="AW467" s="57"/>
      <c r="AX467" s="57"/>
      <c r="AY467" s="57"/>
      <c r="AZ467" s="57"/>
      <c r="BA467" s="57"/>
      <c r="BB467" s="57"/>
      <c r="BC467" s="57"/>
    </row>
    <row r="468" spans="1:55" s="45" customFormat="1" x14ac:dyDescent="0.15">
      <c r="A468" s="74"/>
      <c r="B468" s="74"/>
      <c r="C468" s="74"/>
      <c r="D468" s="74"/>
      <c r="E468" s="74"/>
      <c r="F468" s="74"/>
      <c r="G468" s="57"/>
      <c r="H468" s="57"/>
      <c r="I468" s="57"/>
      <c r="J468" s="57"/>
      <c r="K468" s="57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  <c r="AA468" s="57"/>
      <c r="AB468" s="57"/>
      <c r="AC468" s="57"/>
      <c r="AD468" s="57"/>
      <c r="AE468" s="57"/>
      <c r="AF468" s="57"/>
      <c r="AG468" s="57"/>
      <c r="AH468" s="57"/>
      <c r="AI468" s="57"/>
      <c r="AJ468" s="57"/>
      <c r="AK468" s="57"/>
      <c r="AL468" s="57"/>
      <c r="AM468" s="57"/>
      <c r="AN468" s="57"/>
      <c r="AO468" s="57"/>
      <c r="AP468" s="57"/>
      <c r="AQ468" s="57"/>
      <c r="AR468" s="57"/>
      <c r="AS468" s="57"/>
      <c r="AT468" s="57"/>
      <c r="AU468" s="57"/>
      <c r="AV468" s="57"/>
      <c r="AW468" s="57"/>
      <c r="AX468" s="57"/>
      <c r="AY468" s="57"/>
      <c r="AZ468" s="57"/>
      <c r="BA468" s="57"/>
      <c r="BB468" s="57"/>
      <c r="BC468" s="57"/>
    </row>
    <row r="469" spans="1:55" s="45" customFormat="1" x14ac:dyDescent="0.15">
      <c r="A469" s="74"/>
      <c r="B469" s="74"/>
      <c r="C469" s="74"/>
      <c r="D469" s="74"/>
      <c r="E469" s="74"/>
      <c r="F469" s="74"/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  <c r="AA469" s="57"/>
      <c r="AB469" s="57"/>
      <c r="AC469" s="57"/>
      <c r="AD469" s="57"/>
      <c r="AE469" s="57"/>
      <c r="AF469" s="57"/>
      <c r="AG469" s="57"/>
      <c r="AH469" s="57"/>
      <c r="AI469" s="57"/>
      <c r="AJ469" s="57"/>
      <c r="AK469" s="57"/>
      <c r="AL469" s="57"/>
      <c r="AM469" s="57"/>
      <c r="AN469" s="57"/>
      <c r="AO469" s="57"/>
      <c r="AP469" s="57"/>
      <c r="AQ469" s="57"/>
      <c r="AR469" s="57"/>
      <c r="AS469" s="57"/>
      <c r="AT469" s="57"/>
      <c r="AU469" s="57"/>
      <c r="AV469" s="57"/>
      <c r="AW469" s="57"/>
      <c r="AX469" s="57"/>
      <c r="AY469" s="57"/>
      <c r="AZ469" s="57"/>
      <c r="BA469" s="57"/>
      <c r="BB469" s="57"/>
      <c r="BC469" s="57"/>
    </row>
    <row r="470" spans="1:55" s="45" customFormat="1" x14ac:dyDescent="0.15">
      <c r="A470" s="74"/>
      <c r="B470" s="74"/>
      <c r="C470" s="74"/>
      <c r="D470" s="74"/>
      <c r="E470" s="74"/>
      <c r="F470" s="74"/>
      <c r="G470" s="57"/>
      <c r="H470" s="57"/>
      <c r="I470" s="57"/>
      <c r="J470" s="57"/>
      <c r="K470" s="57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57"/>
      <c r="Z470" s="57"/>
      <c r="AA470" s="57"/>
      <c r="AB470" s="57"/>
      <c r="AC470" s="57"/>
      <c r="AD470" s="57"/>
      <c r="AE470" s="57"/>
      <c r="AF470" s="57"/>
      <c r="AG470" s="57"/>
      <c r="AH470" s="57"/>
      <c r="AI470" s="57"/>
      <c r="AJ470" s="57"/>
      <c r="AK470" s="57"/>
      <c r="AL470" s="57"/>
      <c r="AM470" s="57"/>
      <c r="AN470" s="57"/>
      <c r="AO470" s="57"/>
      <c r="AP470" s="57"/>
      <c r="AQ470" s="57"/>
      <c r="AR470" s="57"/>
      <c r="AS470" s="57"/>
      <c r="AT470" s="57"/>
      <c r="AU470" s="57"/>
      <c r="AV470" s="57"/>
      <c r="AW470" s="57"/>
      <c r="AX470" s="57"/>
      <c r="AY470" s="57"/>
      <c r="AZ470" s="57"/>
      <c r="BA470" s="57"/>
      <c r="BB470" s="57"/>
      <c r="BC470" s="57"/>
    </row>
    <row r="471" spans="1:55" s="45" customFormat="1" x14ac:dyDescent="0.15">
      <c r="A471" s="74"/>
      <c r="B471" s="74"/>
      <c r="C471" s="74"/>
      <c r="D471" s="74"/>
      <c r="E471" s="74"/>
      <c r="F471" s="74"/>
      <c r="G471" s="57"/>
      <c r="H471" s="57"/>
      <c r="I471" s="57"/>
      <c r="J471" s="57"/>
      <c r="K471" s="57"/>
      <c r="L471" s="57"/>
      <c r="M471" s="57"/>
      <c r="N471" s="57"/>
      <c r="O471" s="57"/>
      <c r="P471" s="57"/>
      <c r="Q471" s="57"/>
      <c r="R471" s="57"/>
      <c r="S471" s="57"/>
      <c r="T471" s="57"/>
      <c r="U471" s="57"/>
      <c r="V471" s="57"/>
      <c r="W471" s="57"/>
      <c r="X471" s="57"/>
      <c r="Y471" s="57"/>
      <c r="Z471" s="57"/>
      <c r="AA471" s="57"/>
      <c r="AB471" s="57"/>
      <c r="AC471" s="57"/>
      <c r="AD471" s="57"/>
      <c r="AE471" s="57"/>
      <c r="AF471" s="57"/>
      <c r="AG471" s="57"/>
      <c r="AH471" s="57"/>
      <c r="AI471" s="57"/>
      <c r="AJ471" s="57"/>
      <c r="AK471" s="57"/>
      <c r="AL471" s="57"/>
      <c r="AM471" s="57"/>
      <c r="AN471" s="57"/>
      <c r="AO471" s="57"/>
      <c r="AP471" s="57"/>
      <c r="AQ471" s="57"/>
      <c r="AR471" s="57"/>
      <c r="AS471" s="57"/>
      <c r="AT471" s="57"/>
      <c r="AU471" s="57"/>
      <c r="AV471" s="57"/>
      <c r="AW471" s="57"/>
      <c r="AX471" s="57"/>
      <c r="AY471" s="57"/>
      <c r="AZ471" s="57"/>
      <c r="BA471" s="57"/>
      <c r="BB471" s="57"/>
      <c r="BC471" s="57"/>
    </row>
    <row r="472" spans="1:55" s="45" customFormat="1" x14ac:dyDescent="0.15">
      <c r="A472" s="74"/>
      <c r="B472" s="74"/>
      <c r="C472" s="74"/>
      <c r="D472" s="74"/>
      <c r="E472" s="74"/>
      <c r="F472" s="74"/>
      <c r="G472" s="57"/>
      <c r="H472" s="57"/>
      <c r="I472" s="57"/>
      <c r="J472" s="57"/>
      <c r="K472" s="57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57"/>
      <c r="Z472" s="57"/>
      <c r="AA472" s="57"/>
      <c r="AB472" s="57"/>
      <c r="AC472" s="57"/>
      <c r="AD472" s="57"/>
      <c r="AE472" s="57"/>
      <c r="AF472" s="57"/>
      <c r="AG472" s="57"/>
      <c r="AH472" s="57"/>
      <c r="AI472" s="57"/>
      <c r="AJ472" s="57"/>
      <c r="AK472" s="57"/>
      <c r="AL472" s="57"/>
      <c r="AM472" s="57"/>
      <c r="AN472" s="57"/>
      <c r="AO472" s="57"/>
      <c r="AP472" s="57"/>
      <c r="AQ472" s="57"/>
      <c r="AR472" s="57"/>
      <c r="AS472" s="57"/>
      <c r="AT472" s="57"/>
      <c r="AU472" s="57"/>
      <c r="AV472" s="57"/>
      <c r="AW472" s="57"/>
      <c r="AX472" s="57"/>
      <c r="AY472" s="57"/>
      <c r="AZ472" s="57"/>
      <c r="BA472" s="57"/>
      <c r="BB472" s="57"/>
      <c r="BC472" s="57"/>
    </row>
    <row r="473" spans="1:55" s="45" customFormat="1" x14ac:dyDescent="0.15">
      <c r="A473" s="74"/>
      <c r="B473" s="74"/>
      <c r="C473" s="74"/>
      <c r="D473" s="74"/>
      <c r="E473" s="74"/>
      <c r="F473" s="74"/>
      <c r="G473" s="57"/>
      <c r="H473" s="57"/>
      <c r="I473" s="57"/>
      <c r="J473" s="57"/>
      <c r="K473" s="57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  <c r="Z473" s="57"/>
      <c r="AA473" s="57"/>
      <c r="AB473" s="57"/>
      <c r="AC473" s="57"/>
      <c r="AD473" s="57"/>
      <c r="AE473" s="57"/>
      <c r="AF473" s="57"/>
      <c r="AG473" s="57"/>
      <c r="AH473" s="57"/>
      <c r="AI473" s="57"/>
      <c r="AJ473" s="57"/>
      <c r="AK473" s="57"/>
      <c r="AL473" s="57"/>
      <c r="AM473" s="57"/>
      <c r="AN473" s="57"/>
      <c r="AO473" s="57"/>
      <c r="AP473" s="57"/>
      <c r="AQ473" s="57"/>
      <c r="AR473" s="57"/>
      <c r="AS473" s="57"/>
      <c r="AT473" s="57"/>
      <c r="AU473" s="57"/>
      <c r="AV473" s="57"/>
      <c r="AW473" s="57"/>
      <c r="AX473" s="57"/>
      <c r="AY473" s="57"/>
      <c r="AZ473" s="57"/>
      <c r="BA473" s="57"/>
      <c r="BB473" s="57"/>
      <c r="BC473" s="57"/>
    </row>
    <row r="474" spans="1:55" s="45" customFormat="1" x14ac:dyDescent="0.15">
      <c r="A474" s="74"/>
      <c r="B474" s="74"/>
      <c r="C474" s="74"/>
      <c r="D474" s="74"/>
      <c r="E474" s="74"/>
      <c r="F474" s="74"/>
      <c r="G474" s="57"/>
      <c r="H474" s="57"/>
      <c r="I474" s="57"/>
      <c r="J474" s="57"/>
      <c r="K474" s="57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57"/>
      <c r="Z474" s="57"/>
      <c r="AA474" s="57"/>
      <c r="AB474" s="57"/>
      <c r="AC474" s="57"/>
      <c r="AD474" s="57"/>
      <c r="AE474" s="57"/>
      <c r="AF474" s="57"/>
      <c r="AG474" s="57"/>
      <c r="AH474" s="57"/>
      <c r="AI474" s="57"/>
      <c r="AJ474" s="57"/>
      <c r="AK474" s="57"/>
      <c r="AL474" s="57"/>
      <c r="AM474" s="57"/>
      <c r="AN474" s="57"/>
      <c r="AO474" s="57"/>
      <c r="AP474" s="57"/>
      <c r="AQ474" s="57"/>
      <c r="AR474" s="57"/>
      <c r="AS474" s="57"/>
      <c r="AT474" s="57"/>
      <c r="AU474" s="57"/>
      <c r="AV474" s="57"/>
      <c r="AW474" s="57"/>
      <c r="AX474" s="57"/>
      <c r="AY474" s="57"/>
      <c r="AZ474" s="57"/>
      <c r="BA474" s="57"/>
      <c r="BB474" s="57"/>
      <c r="BC474" s="57"/>
    </row>
    <row r="475" spans="1:55" s="45" customFormat="1" x14ac:dyDescent="0.15">
      <c r="A475" s="74"/>
      <c r="B475" s="74"/>
      <c r="C475" s="74"/>
      <c r="D475" s="74"/>
      <c r="E475" s="74"/>
      <c r="F475" s="74"/>
      <c r="G475" s="57"/>
      <c r="H475" s="57"/>
      <c r="I475" s="57"/>
      <c r="J475" s="57"/>
      <c r="K475" s="57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57"/>
      <c r="Z475" s="57"/>
      <c r="AA475" s="57"/>
      <c r="AB475" s="57"/>
      <c r="AC475" s="57"/>
      <c r="AD475" s="57"/>
      <c r="AE475" s="57"/>
      <c r="AF475" s="57"/>
      <c r="AG475" s="57"/>
      <c r="AH475" s="57"/>
      <c r="AI475" s="57"/>
      <c r="AJ475" s="57"/>
      <c r="AK475" s="57"/>
      <c r="AL475" s="57"/>
      <c r="AM475" s="57"/>
      <c r="AN475" s="57"/>
      <c r="AO475" s="57"/>
      <c r="AP475" s="57"/>
      <c r="AQ475" s="57"/>
      <c r="AR475" s="57"/>
      <c r="AS475" s="57"/>
      <c r="AT475" s="57"/>
      <c r="AU475" s="57"/>
      <c r="AV475" s="57"/>
      <c r="AW475" s="57"/>
      <c r="AX475" s="57"/>
      <c r="AY475" s="57"/>
      <c r="AZ475" s="57"/>
      <c r="BA475" s="57"/>
      <c r="BB475" s="57"/>
      <c r="BC475" s="57"/>
    </row>
    <row r="476" spans="1:55" s="45" customFormat="1" x14ac:dyDescent="0.15">
      <c r="A476" s="74"/>
      <c r="B476" s="74"/>
      <c r="C476" s="74"/>
      <c r="D476" s="74"/>
      <c r="E476" s="74"/>
      <c r="F476" s="74"/>
      <c r="G476" s="57"/>
      <c r="H476" s="57"/>
      <c r="I476" s="57"/>
      <c r="J476" s="57"/>
      <c r="K476" s="57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  <c r="Z476" s="57"/>
      <c r="AA476" s="57"/>
      <c r="AB476" s="57"/>
      <c r="AC476" s="57"/>
      <c r="AD476" s="57"/>
      <c r="AE476" s="57"/>
      <c r="AF476" s="57"/>
      <c r="AG476" s="57"/>
      <c r="AH476" s="57"/>
      <c r="AI476" s="57"/>
      <c r="AJ476" s="57"/>
      <c r="AK476" s="57"/>
      <c r="AL476" s="57"/>
      <c r="AM476" s="57"/>
      <c r="AN476" s="57"/>
      <c r="AO476" s="57"/>
      <c r="AP476" s="57"/>
      <c r="AQ476" s="57"/>
      <c r="AR476" s="57"/>
      <c r="AS476" s="57"/>
      <c r="AT476" s="57"/>
      <c r="AU476" s="57"/>
      <c r="AV476" s="57"/>
      <c r="AW476" s="57"/>
      <c r="AX476" s="57"/>
      <c r="AY476" s="57"/>
      <c r="AZ476" s="57"/>
      <c r="BA476" s="57"/>
      <c r="BB476" s="57"/>
      <c r="BC476" s="57"/>
    </row>
    <row r="477" spans="1:55" s="45" customFormat="1" x14ac:dyDescent="0.15">
      <c r="A477" s="74"/>
      <c r="B477" s="74"/>
      <c r="C477" s="74"/>
      <c r="D477" s="74"/>
      <c r="E477" s="74"/>
      <c r="F477" s="74"/>
      <c r="G477" s="57"/>
      <c r="H477" s="57"/>
      <c r="I477" s="57"/>
      <c r="J477" s="57"/>
      <c r="K477" s="57"/>
      <c r="L477" s="57"/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  <c r="X477" s="57"/>
      <c r="Y477" s="57"/>
      <c r="Z477" s="57"/>
      <c r="AA477" s="57"/>
      <c r="AB477" s="57"/>
      <c r="AC477" s="57"/>
      <c r="AD477" s="57"/>
      <c r="AE477" s="57"/>
      <c r="AF477" s="57"/>
      <c r="AG477" s="57"/>
      <c r="AH477" s="57"/>
      <c r="AI477" s="57"/>
      <c r="AJ477" s="57"/>
      <c r="AK477" s="57"/>
      <c r="AL477" s="57"/>
      <c r="AM477" s="57"/>
      <c r="AN477" s="57"/>
      <c r="AO477" s="57"/>
      <c r="AP477" s="57"/>
      <c r="AQ477" s="57"/>
      <c r="AR477" s="57"/>
      <c r="AS477" s="57"/>
      <c r="AT477" s="57"/>
      <c r="AU477" s="57"/>
      <c r="AV477" s="57"/>
      <c r="AW477" s="57"/>
      <c r="AX477" s="57"/>
      <c r="AY477" s="57"/>
      <c r="AZ477" s="57"/>
      <c r="BA477" s="57"/>
      <c r="BB477" s="57"/>
      <c r="BC477" s="57"/>
    </row>
    <row r="478" spans="1:55" s="45" customFormat="1" x14ac:dyDescent="0.15">
      <c r="A478" s="74"/>
      <c r="B478" s="74"/>
      <c r="C478" s="74"/>
      <c r="D478" s="74"/>
      <c r="E478" s="74"/>
      <c r="F478" s="74"/>
      <c r="G478" s="57"/>
      <c r="H478" s="57"/>
      <c r="I478" s="57"/>
      <c r="J478" s="57"/>
      <c r="K478" s="57"/>
      <c r="L478" s="57"/>
      <c r="M478" s="57"/>
      <c r="N478" s="57"/>
      <c r="O478" s="57"/>
      <c r="P478" s="57"/>
      <c r="Q478" s="57"/>
      <c r="R478" s="57"/>
      <c r="S478" s="57"/>
      <c r="T478" s="57"/>
      <c r="U478" s="57"/>
      <c r="V478" s="57"/>
      <c r="W478" s="57"/>
      <c r="X478" s="57"/>
      <c r="Y478" s="57"/>
      <c r="Z478" s="57"/>
      <c r="AA478" s="57"/>
      <c r="AB478" s="57"/>
      <c r="AC478" s="57"/>
      <c r="AD478" s="57"/>
      <c r="AE478" s="57"/>
      <c r="AF478" s="57"/>
      <c r="AG478" s="57"/>
      <c r="AH478" s="57"/>
      <c r="AI478" s="57"/>
      <c r="AJ478" s="57"/>
      <c r="AK478" s="57"/>
      <c r="AL478" s="57"/>
      <c r="AM478" s="57"/>
      <c r="AN478" s="57"/>
      <c r="AO478" s="57"/>
      <c r="AP478" s="57"/>
      <c r="AQ478" s="57"/>
      <c r="AR478" s="57"/>
      <c r="AS478" s="57"/>
      <c r="AT478" s="57"/>
      <c r="AU478" s="57"/>
      <c r="AV478" s="57"/>
      <c r="AW478" s="57"/>
      <c r="AX478" s="57"/>
      <c r="AY478" s="57"/>
      <c r="AZ478" s="57"/>
      <c r="BA478" s="57"/>
      <c r="BB478" s="57"/>
      <c r="BC478" s="57"/>
    </row>
    <row r="479" spans="1:55" s="45" customFormat="1" x14ac:dyDescent="0.15">
      <c r="A479" s="74"/>
      <c r="B479" s="74"/>
      <c r="C479" s="74"/>
      <c r="D479" s="74"/>
      <c r="E479" s="74"/>
      <c r="F479" s="74"/>
      <c r="G479" s="57"/>
      <c r="H479" s="57"/>
      <c r="I479" s="57"/>
      <c r="J479" s="57"/>
      <c r="K479" s="57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/>
      <c r="W479" s="57"/>
      <c r="X479" s="57"/>
      <c r="Y479" s="57"/>
      <c r="Z479" s="57"/>
      <c r="AA479" s="57"/>
      <c r="AB479" s="57"/>
      <c r="AC479" s="57"/>
      <c r="AD479" s="57"/>
      <c r="AE479" s="57"/>
      <c r="AF479" s="57"/>
      <c r="AG479" s="57"/>
      <c r="AH479" s="57"/>
      <c r="AI479" s="57"/>
      <c r="AJ479" s="57"/>
      <c r="AK479" s="57"/>
      <c r="AL479" s="57"/>
      <c r="AM479" s="57"/>
      <c r="AN479" s="57"/>
      <c r="AO479" s="57"/>
      <c r="AP479" s="57"/>
      <c r="AQ479" s="57"/>
      <c r="AR479" s="57"/>
      <c r="AS479" s="57"/>
      <c r="AT479" s="57"/>
      <c r="AU479" s="57"/>
      <c r="AV479" s="57"/>
      <c r="AW479" s="57"/>
      <c r="AX479" s="57"/>
      <c r="AY479" s="57"/>
      <c r="AZ479" s="57"/>
      <c r="BA479" s="57"/>
      <c r="BB479" s="57"/>
      <c r="BC479" s="57"/>
    </row>
    <row r="480" spans="1:55" s="45" customFormat="1" x14ac:dyDescent="0.15">
      <c r="A480" s="74"/>
      <c r="B480" s="74"/>
      <c r="C480" s="74"/>
      <c r="D480" s="74"/>
      <c r="E480" s="74"/>
      <c r="F480" s="74"/>
      <c r="G480" s="57"/>
      <c r="H480" s="57"/>
      <c r="I480" s="57"/>
      <c r="J480" s="57"/>
      <c r="K480" s="57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  <c r="Z480" s="57"/>
      <c r="AA480" s="57"/>
      <c r="AB480" s="57"/>
      <c r="AC480" s="57"/>
      <c r="AD480" s="57"/>
      <c r="AE480" s="57"/>
      <c r="AF480" s="57"/>
      <c r="AG480" s="57"/>
      <c r="AH480" s="57"/>
      <c r="AI480" s="57"/>
      <c r="AJ480" s="57"/>
      <c r="AK480" s="57"/>
      <c r="AL480" s="57"/>
      <c r="AM480" s="57"/>
      <c r="AN480" s="57"/>
      <c r="AO480" s="57"/>
      <c r="AP480" s="57"/>
      <c r="AQ480" s="57"/>
      <c r="AR480" s="57"/>
      <c r="AS480" s="57"/>
      <c r="AT480" s="57"/>
      <c r="AU480" s="57"/>
      <c r="AV480" s="57"/>
      <c r="AW480" s="57"/>
      <c r="AX480" s="57"/>
      <c r="AY480" s="57"/>
      <c r="AZ480" s="57"/>
      <c r="BA480" s="57"/>
      <c r="BB480" s="57"/>
      <c r="BC480" s="57"/>
    </row>
    <row r="481" spans="1:55" s="45" customFormat="1" x14ac:dyDescent="0.15">
      <c r="A481" s="74"/>
      <c r="B481" s="74"/>
      <c r="C481" s="74"/>
      <c r="D481" s="74"/>
      <c r="E481" s="74"/>
      <c r="F481" s="74"/>
      <c r="G481" s="57"/>
      <c r="H481" s="57"/>
      <c r="I481" s="57"/>
      <c r="J481" s="57"/>
      <c r="K481" s="57"/>
      <c r="L481" s="57"/>
      <c r="M481" s="57"/>
      <c r="N481" s="57"/>
      <c r="O481" s="57"/>
      <c r="P481" s="57"/>
      <c r="Q481" s="57"/>
      <c r="R481" s="57"/>
      <c r="S481" s="57"/>
      <c r="T481" s="57"/>
      <c r="U481" s="57"/>
      <c r="V481" s="57"/>
      <c r="W481" s="57"/>
      <c r="X481" s="57"/>
      <c r="Y481" s="57"/>
      <c r="Z481" s="57"/>
      <c r="AA481" s="57"/>
      <c r="AB481" s="57"/>
      <c r="AC481" s="57"/>
      <c r="AD481" s="57"/>
      <c r="AE481" s="57"/>
      <c r="AF481" s="57"/>
      <c r="AG481" s="57"/>
      <c r="AH481" s="57"/>
      <c r="AI481" s="57"/>
      <c r="AJ481" s="57"/>
      <c r="AK481" s="57"/>
      <c r="AL481" s="57"/>
      <c r="AM481" s="57"/>
      <c r="AN481" s="57"/>
      <c r="AO481" s="57"/>
      <c r="AP481" s="57"/>
      <c r="AQ481" s="57"/>
      <c r="AR481" s="57"/>
      <c r="AS481" s="57"/>
      <c r="AT481" s="57"/>
      <c r="AU481" s="57"/>
      <c r="AV481" s="57"/>
      <c r="AW481" s="57"/>
      <c r="AX481" s="57"/>
      <c r="AY481" s="57"/>
      <c r="AZ481" s="57"/>
      <c r="BA481" s="57"/>
      <c r="BB481" s="57"/>
      <c r="BC481" s="57"/>
    </row>
    <row r="482" spans="1:55" s="45" customFormat="1" x14ac:dyDescent="0.15">
      <c r="A482" s="74"/>
      <c r="B482" s="74"/>
      <c r="C482" s="74"/>
      <c r="D482" s="74"/>
      <c r="E482" s="74"/>
      <c r="F482" s="74"/>
      <c r="G482" s="57"/>
      <c r="H482" s="57"/>
      <c r="I482" s="57"/>
      <c r="J482" s="57"/>
      <c r="K482" s="57"/>
      <c r="L482" s="57"/>
      <c r="M482" s="57"/>
      <c r="N482" s="57"/>
      <c r="O482" s="57"/>
      <c r="P482" s="57"/>
      <c r="Q482" s="57"/>
      <c r="R482" s="57"/>
      <c r="S482" s="57"/>
      <c r="T482" s="57"/>
      <c r="U482" s="57"/>
      <c r="V482" s="57"/>
      <c r="W482" s="57"/>
      <c r="X482" s="57"/>
      <c r="Y482" s="57"/>
      <c r="Z482" s="57"/>
      <c r="AA482" s="57"/>
      <c r="AB482" s="57"/>
      <c r="AC482" s="57"/>
      <c r="AD482" s="57"/>
      <c r="AE482" s="57"/>
      <c r="AF482" s="57"/>
      <c r="AG482" s="57"/>
      <c r="AH482" s="57"/>
      <c r="AI482" s="57"/>
      <c r="AJ482" s="57"/>
      <c r="AK482" s="57"/>
      <c r="AL482" s="57"/>
      <c r="AM482" s="57"/>
      <c r="AN482" s="57"/>
      <c r="AO482" s="57"/>
      <c r="AP482" s="57"/>
      <c r="AQ482" s="57"/>
      <c r="AR482" s="57"/>
      <c r="AS482" s="57"/>
      <c r="AT482" s="57"/>
      <c r="AU482" s="57"/>
      <c r="AV482" s="57"/>
      <c r="AW482" s="57"/>
      <c r="AX482" s="57"/>
      <c r="AY482" s="57"/>
      <c r="AZ482" s="57"/>
      <c r="BA482" s="57"/>
      <c r="BB482" s="57"/>
      <c r="BC482" s="57"/>
    </row>
    <row r="483" spans="1:55" s="45" customFormat="1" x14ac:dyDescent="0.15">
      <c r="A483" s="74"/>
      <c r="B483" s="74"/>
      <c r="C483" s="74"/>
      <c r="D483" s="74"/>
      <c r="E483" s="74"/>
      <c r="F483" s="74"/>
      <c r="G483" s="57"/>
      <c r="H483" s="57"/>
      <c r="I483" s="57"/>
      <c r="J483" s="57"/>
      <c r="K483" s="57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  <c r="W483" s="57"/>
      <c r="X483" s="57"/>
      <c r="Y483" s="57"/>
      <c r="Z483" s="57"/>
      <c r="AA483" s="57"/>
      <c r="AB483" s="57"/>
      <c r="AC483" s="57"/>
      <c r="AD483" s="57"/>
      <c r="AE483" s="57"/>
      <c r="AF483" s="57"/>
      <c r="AG483" s="57"/>
      <c r="AH483" s="57"/>
      <c r="AI483" s="57"/>
      <c r="AJ483" s="57"/>
      <c r="AK483" s="57"/>
      <c r="AL483" s="57"/>
      <c r="AM483" s="57"/>
      <c r="AN483" s="57"/>
      <c r="AO483" s="57"/>
      <c r="AP483" s="57"/>
      <c r="AQ483" s="57"/>
      <c r="AR483" s="57"/>
      <c r="AS483" s="57"/>
      <c r="AT483" s="57"/>
      <c r="AU483" s="57"/>
      <c r="AV483" s="57"/>
      <c r="AW483" s="57"/>
      <c r="AX483" s="57"/>
      <c r="AY483" s="57"/>
      <c r="AZ483" s="57"/>
      <c r="BA483" s="57"/>
      <c r="BB483" s="57"/>
      <c r="BC483" s="57"/>
    </row>
    <row r="484" spans="1:55" s="45" customFormat="1" x14ac:dyDescent="0.15">
      <c r="A484" s="74"/>
      <c r="B484" s="74"/>
      <c r="C484" s="74"/>
      <c r="D484" s="74"/>
      <c r="E484" s="74"/>
      <c r="F484" s="74"/>
      <c r="G484" s="57"/>
      <c r="H484" s="57"/>
      <c r="I484" s="57"/>
      <c r="J484" s="57"/>
      <c r="K484" s="57"/>
      <c r="L484" s="57"/>
      <c r="M484" s="57"/>
      <c r="N484" s="57"/>
      <c r="O484" s="57"/>
      <c r="P484" s="57"/>
      <c r="Q484" s="57"/>
      <c r="R484" s="57"/>
      <c r="S484" s="57"/>
      <c r="T484" s="57"/>
      <c r="U484" s="57"/>
      <c r="V484" s="57"/>
      <c r="W484" s="57"/>
      <c r="X484" s="57"/>
      <c r="Y484" s="57"/>
      <c r="Z484" s="57"/>
      <c r="AA484" s="57"/>
      <c r="AB484" s="57"/>
      <c r="AC484" s="57"/>
      <c r="AD484" s="57"/>
      <c r="AE484" s="57"/>
      <c r="AF484" s="57"/>
      <c r="AG484" s="57"/>
      <c r="AH484" s="57"/>
      <c r="AI484" s="57"/>
      <c r="AJ484" s="57"/>
      <c r="AK484" s="57"/>
      <c r="AL484" s="57"/>
      <c r="AM484" s="57"/>
      <c r="AN484" s="57"/>
      <c r="AO484" s="57"/>
      <c r="AP484" s="57"/>
      <c r="AQ484" s="57"/>
      <c r="AR484" s="57"/>
      <c r="AS484" s="57"/>
      <c r="AT484" s="57"/>
      <c r="AU484" s="57"/>
      <c r="AV484" s="57"/>
      <c r="AW484" s="57"/>
      <c r="AX484" s="57"/>
      <c r="AY484" s="57"/>
      <c r="AZ484" s="57"/>
      <c r="BA484" s="57"/>
      <c r="BB484" s="57"/>
      <c r="BC484" s="57"/>
    </row>
    <row r="485" spans="1:55" s="45" customFormat="1" x14ac:dyDescent="0.15">
      <c r="A485" s="74"/>
      <c r="B485" s="74"/>
      <c r="C485" s="74"/>
      <c r="D485" s="74"/>
      <c r="E485" s="74"/>
      <c r="F485" s="74"/>
      <c r="G485" s="57"/>
      <c r="H485" s="57"/>
      <c r="I485" s="57"/>
      <c r="J485" s="57"/>
      <c r="K485" s="57"/>
      <c r="L485" s="57"/>
      <c r="M485" s="57"/>
      <c r="N485" s="57"/>
      <c r="O485" s="57"/>
      <c r="P485" s="57"/>
      <c r="Q485" s="57"/>
      <c r="R485" s="57"/>
      <c r="S485" s="57"/>
      <c r="T485" s="57"/>
      <c r="U485" s="57"/>
      <c r="V485" s="57"/>
      <c r="W485" s="57"/>
      <c r="X485" s="57"/>
      <c r="Y485" s="57"/>
      <c r="Z485" s="57"/>
      <c r="AA485" s="57"/>
      <c r="AB485" s="57"/>
      <c r="AC485" s="57"/>
      <c r="AD485" s="57"/>
      <c r="AE485" s="57"/>
      <c r="AF485" s="57"/>
      <c r="AG485" s="57"/>
      <c r="AH485" s="57"/>
      <c r="AI485" s="57"/>
      <c r="AJ485" s="57"/>
      <c r="AK485" s="57"/>
      <c r="AL485" s="57"/>
      <c r="AM485" s="57"/>
      <c r="AN485" s="57"/>
      <c r="AO485" s="57"/>
      <c r="AP485" s="57"/>
      <c r="AQ485" s="57"/>
      <c r="AR485" s="57"/>
      <c r="AS485" s="57"/>
      <c r="AT485" s="57"/>
      <c r="AU485" s="57"/>
      <c r="AV485" s="57"/>
      <c r="AW485" s="57"/>
      <c r="AX485" s="57"/>
      <c r="AY485" s="57"/>
      <c r="AZ485" s="57"/>
      <c r="BA485" s="57"/>
      <c r="BB485" s="57"/>
      <c r="BC485" s="57"/>
    </row>
    <row r="486" spans="1:55" s="45" customFormat="1" x14ac:dyDescent="0.15">
      <c r="A486" s="74"/>
      <c r="B486" s="74"/>
      <c r="C486" s="74"/>
      <c r="D486" s="74"/>
      <c r="E486" s="74"/>
      <c r="F486" s="74"/>
      <c r="G486" s="57"/>
      <c r="H486" s="57"/>
      <c r="I486" s="57"/>
      <c r="J486" s="57"/>
      <c r="K486" s="57"/>
      <c r="L486" s="57"/>
      <c r="M486" s="57"/>
      <c r="N486" s="57"/>
      <c r="O486" s="57"/>
      <c r="P486" s="57"/>
      <c r="Q486" s="57"/>
      <c r="R486" s="57"/>
      <c r="S486" s="57"/>
      <c r="T486" s="57"/>
      <c r="U486" s="57"/>
      <c r="V486" s="57"/>
      <c r="W486" s="57"/>
      <c r="X486" s="57"/>
      <c r="Y486" s="57"/>
      <c r="Z486" s="57"/>
      <c r="AA486" s="57"/>
      <c r="AB486" s="57"/>
      <c r="AC486" s="57"/>
      <c r="AD486" s="57"/>
      <c r="AE486" s="57"/>
      <c r="AF486" s="57"/>
      <c r="AG486" s="57"/>
      <c r="AH486" s="57"/>
      <c r="AI486" s="57"/>
      <c r="AJ486" s="57"/>
      <c r="AK486" s="57"/>
      <c r="AL486" s="57"/>
      <c r="AM486" s="57"/>
      <c r="AN486" s="57"/>
      <c r="AO486" s="57"/>
      <c r="AP486" s="57"/>
      <c r="AQ486" s="57"/>
      <c r="AR486" s="57"/>
      <c r="AS486" s="57"/>
      <c r="AT486" s="57"/>
      <c r="AU486" s="57"/>
      <c r="AV486" s="57"/>
      <c r="AW486" s="57"/>
      <c r="AX486" s="57"/>
      <c r="AY486" s="57"/>
      <c r="AZ486" s="57"/>
      <c r="BA486" s="57"/>
      <c r="BB486" s="57"/>
      <c r="BC486" s="57"/>
    </row>
    <row r="487" spans="1:55" s="45" customFormat="1" x14ac:dyDescent="0.15">
      <c r="A487" s="74"/>
      <c r="B487" s="74"/>
      <c r="C487" s="74"/>
      <c r="D487" s="74"/>
      <c r="E487" s="74"/>
      <c r="F487" s="74"/>
      <c r="G487" s="57"/>
      <c r="H487" s="57"/>
      <c r="I487" s="57"/>
      <c r="J487" s="57"/>
      <c r="K487" s="57"/>
      <c r="L487" s="57"/>
      <c r="M487" s="57"/>
      <c r="N487" s="57"/>
      <c r="O487" s="57"/>
      <c r="P487" s="57"/>
      <c r="Q487" s="57"/>
      <c r="R487" s="57"/>
      <c r="S487" s="57"/>
      <c r="T487" s="57"/>
      <c r="U487" s="57"/>
      <c r="V487" s="57"/>
      <c r="W487" s="57"/>
      <c r="X487" s="57"/>
      <c r="Y487" s="57"/>
      <c r="Z487" s="57"/>
      <c r="AA487" s="57"/>
      <c r="AB487" s="57"/>
      <c r="AC487" s="57"/>
      <c r="AD487" s="57"/>
      <c r="AE487" s="57"/>
      <c r="AF487" s="57"/>
      <c r="AG487" s="57"/>
      <c r="AH487" s="57"/>
      <c r="AI487" s="57"/>
      <c r="AJ487" s="57"/>
      <c r="AK487" s="57"/>
      <c r="AL487" s="57"/>
      <c r="AM487" s="57"/>
      <c r="AN487" s="57"/>
      <c r="AO487" s="57"/>
      <c r="AP487" s="57"/>
      <c r="AQ487" s="57"/>
      <c r="AR487" s="57"/>
      <c r="AS487" s="57"/>
      <c r="AT487" s="57"/>
      <c r="AU487" s="57"/>
      <c r="AV487" s="57"/>
      <c r="AW487" s="57"/>
      <c r="AX487" s="57"/>
      <c r="AY487" s="57"/>
      <c r="AZ487" s="57"/>
      <c r="BA487" s="57"/>
      <c r="BB487" s="57"/>
      <c r="BC487" s="57"/>
    </row>
    <row r="488" spans="1:55" s="45" customFormat="1" x14ac:dyDescent="0.15">
      <c r="A488" s="74"/>
      <c r="B488" s="74"/>
      <c r="C488" s="74"/>
      <c r="D488" s="74"/>
      <c r="E488" s="74"/>
      <c r="F488" s="74"/>
      <c r="G488" s="57"/>
      <c r="H488" s="57"/>
      <c r="I488" s="57"/>
      <c r="J488" s="57"/>
      <c r="K488" s="57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  <c r="Z488" s="57"/>
      <c r="AA488" s="57"/>
      <c r="AB488" s="57"/>
      <c r="AC488" s="57"/>
      <c r="AD488" s="57"/>
      <c r="AE488" s="57"/>
      <c r="AF488" s="57"/>
      <c r="AG488" s="57"/>
      <c r="AH488" s="57"/>
      <c r="AI488" s="57"/>
      <c r="AJ488" s="57"/>
      <c r="AK488" s="57"/>
      <c r="AL488" s="57"/>
      <c r="AM488" s="57"/>
      <c r="AN488" s="57"/>
      <c r="AO488" s="57"/>
      <c r="AP488" s="57"/>
      <c r="AQ488" s="57"/>
      <c r="AR488" s="57"/>
      <c r="AS488" s="57"/>
      <c r="AT488" s="57"/>
      <c r="AU488" s="57"/>
      <c r="AV488" s="57"/>
      <c r="AW488" s="57"/>
      <c r="AX488" s="57"/>
      <c r="AY488" s="57"/>
      <c r="AZ488" s="57"/>
      <c r="BA488" s="57"/>
      <c r="BB488" s="57"/>
      <c r="BC488" s="57"/>
    </row>
    <row r="489" spans="1:55" s="45" customFormat="1" x14ac:dyDescent="0.15">
      <c r="A489" s="74"/>
      <c r="B489" s="74"/>
      <c r="C489" s="74"/>
      <c r="D489" s="74"/>
      <c r="E489" s="74"/>
      <c r="F489" s="74"/>
      <c r="G489" s="57"/>
      <c r="H489" s="57"/>
      <c r="I489" s="57"/>
      <c r="J489" s="57"/>
      <c r="K489" s="57"/>
      <c r="L489" s="57"/>
      <c r="M489" s="57"/>
      <c r="N489" s="57"/>
      <c r="O489" s="57"/>
      <c r="P489" s="57"/>
      <c r="Q489" s="57"/>
      <c r="R489" s="57"/>
      <c r="S489" s="57"/>
      <c r="T489" s="57"/>
      <c r="U489" s="57"/>
      <c r="V489" s="57"/>
      <c r="W489" s="57"/>
      <c r="X489" s="57"/>
      <c r="Y489" s="57"/>
      <c r="Z489" s="57"/>
      <c r="AA489" s="57"/>
      <c r="AB489" s="57"/>
      <c r="AC489" s="57"/>
      <c r="AD489" s="57"/>
      <c r="AE489" s="57"/>
      <c r="AF489" s="57"/>
      <c r="AG489" s="57"/>
      <c r="AH489" s="57"/>
      <c r="AI489" s="57"/>
      <c r="AJ489" s="57"/>
      <c r="AK489" s="57"/>
      <c r="AL489" s="57"/>
      <c r="AM489" s="57"/>
      <c r="AN489" s="57"/>
      <c r="AO489" s="57"/>
      <c r="AP489" s="57"/>
      <c r="AQ489" s="57"/>
      <c r="AR489" s="57"/>
      <c r="AS489" s="57"/>
      <c r="AT489" s="57"/>
      <c r="AU489" s="57"/>
      <c r="AV489" s="57"/>
      <c r="AW489" s="57"/>
      <c r="AX489" s="57"/>
      <c r="AY489" s="57"/>
      <c r="AZ489" s="57"/>
      <c r="BA489" s="57"/>
      <c r="BB489" s="57"/>
      <c r="BC489" s="57"/>
    </row>
    <row r="490" spans="1:55" s="45" customFormat="1" x14ac:dyDescent="0.15">
      <c r="A490" s="74"/>
      <c r="B490" s="74"/>
      <c r="C490" s="74"/>
      <c r="D490" s="74"/>
      <c r="E490" s="74"/>
      <c r="F490" s="74"/>
      <c r="G490" s="57"/>
      <c r="H490" s="57"/>
      <c r="I490" s="57"/>
      <c r="J490" s="57"/>
      <c r="K490" s="57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  <c r="X490" s="57"/>
      <c r="Y490" s="57"/>
      <c r="Z490" s="57"/>
      <c r="AA490" s="57"/>
      <c r="AB490" s="57"/>
      <c r="AC490" s="57"/>
      <c r="AD490" s="57"/>
      <c r="AE490" s="57"/>
      <c r="AF490" s="57"/>
      <c r="AG490" s="57"/>
      <c r="AH490" s="57"/>
      <c r="AI490" s="57"/>
      <c r="AJ490" s="57"/>
      <c r="AK490" s="57"/>
      <c r="AL490" s="57"/>
      <c r="AM490" s="57"/>
      <c r="AN490" s="57"/>
      <c r="AO490" s="57"/>
      <c r="AP490" s="57"/>
      <c r="AQ490" s="57"/>
      <c r="AR490" s="57"/>
      <c r="AS490" s="57"/>
      <c r="AT490" s="57"/>
      <c r="AU490" s="57"/>
      <c r="AV490" s="57"/>
      <c r="AW490" s="57"/>
      <c r="AX490" s="57"/>
      <c r="AY490" s="57"/>
      <c r="AZ490" s="57"/>
      <c r="BA490" s="57"/>
      <c r="BB490" s="57"/>
      <c r="BC490" s="57"/>
    </row>
    <row r="491" spans="1:55" s="45" customFormat="1" x14ac:dyDescent="0.15">
      <c r="A491" s="74"/>
      <c r="B491" s="74"/>
      <c r="C491" s="74"/>
      <c r="D491" s="74"/>
      <c r="E491" s="74"/>
      <c r="F491" s="74"/>
      <c r="G491" s="57"/>
      <c r="H491" s="57"/>
      <c r="I491" s="57"/>
      <c r="J491" s="57"/>
      <c r="K491" s="57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  <c r="Z491" s="57"/>
      <c r="AA491" s="57"/>
      <c r="AB491" s="57"/>
      <c r="AC491" s="57"/>
      <c r="AD491" s="57"/>
      <c r="AE491" s="57"/>
      <c r="AF491" s="57"/>
      <c r="AG491" s="57"/>
      <c r="AH491" s="57"/>
      <c r="AI491" s="57"/>
      <c r="AJ491" s="57"/>
      <c r="AK491" s="57"/>
      <c r="AL491" s="57"/>
      <c r="AM491" s="57"/>
      <c r="AN491" s="57"/>
      <c r="AO491" s="57"/>
      <c r="AP491" s="57"/>
      <c r="AQ491" s="57"/>
      <c r="AR491" s="57"/>
      <c r="AS491" s="57"/>
      <c r="AT491" s="57"/>
      <c r="AU491" s="57"/>
      <c r="AV491" s="57"/>
      <c r="AW491" s="57"/>
      <c r="AX491" s="57"/>
      <c r="AY491" s="57"/>
      <c r="AZ491" s="57"/>
      <c r="BA491" s="57"/>
      <c r="BB491" s="57"/>
      <c r="BC491" s="57"/>
    </row>
    <row r="492" spans="1:55" s="45" customFormat="1" x14ac:dyDescent="0.15">
      <c r="A492" s="74"/>
      <c r="B492" s="74"/>
      <c r="C492" s="74"/>
      <c r="D492" s="74"/>
      <c r="E492" s="74"/>
      <c r="F492" s="74"/>
      <c r="G492" s="57"/>
      <c r="H492" s="57"/>
      <c r="I492" s="57"/>
      <c r="J492" s="57"/>
      <c r="K492" s="57"/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  <c r="Z492" s="57"/>
      <c r="AA492" s="57"/>
      <c r="AB492" s="57"/>
      <c r="AC492" s="57"/>
      <c r="AD492" s="57"/>
      <c r="AE492" s="57"/>
      <c r="AF492" s="57"/>
      <c r="AG492" s="57"/>
      <c r="AH492" s="57"/>
      <c r="AI492" s="57"/>
      <c r="AJ492" s="57"/>
      <c r="AK492" s="57"/>
      <c r="AL492" s="57"/>
      <c r="AM492" s="57"/>
      <c r="AN492" s="57"/>
      <c r="AO492" s="57"/>
      <c r="AP492" s="57"/>
      <c r="AQ492" s="57"/>
      <c r="AR492" s="57"/>
      <c r="AS492" s="57"/>
      <c r="AT492" s="57"/>
      <c r="AU492" s="57"/>
      <c r="AV492" s="57"/>
      <c r="AW492" s="57"/>
      <c r="AX492" s="57"/>
      <c r="AY492" s="57"/>
      <c r="AZ492" s="57"/>
      <c r="BA492" s="57"/>
      <c r="BB492" s="57"/>
      <c r="BC492" s="57"/>
    </row>
    <row r="493" spans="1:55" s="45" customFormat="1" x14ac:dyDescent="0.15">
      <c r="A493" s="74"/>
      <c r="B493" s="74"/>
      <c r="C493" s="74"/>
      <c r="D493" s="74"/>
      <c r="E493" s="74"/>
      <c r="F493" s="74"/>
      <c r="G493" s="57"/>
      <c r="H493" s="57"/>
      <c r="I493" s="57"/>
      <c r="J493" s="57"/>
      <c r="K493" s="57"/>
      <c r="L493" s="57"/>
      <c r="M493" s="57"/>
      <c r="N493" s="57"/>
      <c r="O493" s="57"/>
      <c r="P493" s="57"/>
      <c r="Q493" s="57"/>
      <c r="R493" s="57"/>
      <c r="S493" s="57"/>
      <c r="T493" s="57"/>
      <c r="U493" s="57"/>
      <c r="V493" s="57"/>
      <c r="W493" s="57"/>
      <c r="X493" s="57"/>
      <c r="Y493" s="57"/>
      <c r="Z493" s="57"/>
      <c r="AA493" s="57"/>
      <c r="AB493" s="57"/>
      <c r="AC493" s="57"/>
      <c r="AD493" s="57"/>
      <c r="AE493" s="57"/>
      <c r="AF493" s="57"/>
      <c r="AG493" s="57"/>
      <c r="AH493" s="57"/>
      <c r="AI493" s="57"/>
      <c r="AJ493" s="57"/>
      <c r="AK493" s="57"/>
      <c r="AL493" s="57"/>
      <c r="AM493" s="57"/>
      <c r="AN493" s="57"/>
      <c r="AO493" s="57"/>
      <c r="AP493" s="57"/>
      <c r="AQ493" s="57"/>
      <c r="AR493" s="57"/>
      <c r="AS493" s="57"/>
      <c r="AT493" s="57"/>
      <c r="AU493" s="57"/>
      <c r="AV493" s="57"/>
      <c r="AW493" s="57"/>
      <c r="AX493" s="57"/>
      <c r="AY493" s="57"/>
      <c r="AZ493" s="57"/>
      <c r="BA493" s="57"/>
      <c r="BB493" s="57"/>
      <c r="BC493" s="57"/>
    </row>
    <row r="494" spans="1:55" s="45" customFormat="1" x14ac:dyDescent="0.15">
      <c r="A494" s="74"/>
      <c r="B494" s="74"/>
      <c r="C494" s="74"/>
      <c r="D494" s="74"/>
      <c r="E494" s="74"/>
      <c r="F494" s="74"/>
      <c r="G494" s="57"/>
      <c r="H494" s="57"/>
      <c r="I494" s="57"/>
      <c r="J494" s="57"/>
      <c r="K494" s="57"/>
      <c r="L494" s="57"/>
      <c r="M494" s="57"/>
      <c r="N494" s="57"/>
      <c r="O494" s="57"/>
      <c r="P494" s="57"/>
      <c r="Q494" s="57"/>
      <c r="R494" s="57"/>
      <c r="S494" s="57"/>
      <c r="T494" s="57"/>
      <c r="U494" s="57"/>
      <c r="V494" s="57"/>
      <c r="W494" s="57"/>
      <c r="X494" s="57"/>
      <c r="Y494" s="57"/>
      <c r="Z494" s="57"/>
      <c r="AA494" s="57"/>
      <c r="AB494" s="57"/>
      <c r="AC494" s="57"/>
      <c r="AD494" s="57"/>
      <c r="AE494" s="57"/>
      <c r="AF494" s="57"/>
      <c r="AG494" s="57"/>
      <c r="AH494" s="57"/>
      <c r="AI494" s="57"/>
      <c r="AJ494" s="57"/>
      <c r="AK494" s="57"/>
      <c r="AL494" s="57"/>
      <c r="AM494" s="57"/>
      <c r="AN494" s="57"/>
      <c r="AO494" s="57"/>
      <c r="AP494" s="57"/>
      <c r="AQ494" s="57"/>
      <c r="AR494" s="57"/>
      <c r="AS494" s="57"/>
      <c r="AT494" s="57"/>
      <c r="AU494" s="57"/>
      <c r="AV494" s="57"/>
      <c r="AW494" s="57"/>
      <c r="AX494" s="57"/>
      <c r="AY494" s="57"/>
      <c r="AZ494" s="57"/>
      <c r="BA494" s="57"/>
      <c r="BB494" s="57"/>
      <c r="BC494" s="57"/>
    </row>
    <row r="495" spans="1:55" s="45" customFormat="1" x14ac:dyDescent="0.15">
      <c r="A495" s="74"/>
      <c r="B495" s="74"/>
      <c r="C495" s="74"/>
      <c r="D495" s="74"/>
      <c r="E495" s="74"/>
      <c r="F495" s="74"/>
      <c r="G495" s="57"/>
      <c r="H495" s="57"/>
      <c r="I495" s="57"/>
      <c r="J495" s="57"/>
      <c r="K495" s="57"/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/>
      <c r="W495" s="57"/>
      <c r="X495" s="57"/>
      <c r="Y495" s="57"/>
      <c r="Z495" s="57"/>
      <c r="AA495" s="57"/>
      <c r="AB495" s="57"/>
      <c r="AC495" s="57"/>
      <c r="AD495" s="57"/>
      <c r="AE495" s="57"/>
      <c r="AF495" s="57"/>
      <c r="AG495" s="57"/>
      <c r="AH495" s="57"/>
      <c r="AI495" s="57"/>
      <c r="AJ495" s="57"/>
      <c r="AK495" s="57"/>
      <c r="AL495" s="57"/>
      <c r="AM495" s="57"/>
      <c r="AN495" s="57"/>
      <c r="AO495" s="57"/>
      <c r="AP495" s="57"/>
      <c r="AQ495" s="57"/>
      <c r="AR495" s="57"/>
      <c r="AS495" s="57"/>
      <c r="AT495" s="57"/>
      <c r="AU495" s="57"/>
      <c r="AV495" s="57"/>
      <c r="AW495" s="57"/>
      <c r="AX495" s="57"/>
      <c r="AY495" s="57"/>
      <c r="AZ495" s="57"/>
      <c r="BA495" s="57"/>
      <c r="BB495" s="57"/>
      <c r="BC495" s="57"/>
    </row>
    <row r="496" spans="1:55" s="45" customFormat="1" x14ac:dyDescent="0.15">
      <c r="A496" s="74"/>
      <c r="B496" s="74"/>
      <c r="C496" s="74"/>
      <c r="D496" s="74"/>
      <c r="E496" s="74"/>
      <c r="F496" s="74"/>
      <c r="G496" s="57"/>
      <c r="H496" s="57"/>
      <c r="I496" s="57"/>
      <c r="J496" s="57"/>
      <c r="K496" s="57"/>
      <c r="L496" s="57"/>
      <c r="M496" s="57"/>
      <c r="N496" s="57"/>
      <c r="O496" s="57"/>
      <c r="P496" s="57"/>
      <c r="Q496" s="57"/>
      <c r="R496" s="57"/>
      <c r="S496" s="57"/>
      <c r="T496" s="57"/>
      <c r="U496" s="57"/>
      <c r="V496" s="57"/>
      <c r="W496" s="57"/>
      <c r="X496" s="57"/>
      <c r="Y496" s="57"/>
      <c r="Z496" s="57"/>
      <c r="AA496" s="57"/>
      <c r="AB496" s="57"/>
      <c r="AC496" s="57"/>
      <c r="AD496" s="57"/>
      <c r="AE496" s="57"/>
      <c r="AF496" s="57"/>
      <c r="AG496" s="57"/>
      <c r="AH496" s="57"/>
      <c r="AI496" s="57"/>
      <c r="AJ496" s="57"/>
      <c r="AK496" s="57"/>
      <c r="AL496" s="57"/>
      <c r="AM496" s="57"/>
      <c r="AN496" s="57"/>
      <c r="AO496" s="57"/>
      <c r="AP496" s="57"/>
      <c r="AQ496" s="57"/>
      <c r="AR496" s="57"/>
      <c r="AS496" s="57"/>
      <c r="AT496" s="57"/>
      <c r="AU496" s="57"/>
      <c r="AV496" s="57"/>
      <c r="AW496" s="57"/>
      <c r="AX496" s="57"/>
      <c r="AY496" s="57"/>
      <c r="AZ496" s="57"/>
      <c r="BA496" s="57"/>
      <c r="BB496" s="57"/>
      <c r="BC496" s="57"/>
    </row>
    <row r="497" spans="1:55" s="45" customFormat="1" x14ac:dyDescent="0.15">
      <c r="A497" s="74"/>
      <c r="B497" s="74"/>
      <c r="C497" s="74"/>
      <c r="D497" s="74"/>
      <c r="E497" s="74"/>
      <c r="F497" s="74"/>
      <c r="G497" s="57"/>
      <c r="H497" s="57"/>
      <c r="I497" s="57"/>
      <c r="J497" s="57"/>
      <c r="K497" s="57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/>
      <c r="W497" s="57"/>
      <c r="X497" s="57"/>
      <c r="Y497" s="57"/>
      <c r="Z497" s="57"/>
      <c r="AA497" s="57"/>
      <c r="AB497" s="57"/>
      <c r="AC497" s="57"/>
      <c r="AD497" s="57"/>
      <c r="AE497" s="57"/>
      <c r="AF497" s="57"/>
      <c r="AG497" s="57"/>
      <c r="AH497" s="57"/>
      <c r="AI497" s="57"/>
      <c r="AJ497" s="57"/>
      <c r="AK497" s="57"/>
      <c r="AL497" s="57"/>
      <c r="AM497" s="57"/>
      <c r="AN497" s="57"/>
      <c r="AO497" s="57"/>
      <c r="AP497" s="57"/>
      <c r="AQ497" s="57"/>
      <c r="AR497" s="57"/>
      <c r="AS497" s="57"/>
      <c r="AT497" s="57"/>
      <c r="AU497" s="57"/>
      <c r="AV497" s="57"/>
      <c r="AW497" s="57"/>
      <c r="AX497" s="57"/>
      <c r="AY497" s="57"/>
      <c r="AZ497" s="57"/>
      <c r="BA497" s="57"/>
      <c r="BB497" s="57"/>
      <c r="BC497" s="57"/>
    </row>
    <row r="498" spans="1:55" s="45" customFormat="1" x14ac:dyDescent="0.15">
      <c r="A498" s="74"/>
      <c r="B498" s="74"/>
      <c r="C498" s="74"/>
      <c r="D498" s="74"/>
      <c r="E498" s="74"/>
      <c r="F498" s="74"/>
      <c r="G498" s="57"/>
      <c r="H498" s="57"/>
      <c r="I498" s="57"/>
      <c r="J498" s="57"/>
      <c r="K498" s="57"/>
      <c r="L498" s="57"/>
      <c r="M498" s="57"/>
      <c r="N498" s="57"/>
      <c r="O498" s="57"/>
      <c r="P498" s="57"/>
      <c r="Q498" s="57"/>
      <c r="R498" s="57"/>
      <c r="S498" s="57"/>
      <c r="T498" s="57"/>
      <c r="U498" s="57"/>
      <c r="V498" s="57"/>
      <c r="W498" s="57"/>
      <c r="X498" s="57"/>
      <c r="Y498" s="57"/>
      <c r="Z498" s="57"/>
      <c r="AA498" s="57"/>
      <c r="AB498" s="57"/>
      <c r="AC498" s="57"/>
      <c r="AD498" s="57"/>
      <c r="AE498" s="57"/>
      <c r="AF498" s="57"/>
      <c r="AG498" s="57"/>
      <c r="AH498" s="57"/>
      <c r="AI498" s="57"/>
      <c r="AJ498" s="57"/>
      <c r="AK498" s="57"/>
      <c r="AL498" s="57"/>
      <c r="AM498" s="57"/>
      <c r="AN498" s="57"/>
      <c r="AO498" s="57"/>
      <c r="AP498" s="57"/>
      <c r="AQ498" s="57"/>
      <c r="AR498" s="57"/>
      <c r="AS498" s="57"/>
      <c r="AT498" s="57"/>
      <c r="AU498" s="57"/>
      <c r="AV498" s="57"/>
      <c r="AW498" s="57"/>
      <c r="AX498" s="57"/>
      <c r="AY498" s="57"/>
      <c r="AZ498" s="57"/>
      <c r="BA498" s="57"/>
      <c r="BB498" s="57"/>
      <c r="BC498" s="57"/>
    </row>
    <row r="499" spans="1:55" s="45" customFormat="1" x14ac:dyDescent="0.15">
      <c r="A499" s="74"/>
      <c r="B499" s="74"/>
      <c r="C499" s="74"/>
      <c r="D499" s="74"/>
      <c r="E499" s="74"/>
      <c r="F499" s="74"/>
      <c r="G499" s="57"/>
      <c r="H499" s="57"/>
      <c r="I499" s="57"/>
      <c r="J499" s="57"/>
      <c r="K499" s="57"/>
      <c r="L499" s="57"/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  <c r="X499" s="57"/>
      <c r="Y499" s="57"/>
      <c r="Z499" s="57"/>
      <c r="AA499" s="57"/>
      <c r="AB499" s="57"/>
      <c r="AC499" s="57"/>
      <c r="AD499" s="57"/>
      <c r="AE499" s="57"/>
      <c r="AF499" s="57"/>
      <c r="AG499" s="57"/>
      <c r="AH499" s="57"/>
      <c r="AI499" s="57"/>
      <c r="AJ499" s="57"/>
      <c r="AK499" s="57"/>
      <c r="AL499" s="57"/>
      <c r="AM499" s="57"/>
      <c r="AN499" s="57"/>
      <c r="AO499" s="57"/>
      <c r="AP499" s="57"/>
      <c r="AQ499" s="57"/>
      <c r="AR499" s="57"/>
      <c r="AS499" s="57"/>
      <c r="AT499" s="57"/>
      <c r="AU499" s="57"/>
      <c r="AV499" s="57"/>
      <c r="AW499" s="57"/>
      <c r="AX499" s="57"/>
      <c r="AY499" s="57"/>
      <c r="AZ499" s="57"/>
      <c r="BA499" s="57"/>
      <c r="BB499" s="57"/>
      <c r="BC499" s="57"/>
    </row>
    <row r="500" spans="1:55" s="45" customFormat="1" x14ac:dyDescent="0.15">
      <c r="A500" s="74"/>
      <c r="B500" s="74"/>
      <c r="C500" s="74"/>
      <c r="D500" s="74"/>
      <c r="E500" s="74"/>
      <c r="F500" s="74"/>
      <c r="G500" s="57"/>
      <c r="H500" s="57"/>
      <c r="I500" s="57"/>
      <c r="J500" s="57"/>
      <c r="K500" s="57"/>
      <c r="L500" s="57"/>
      <c r="M500" s="57"/>
      <c r="N500" s="57"/>
      <c r="O500" s="57"/>
      <c r="P500" s="57"/>
      <c r="Q500" s="57"/>
      <c r="R500" s="57"/>
      <c r="S500" s="57"/>
      <c r="T500" s="57"/>
      <c r="U500" s="57"/>
      <c r="V500" s="57"/>
      <c r="W500" s="57"/>
      <c r="X500" s="57"/>
      <c r="Y500" s="57"/>
      <c r="Z500" s="57"/>
      <c r="AA500" s="57"/>
      <c r="AB500" s="57"/>
      <c r="AC500" s="57"/>
      <c r="AD500" s="57"/>
      <c r="AE500" s="57"/>
      <c r="AF500" s="57"/>
      <c r="AG500" s="57"/>
      <c r="AH500" s="57"/>
      <c r="AI500" s="57"/>
      <c r="AJ500" s="57"/>
      <c r="AK500" s="57"/>
      <c r="AL500" s="57"/>
      <c r="AM500" s="57"/>
      <c r="AN500" s="57"/>
      <c r="AO500" s="57"/>
      <c r="AP500" s="57"/>
      <c r="AQ500" s="57"/>
      <c r="AR500" s="57"/>
      <c r="AS500" s="57"/>
      <c r="AT500" s="57"/>
      <c r="AU500" s="57"/>
      <c r="AV500" s="57"/>
      <c r="AW500" s="57"/>
      <c r="AX500" s="57"/>
      <c r="AY500" s="57"/>
      <c r="AZ500" s="57"/>
      <c r="BA500" s="57"/>
      <c r="BB500" s="57"/>
      <c r="BC500" s="57"/>
    </row>
    <row r="501" spans="1:55" s="45" customFormat="1" x14ac:dyDescent="0.15">
      <c r="A501" s="74"/>
      <c r="B501" s="74"/>
      <c r="C501" s="74"/>
      <c r="D501" s="74"/>
      <c r="E501" s="74"/>
      <c r="F501" s="74"/>
      <c r="G501" s="57"/>
      <c r="H501" s="57"/>
      <c r="I501" s="57"/>
      <c r="J501" s="57"/>
      <c r="K501" s="57"/>
      <c r="L501" s="57"/>
      <c r="M501" s="57"/>
      <c r="N501" s="57"/>
      <c r="O501" s="57"/>
      <c r="P501" s="57"/>
      <c r="Q501" s="57"/>
      <c r="R501" s="57"/>
      <c r="S501" s="57"/>
      <c r="T501" s="57"/>
      <c r="U501" s="57"/>
      <c r="V501" s="57"/>
      <c r="W501" s="57"/>
      <c r="X501" s="57"/>
      <c r="Y501" s="57"/>
      <c r="Z501" s="57"/>
      <c r="AA501" s="57"/>
      <c r="AB501" s="57"/>
      <c r="AC501" s="57"/>
      <c r="AD501" s="57"/>
      <c r="AE501" s="57"/>
      <c r="AF501" s="57"/>
      <c r="AG501" s="57"/>
      <c r="AH501" s="57"/>
      <c r="AI501" s="57"/>
      <c r="AJ501" s="57"/>
      <c r="AK501" s="57"/>
      <c r="AL501" s="57"/>
      <c r="AM501" s="57"/>
      <c r="AN501" s="57"/>
      <c r="AO501" s="57"/>
      <c r="AP501" s="57"/>
      <c r="AQ501" s="57"/>
      <c r="AR501" s="57"/>
      <c r="AS501" s="57"/>
      <c r="AT501" s="57"/>
      <c r="AU501" s="57"/>
      <c r="AV501" s="57"/>
      <c r="AW501" s="57"/>
      <c r="AX501" s="57"/>
      <c r="AY501" s="57"/>
      <c r="AZ501" s="57"/>
      <c r="BA501" s="57"/>
      <c r="BB501" s="57"/>
      <c r="BC501" s="57"/>
    </row>
    <row r="502" spans="1:55" s="45" customFormat="1" x14ac:dyDescent="0.15">
      <c r="A502" s="74"/>
      <c r="B502" s="74"/>
      <c r="C502" s="74"/>
      <c r="D502" s="74"/>
      <c r="E502" s="74"/>
      <c r="F502" s="74"/>
      <c r="G502" s="57"/>
      <c r="H502" s="57"/>
      <c r="I502" s="57"/>
      <c r="J502" s="57"/>
      <c r="K502" s="57"/>
      <c r="L502" s="57"/>
      <c r="M502" s="57"/>
      <c r="N502" s="57"/>
      <c r="O502" s="57"/>
      <c r="P502" s="57"/>
      <c r="Q502" s="57"/>
      <c r="R502" s="57"/>
      <c r="S502" s="57"/>
      <c r="T502" s="57"/>
      <c r="U502" s="57"/>
      <c r="V502" s="57"/>
      <c r="W502" s="57"/>
      <c r="X502" s="57"/>
      <c r="Y502" s="57"/>
      <c r="Z502" s="57"/>
      <c r="AA502" s="57"/>
      <c r="AB502" s="57"/>
      <c r="AC502" s="57"/>
      <c r="AD502" s="57"/>
      <c r="AE502" s="57"/>
      <c r="AF502" s="57"/>
      <c r="AG502" s="57"/>
      <c r="AH502" s="57"/>
      <c r="AI502" s="57"/>
      <c r="AJ502" s="57"/>
      <c r="AK502" s="57"/>
      <c r="AL502" s="57"/>
      <c r="AM502" s="57"/>
      <c r="AN502" s="57"/>
      <c r="AO502" s="57"/>
      <c r="AP502" s="57"/>
      <c r="AQ502" s="57"/>
      <c r="AR502" s="57"/>
      <c r="AS502" s="57"/>
      <c r="AT502" s="57"/>
      <c r="AU502" s="57"/>
      <c r="AV502" s="57"/>
      <c r="AW502" s="57"/>
      <c r="AX502" s="57"/>
      <c r="AY502" s="57"/>
      <c r="AZ502" s="57"/>
      <c r="BA502" s="57"/>
      <c r="BB502" s="57"/>
      <c r="BC502" s="57"/>
    </row>
    <row r="503" spans="1:55" s="45" customFormat="1" x14ac:dyDescent="0.15">
      <c r="A503" s="74"/>
      <c r="B503" s="74"/>
      <c r="C503" s="74"/>
      <c r="D503" s="74"/>
      <c r="E503" s="74"/>
      <c r="F503" s="74"/>
      <c r="G503" s="57"/>
      <c r="H503" s="57"/>
      <c r="I503" s="57"/>
      <c r="J503" s="57"/>
      <c r="K503" s="57"/>
      <c r="L503" s="57"/>
      <c r="M503" s="57"/>
      <c r="N503" s="57"/>
      <c r="O503" s="57"/>
      <c r="P503" s="57"/>
      <c r="Q503" s="57"/>
      <c r="R503" s="57"/>
      <c r="S503" s="57"/>
      <c r="T503" s="57"/>
      <c r="U503" s="57"/>
      <c r="V503" s="57"/>
      <c r="W503" s="57"/>
      <c r="X503" s="57"/>
      <c r="Y503" s="57"/>
      <c r="Z503" s="57"/>
      <c r="AA503" s="57"/>
      <c r="AB503" s="57"/>
      <c r="AC503" s="57"/>
      <c r="AD503" s="57"/>
      <c r="AE503" s="57"/>
      <c r="AF503" s="57"/>
      <c r="AG503" s="57"/>
      <c r="AH503" s="57"/>
      <c r="AI503" s="57"/>
      <c r="AJ503" s="57"/>
      <c r="AK503" s="57"/>
      <c r="AL503" s="57"/>
      <c r="AM503" s="57"/>
      <c r="AN503" s="57"/>
      <c r="AO503" s="57"/>
      <c r="AP503" s="57"/>
      <c r="AQ503" s="57"/>
      <c r="AR503" s="57"/>
      <c r="AS503" s="57"/>
      <c r="AT503" s="57"/>
      <c r="AU503" s="57"/>
      <c r="AV503" s="57"/>
      <c r="AW503" s="57"/>
      <c r="AX503" s="57"/>
      <c r="AY503" s="57"/>
      <c r="AZ503" s="57"/>
      <c r="BA503" s="57"/>
      <c r="BB503" s="57"/>
      <c r="BC503" s="57"/>
    </row>
    <row r="504" spans="1:55" s="45" customFormat="1" x14ac:dyDescent="0.15">
      <c r="A504" s="74"/>
      <c r="B504" s="74"/>
      <c r="C504" s="74"/>
      <c r="D504" s="74"/>
      <c r="E504" s="74"/>
      <c r="F504" s="74"/>
      <c r="G504" s="57"/>
      <c r="H504" s="57"/>
      <c r="I504" s="57"/>
      <c r="J504" s="57"/>
      <c r="K504" s="57"/>
      <c r="L504" s="57"/>
      <c r="M504" s="57"/>
      <c r="N504" s="57"/>
      <c r="O504" s="57"/>
      <c r="P504" s="57"/>
      <c r="Q504" s="57"/>
      <c r="R504" s="57"/>
      <c r="S504" s="57"/>
      <c r="T504" s="57"/>
      <c r="U504" s="57"/>
      <c r="V504" s="57"/>
      <c r="W504" s="57"/>
      <c r="X504" s="57"/>
      <c r="Y504" s="57"/>
      <c r="Z504" s="57"/>
      <c r="AA504" s="57"/>
      <c r="AB504" s="57"/>
      <c r="AC504" s="57"/>
      <c r="AD504" s="57"/>
      <c r="AE504" s="57"/>
      <c r="AF504" s="57"/>
      <c r="AG504" s="57"/>
      <c r="AH504" s="57"/>
      <c r="AI504" s="57"/>
      <c r="AJ504" s="57"/>
      <c r="AK504" s="57"/>
      <c r="AL504" s="57"/>
      <c r="AM504" s="57"/>
      <c r="AN504" s="57"/>
      <c r="AO504" s="57"/>
      <c r="AP504" s="57"/>
      <c r="AQ504" s="57"/>
      <c r="AR504" s="57"/>
      <c r="AS504" s="57"/>
      <c r="AT504" s="57"/>
      <c r="AU504" s="57"/>
      <c r="AV504" s="57"/>
      <c r="AW504" s="57"/>
      <c r="AX504" s="57"/>
      <c r="AY504" s="57"/>
      <c r="AZ504" s="57"/>
      <c r="BA504" s="57"/>
      <c r="BB504" s="57"/>
      <c r="BC504" s="57"/>
    </row>
    <row r="505" spans="1:55" s="45" customFormat="1" x14ac:dyDescent="0.15">
      <c r="A505" s="74"/>
      <c r="B505" s="74"/>
      <c r="C505" s="74"/>
      <c r="D505" s="74"/>
      <c r="E505" s="74"/>
      <c r="F505" s="74"/>
      <c r="G505" s="57"/>
      <c r="H505" s="57"/>
      <c r="I505" s="57"/>
      <c r="J505" s="57"/>
      <c r="K505" s="57"/>
      <c r="L505" s="57"/>
      <c r="M505" s="57"/>
      <c r="N505" s="57"/>
      <c r="O505" s="57"/>
      <c r="P505" s="57"/>
      <c r="Q505" s="57"/>
      <c r="R505" s="57"/>
      <c r="S505" s="57"/>
      <c r="T505" s="57"/>
      <c r="U505" s="57"/>
      <c r="V505" s="57"/>
      <c r="W505" s="57"/>
      <c r="X505" s="57"/>
      <c r="Y505" s="57"/>
      <c r="Z505" s="57"/>
      <c r="AA505" s="57"/>
      <c r="AB505" s="57"/>
      <c r="AC505" s="57"/>
      <c r="AD505" s="57"/>
      <c r="AE505" s="57"/>
      <c r="AF505" s="57"/>
      <c r="AG505" s="57"/>
      <c r="AH505" s="57"/>
      <c r="AI505" s="57"/>
      <c r="AJ505" s="57"/>
      <c r="AK505" s="57"/>
      <c r="AL505" s="57"/>
      <c r="AM505" s="57"/>
      <c r="AN505" s="57"/>
      <c r="AO505" s="57"/>
      <c r="AP505" s="57"/>
      <c r="AQ505" s="57"/>
      <c r="AR505" s="57"/>
      <c r="AS505" s="57"/>
      <c r="AT505" s="57"/>
      <c r="AU505" s="57"/>
      <c r="AV505" s="57"/>
      <c r="AW505" s="57"/>
      <c r="AX505" s="57"/>
      <c r="AY505" s="57"/>
      <c r="AZ505" s="57"/>
      <c r="BA505" s="57"/>
      <c r="BB505" s="57"/>
      <c r="BC505" s="57"/>
    </row>
    <row r="506" spans="1:55" s="45" customFormat="1" x14ac:dyDescent="0.15">
      <c r="A506" s="74"/>
      <c r="B506" s="74"/>
      <c r="C506" s="74"/>
      <c r="D506" s="74"/>
      <c r="E506" s="74"/>
      <c r="F506" s="74"/>
      <c r="G506" s="57"/>
      <c r="H506" s="57"/>
      <c r="I506" s="57"/>
      <c r="J506" s="57"/>
      <c r="K506" s="57"/>
      <c r="L506" s="57"/>
      <c r="M506" s="57"/>
      <c r="N506" s="57"/>
      <c r="O506" s="57"/>
      <c r="P506" s="57"/>
      <c r="Q506" s="57"/>
      <c r="R506" s="57"/>
      <c r="S506" s="57"/>
      <c r="T506" s="57"/>
      <c r="U506" s="57"/>
      <c r="V506" s="57"/>
      <c r="W506" s="57"/>
      <c r="X506" s="57"/>
      <c r="Y506" s="57"/>
      <c r="Z506" s="57"/>
      <c r="AA506" s="57"/>
      <c r="AB506" s="57"/>
      <c r="AC506" s="57"/>
      <c r="AD506" s="57"/>
      <c r="AE506" s="57"/>
      <c r="AF506" s="57"/>
      <c r="AG506" s="57"/>
      <c r="AH506" s="57"/>
      <c r="AI506" s="57"/>
      <c r="AJ506" s="57"/>
      <c r="AK506" s="57"/>
      <c r="AL506" s="57"/>
      <c r="AM506" s="57"/>
      <c r="AN506" s="57"/>
      <c r="AO506" s="57"/>
      <c r="AP506" s="57"/>
      <c r="AQ506" s="57"/>
      <c r="AR506" s="57"/>
      <c r="AS506" s="57"/>
      <c r="AT506" s="57"/>
      <c r="AU506" s="57"/>
      <c r="AV506" s="57"/>
      <c r="AW506" s="57"/>
      <c r="AX506" s="57"/>
      <c r="AY506" s="57"/>
      <c r="AZ506" s="57"/>
      <c r="BA506" s="57"/>
      <c r="BB506" s="57"/>
      <c r="BC506" s="57"/>
    </row>
    <row r="507" spans="1:55" s="45" customFormat="1" x14ac:dyDescent="0.15">
      <c r="A507" s="74"/>
      <c r="B507" s="74"/>
      <c r="C507" s="74"/>
      <c r="D507" s="74"/>
      <c r="E507" s="74"/>
      <c r="F507" s="74"/>
      <c r="G507" s="57"/>
      <c r="H507" s="57"/>
      <c r="I507" s="57"/>
      <c r="J507" s="57"/>
      <c r="K507" s="57"/>
      <c r="L507" s="57"/>
      <c r="M507" s="57"/>
      <c r="N507" s="57"/>
      <c r="O507" s="57"/>
      <c r="P507" s="57"/>
      <c r="Q507" s="57"/>
      <c r="R507" s="57"/>
      <c r="S507" s="57"/>
      <c r="T507" s="57"/>
      <c r="U507" s="57"/>
      <c r="V507" s="57"/>
      <c r="W507" s="57"/>
      <c r="X507" s="57"/>
      <c r="Y507" s="57"/>
      <c r="Z507" s="57"/>
      <c r="AA507" s="57"/>
      <c r="AB507" s="57"/>
      <c r="AC507" s="57"/>
      <c r="AD507" s="57"/>
      <c r="AE507" s="57"/>
      <c r="AF507" s="57"/>
      <c r="AG507" s="57"/>
      <c r="AH507" s="57"/>
      <c r="AI507" s="57"/>
      <c r="AJ507" s="57"/>
      <c r="AK507" s="57"/>
      <c r="AL507" s="57"/>
      <c r="AM507" s="57"/>
      <c r="AN507" s="57"/>
      <c r="AO507" s="57"/>
      <c r="AP507" s="57"/>
      <c r="AQ507" s="57"/>
      <c r="AR507" s="57"/>
      <c r="AS507" s="57"/>
      <c r="AT507" s="57"/>
      <c r="AU507" s="57"/>
      <c r="AV507" s="57"/>
      <c r="AW507" s="57"/>
      <c r="AX507" s="57"/>
      <c r="AY507" s="57"/>
      <c r="AZ507" s="57"/>
      <c r="BA507" s="57"/>
      <c r="BB507" s="57"/>
      <c r="BC507" s="57"/>
    </row>
    <row r="508" spans="1:55" s="45" customFormat="1" x14ac:dyDescent="0.15">
      <c r="A508" s="74"/>
      <c r="B508" s="74"/>
      <c r="C508" s="74"/>
      <c r="D508" s="74"/>
      <c r="E508" s="74"/>
      <c r="F508" s="74"/>
      <c r="G508" s="57"/>
      <c r="H508" s="57"/>
      <c r="I508" s="57"/>
      <c r="J508" s="57"/>
      <c r="K508" s="57"/>
      <c r="L508" s="57"/>
      <c r="M508" s="57"/>
      <c r="N508" s="57"/>
      <c r="O508" s="57"/>
      <c r="P508" s="57"/>
      <c r="Q508" s="57"/>
      <c r="R508" s="57"/>
      <c r="S508" s="57"/>
      <c r="T508" s="57"/>
      <c r="U508" s="57"/>
      <c r="V508" s="57"/>
      <c r="W508" s="57"/>
      <c r="X508" s="57"/>
      <c r="Y508" s="57"/>
      <c r="Z508" s="57"/>
      <c r="AA508" s="57"/>
      <c r="AB508" s="57"/>
      <c r="AC508" s="57"/>
      <c r="AD508" s="57"/>
      <c r="AE508" s="57"/>
      <c r="AF508" s="57"/>
      <c r="AG508" s="57"/>
      <c r="AH508" s="57"/>
      <c r="AI508" s="57"/>
      <c r="AJ508" s="57"/>
      <c r="AK508" s="57"/>
      <c r="AL508" s="57"/>
      <c r="AM508" s="57"/>
      <c r="AN508" s="57"/>
      <c r="AO508" s="57"/>
      <c r="AP508" s="57"/>
      <c r="AQ508" s="57"/>
      <c r="AR508" s="57"/>
      <c r="AS508" s="57"/>
      <c r="AT508" s="57"/>
      <c r="AU508" s="57"/>
      <c r="AV508" s="57"/>
      <c r="AW508" s="57"/>
      <c r="AX508" s="57"/>
      <c r="AY508" s="57"/>
      <c r="AZ508" s="57"/>
      <c r="BA508" s="57"/>
      <c r="BB508" s="57"/>
      <c r="BC508" s="57"/>
    </row>
    <row r="509" spans="1:55" s="45" customFormat="1" x14ac:dyDescent="0.15">
      <c r="A509" s="74"/>
      <c r="B509" s="74"/>
      <c r="C509" s="74"/>
      <c r="D509" s="74"/>
      <c r="E509" s="74"/>
      <c r="F509" s="74"/>
      <c r="G509" s="57"/>
      <c r="H509" s="57"/>
      <c r="I509" s="57"/>
      <c r="J509" s="57"/>
      <c r="K509" s="57"/>
      <c r="L509" s="57"/>
      <c r="M509" s="57"/>
      <c r="N509" s="57"/>
      <c r="O509" s="57"/>
      <c r="P509" s="57"/>
      <c r="Q509" s="57"/>
      <c r="R509" s="57"/>
      <c r="S509" s="57"/>
      <c r="T509" s="57"/>
      <c r="U509" s="57"/>
      <c r="V509" s="57"/>
      <c r="W509" s="57"/>
      <c r="X509" s="57"/>
      <c r="Y509" s="57"/>
      <c r="Z509" s="57"/>
      <c r="AA509" s="57"/>
      <c r="AB509" s="57"/>
      <c r="AC509" s="57"/>
      <c r="AD509" s="57"/>
      <c r="AE509" s="57"/>
      <c r="AF509" s="57"/>
      <c r="AG509" s="57"/>
      <c r="AH509" s="57"/>
      <c r="AI509" s="57"/>
      <c r="AJ509" s="57"/>
      <c r="AK509" s="57"/>
      <c r="AL509" s="57"/>
      <c r="AM509" s="57"/>
      <c r="AN509" s="57"/>
      <c r="AO509" s="57"/>
      <c r="AP509" s="57"/>
      <c r="AQ509" s="57"/>
      <c r="AR509" s="57"/>
      <c r="AS509" s="57"/>
      <c r="AT509" s="57"/>
      <c r="AU509" s="57"/>
      <c r="AV509" s="57"/>
      <c r="AW509" s="57"/>
      <c r="AX509" s="57"/>
      <c r="AY509" s="57"/>
      <c r="AZ509" s="57"/>
      <c r="BA509" s="57"/>
      <c r="BB509" s="57"/>
      <c r="BC509" s="57"/>
    </row>
    <row r="510" spans="1:55" s="45" customFormat="1" x14ac:dyDescent="0.15">
      <c r="A510" s="74"/>
      <c r="B510" s="74"/>
      <c r="C510" s="74"/>
      <c r="D510" s="74"/>
      <c r="E510" s="74"/>
      <c r="F510" s="74"/>
      <c r="G510" s="57"/>
      <c r="H510" s="57"/>
      <c r="I510" s="57"/>
      <c r="J510" s="57"/>
      <c r="K510" s="57"/>
      <c r="L510" s="57"/>
      <c r="M510" s="57"/>
      <c r="N510" s="57"/>
      <c r="O510" s="57"/>
      <c r="P510" s="57"/>
      <c r="Q510" s="57"/>
      <c r="R510" s="57"/>
      <c r="S510" s="57"/>
      <c r="T510" s="57"/>
      <c r="U510" s="57"/>
      <c r="V510" s="57"/>
      <c r="W510" s="57"/>
      <c r="X510" s="57"/>
      <c r="Y510" s="57"/>
      <c r="Z510" s="57"/>
      <c r="AA510" s="57"/>
      <c r="AB510" s="57"/>
      <c r="AC510" s="57"/>
      <c r="AD510" s="57"/>
      <c r="AE510" s="57"/>
      <c r="AF510" s="57"/>
      <c r="AG510" s="57"/>
      <c r="AH510" s="57"/>
      <c r="AI510" s="57"/>
      <c r="AJ510" s="57"/>
      <c r="AK510" s="57"/>
      <c r="AL510" s="57"/>
      <c r="AM510" s="57"/>
      <c r="AN510" s="57"/>
      <c r="AO510" s="57"/>
      <c r="AP510" s="57"/>
      <c r="AQ510" s="57"/>
      <c r="AR510" s="57"/>
      <c r="AS510" s="57"/>
      <c r="AT510" s="57"/>
      <c r="AU510" s="57"/>
      <c r="AV510" s="57"/>
      <c r="AW510" s="57"/>
      <c r="AX510" s="57"/>
      <c r="AY510" s="57"/>
      <c r="AZ510" s="57"/>
      <c r="BA510" s="57"/>
      <c r="BB510" s="57"/>
      <c r="BC510" s="57"/>
    </row>
    <row r="511" spans="1:55" s="45" customFormat="1" x14ac:dyDescent="0.15">
      <c r="A511" s="74"/>
      <c r="B511" s="74"/>
      <c r="C511" s="74"/>
      <c r="D511" s="74"/>
      <c r="E511" s="74"/>
      <c r="F511" s="74"/>
      <c r="G511" s="57"/>
      <c r="H511" s="57"/>
      <c r="I511" s="57"/>
      <c r="J511" s="57"/>
      <c r="K511" s="57"/>
      <c r="L511" s="57"/>
      <c r="M511" s="57"/>
      <c r="N511" s="57"/>
      <c r="O511" s="57"/>
      <c r="P511" s="57"/>
      <c r="Q511" s="57"/>
      <c r="R511" s="57"/>
      <c r="S511" s="57"/>
      <c r="T511" s="57"/>
      <c r="U511" s="57"/>
      <c r="V511" s="57"/>
      <c r="W511" s="57"/>
      <c r="X511" s="57"/>
      <c r="Y511" s="57"/>
      <c r="Z511" s="57"/>
      <c r="AA511" s="57"/>
      <c r="AB511" s="57"/>
      <c r="AC511" s="57"/>
      <c r="AD511" s="57"/>
      <c r="AE511" s="57"/>
      <c r="AF511" s="57"/>
      <c r="AG511" s="57"/>
      <c r="AH511" s="57"/>
      <c r="AI511" s="57"/>
      <c r="AJ511" s="57"/>
      <c r="AK511" s="57"/>
      <c r="AL511" s="57"/>
      <c r="AM511" s="57"/>
      <c r="AN511" s="57"/>
      <c r="AO511" s="57"/>
      <c r="AP511" s="57"/>
      <c r="AQ511" s="57"/>
      <c r="AR511" s="57"/>
      <c r="AS511" s="57"/>
      <c r="AT511" s="57"/>
      <c r="AU511" s="57"/>
      <c r="AV511" s="57"/>
      <c r="AW511" s="57"/>
      <c r="AX511" s="57"/>
      <c r="AY511" s="57"/>
      <c r="AZ511" s="57"/>
      <c r="BA511" s="57"/>
      <c r="BB511" s="57"/>
      <c r="BC511" s="57"/>
    </row>
    <row r="512" spans="1:55" s="45" customFormat="1" x14ac:dyDescent="0.15">
      <c r="A512" s="74"/>
      <c r="B512" s="74"/>
      <c r="C512" s="74"/>
      <c r="D512" s="74"/>
      <c r="E512" s="74"/>
      <c r="F512" s="74"/>
      <c r="G512" s="57"/>
      <c r="H512" s="57"/>
      <c r="I512" s="57"/>
      <c r="J512" s="57"/>
      <c r="K512" s="57"/>
      <c r="L512" s="57"/>
      <c r="M512" s="57"/>
      <c r="N512" s="57"/>
      <c r="O512" s="57"/>
      <c r="P512" s="57"/>
      <c r="Q512" s="57"/>
      <c r="R512" s="57"/>
      <c r="S512" s="57"/>
      <c r="T512" s="57"/>
      <c r="U512" s="57"/>
      <c r="V512" s="57"/>
      <c r="W512" s="57"/>
      <c r="X512" s="57"/>
      <c r="Y512" s="57"/>
      <c r="Z512" s="57"/>
      <c r="AA512" s="57"/>
      <c r="AB512" s="57"/>
      <c r="AC512" s="57"/>
      <c r="AD512" s="57"/>
      <c r="AE512" s="57"/>
      <c r="AF512" s="57"/>
      <c r="AG512" s="57"/>
      <c r="AH512" s="57"/>
      <c r="AI512" s="57"/>
      <c r="AJ512" s="57"/>
      <c r="AK512" s="57"/>
      <c r="AL512" s="57"/>
      <c r="AM512" s="57"/>
      <c r="AN512" s="57"/>
      <c r="AO512" s="57"/>
      <c r="AP512" s="57"/>
      <c r="AQ512" s="57"/>
      <c r="AR512" s="57"/>
      <c r="AS512" s="57"/>
      <c r="AT512" s="57"/>
      <c r="AU512" s="57"/>
      <c r="AV512" s="57"/>
      <c r="AW512" s="57"/>
      <c r="AX512" s="57"/>
      <c r="AY512" s="57"/>
      <c r="AZ512" s="57"/>
      <c r="BA512" s="57"/>
      <c r="BB512" s="57"/>
      <c r="BC512" s="57"/>
    </row>
    <row r="513" spans="1:55" s="45" customFormat="1" x14ac:dyDescent="0.15">
      <c r="A513" s="74"/>
      <c r="B513" s="74"/>
      <c r="C513" s="74"/>
      <c r="D513" s="74"/>
      <c r="E513" s="74"/>
      <c r="F513" s="74"/>
      <c r="G513" s="57"/>
      <c r="H513" s="57"/>
      <c r="I513" s="57"/>
      <c r="J513" s="57"/>
      <c r="K513" s="57"/>
      <c r="L513" s="57"/>
      <c r="M513" s="57"/>
      <c r="N513" s="57"/>
      <c r="O513" s="57"/>
      <c r="P513" s="57"/>
      <c r="Q513" s="57"/>
      <c r="R513" s="57"/>
      <c r="S513" s="57"/>
      <c r="T513" s="57"/>
      <c r="U513" s="57"/>
      <c r="V513" s="57"/>
      <c r="W513" s="57"/>
      <c r="X513" s="57"/>
      <c r="Y513" s="57"/>
      <c r="Z513" s="57"/>
      <c r="AA513" s="57"/>
      <c r="AB513" s="57"/>
      <c r="AC513" s="57"/>
      <c r="AD513" s="57"/>
      <c r="AE513" s="57"/>
      <c r="AF513" s="57"/>
      <c r="AG513" s="57"/>
      <c r="AH513" s="57"/>
      <c r="AI513" s="57"/>
      <c r="AJ513" s="57"/>
      <c r="AK513" s="57"/>
      <c r="AL513" s="57"/>
      <c r="AM513" s="57"/>
      <c r="AN513" s="57"/>
      <c r="AO513" s="57"/>
      <c r="AP513" s="57"/>
      <c r="AQ513" s="57"/>
      <c r="AR513" s="57"/>
      <c r="AS513" s="57"/>
      <c r="AT513" s="57"/>
      <c r="AU513" s="57"/>
      <c r="AV513" s="57"/>
      <c r="AW513" s="57"/>
      <c r="AX513" s="57"/>
      <c r="AY513" s="57"/>
      <c r="AZ513" s="57"/>
      <c r="BA513" s="57"/>
      <c r="BB513" s="57"/>
      <c r="BC513" s="57"/>
    </row>
    <row r="514" spans="1:55" s="45" customFormat="1" x14ac:dyDescent="0.15">
      <c r="A514" s="46"/>
      <c r="B514" s="74"/>
      <c r="C514" s="74"/>
      <c r="D514" s="74"/>
      <c r="E514" s="74"/>
      <c r="F514" s="74"/>
    </row>
    <row r="515" spans="1:55" s="45" customFormat="1" x14ac:dyDescent="0.15">
      <c r="A515" s="46"/>
      <c r="B515" s="74"/>
      <c r="C515" s="74"/>
      <c r="D515" s="74"/>
      <c r="E515" s="74"/>
      <c r="F515" s="74"/>
    </row>
    <row r="516" spans="1:55" s="45" customFormat="1" x14ac:dyDescent="0.15">
      <c r="A516" s="46"/>
      <c r="B516" s="74"/>
      <c r="C516" s="74"/>
      <c r="D516" s="74"/>
      <c r="E516" s="74"/>
      <c r="F516" s="74"/>
    </row>
    <row r="517" spans="1:55" s="45" customFormat="1" x14ac:dyDescent="0.15">
      <c r="A517" s="46"/>
      <c r="B517" s="74"/>
      <c r="C517" s="74"/>
      <c r="D517" s="74"/>
      <c r="E517" s="74"/>
      <c r="F517" s="74"/>
    </row>
    <row r="518" spans="1:55" s="45" customFormat="1" x14ac:dyDescent="0.15">
      <c r="A518" s="46"/>
      <c r="B518" s="74"/>
      <c r="C518" s="74"/>
      <c r="D518" s="74"/>
      <c r="E518" s="74"/>
      <c r="F518" s="74"/>
    </row>
    <row r="519" spans="1:55" s="45" customFormat="1" x14ac:dyDescent="0.15">
      <c r="A519" s="46"/>
      <c r="B519" s="74"/>
      <c r="C519" s="74"/>
      <c r="D519" s="74"/>
      <c r="E519" s="74"/>
      <c r="F519" s="74"/>
    </row>
    <row r="520" spans="1:55" s="45" customFormat="1" x14ac:dyDescent="0.15">
      <c r="A520" s="46"/>
      <c r="B520" s="74"/>
      <c r="C520" s="74"/>
      <c r="D520" s="74"/>
      <c r="E520" s="74"/>
      <c r="F520" s="74"/>
    </row>
    <row r="521" spans="1:55" s="74" customFormat="1" x14ac:dyDescent="0.15">
      <c r="A521" s="46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  <c r="AA521" s="45"/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</row>
    <row r="522" spans="1:55" s="74" customFormat="1" x14ac:dyDescent="0.15">
      <c r="A522" s="46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  <c r="AA522" s="45"/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</row>
    <row r="523" spans="1:55" s="74" customFormat="1" x14ac:dyDescent="0.15">
      <c r="A523" s="46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  <c r="AA523" s="45"/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</row>
    <row r="524" spans="1:55" s="74" customFormat="1" x14ac:dyDescent="0.15">
      <c r="A524" s="46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  <c r="AA524" s="45"/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</row>
    <row r="525" spans="1:55" s="74" customFormat="1" x14ac:dyDescent="0.15">
      <c r="A525" s="46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  <c r="AA525" s="45"/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</row>
    <row r="526" spans="1:55" s="74" customFormat="1" x14ac:dyDescent="0.15">
      <c r="A526" s="46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  <c r="AA526" s="45"/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</row>
    <row r="527" spans="1:55" s="74" customFormat="1" x14ac:dyDescent="0.15">
      <c r="A527" s="46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  <c r="AA527" s="45"/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45"/>
      <c r="AZ527" s="45"/>
      <c r="BA527" s="45"/>
      <c r="BB527" s="45"/>
      <c r="BC527" s="45"/>
    </row>
    <row r="528" spans="1:55" s="74" customFormat="1" x14ac:dyDescent="0.15">
      <c r="A528" s="46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  <c r="AA528" s="45"/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</row>
    <row r="529" spans="1:55" s="74" customFormat="1" x14ac:dyDescent="0.15">
      <c r="A529" s="46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  <c r="AA529" s="45"/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</row>
    <row r="530" spans="1:55" s="74" customFormat="1" x14ac:dyDescent="0.15">
      <c r="A530" s="46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  <c r="AA530" s="45"/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</row>
    <row r="531" spans="1:55" s="74" customFormat="1" x14ac:dyDescent="0.15">
      <c r="A531" s="46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  <c r="AA531" s="45"/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</row>
    <row r="532" spans="1:55" s="74" customFormat="1" x14ac:dyDescent="0.15">
      <c r="A532" s="46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  <c r="AA532" s="45"/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</row>
    <row r="533" spans="1:55" s="74" customFormat="1" x14ac:dyDescent="0.15">
      <c r="A533" s="46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  <c r="AA533" s="45"/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</row>
    <row r="534" spans="1:55" s="74" customFormat="1" x14ac:dyDescent="0.15">
      <c r="A534" s="46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  <c r="AA534" s="45"/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</row>
    <row r="535" spans="1:55" s="74" customFormat="1" x14ac:dyDescent="0.15">
      <c r="A535" s="46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  <c r="AA535" s="45"/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</row>
    <row r="536" spans="1:55" s="74" customFormat="1" x14ac:dyDescent="0.15">
      <c r="A536" s="46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  <c r="AA536" s="45"/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</row>
    <row r="537" spans="1:55" s="74" customFormat="1" x14ac:dyDescent="0.15">
      <c r="A537" s="46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  <c r="AA537" s="45"/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45"/>
      <c r="AZ537" s="45"/>
      <c r="BA537" s="45"/>
      <c r="BB537" s="45"/>
      <c r="BC537" s="45"/>
    </row>
    <row r="538" spans="1:55" s="74" customFormat="1" x14ac:dyDescent="0.15">
      <c r="A538" s="46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  <c r="AA538" s="45"/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</row>
    <row r="539" spans="1:55" s="74" customFormat="1" x14ac:dyDescent="0.15">
      <c r="A539" s="46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  <c r="AA539" s="45"/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45"/>
      <c r="AZ539" s="45"/>
      <c r="BA539" s="45"/>
      <c r="BB539" s="45"/>
      <c r="BC539" s="45"/>
    </row>
    <row r="540" spans="1:55" s="74" customFormat="1" x14ac:dyDescent="0.15">
      <c r="A540" s="46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  <c r="AA540" s="45"/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</row>
    <row r="541" spans="1:55" s="74" customFormat="1" x14ac:dyDescent="0.15">
      <c r="A541" s="46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  <c r="AA541" s="45"/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45"/>
      <c r="AZ541" s="45"/>
      <c r="BA541" s="45"/>
      <c r="BB541" s="45"/>
      <c r="BC541" s="45"/>
    </row>
    <row r="542" spans="1:55" s="74" customFormat="1" x14ac:dyDescent="0.15">
      <c r="A542" s="46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  <c r="AA542" s="45"/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</row>
    <row r="543" spans="1:55" s="74" customFormat="1" x14ac:dyDescent="0.15">
      <c r="A543" s="46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  <c r="AA543" s="45"/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</row>
    <row r="544" spans="1:55" s="74" customFormat="1" x14ac:dyDescent="0.15">
      <c r="A544" s="46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  <c r="AA544" s="45"/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45"/>
      <c r="AZ544" s="45"/>
      <c r="BA544" s="45"/>
      <c r="BB544" s="45"/>
      <c r="BC544" s="45"/>
    </row>
    <row r="545" spans="1:55" s="74" customFormat="1" x14ac:dyDescent="0.15">
      <c r="A545" s="46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  <c r="AA545" s="45"/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</row>
    <row r="546" spans="1:55" s="74" customFormat="1" x14ac:dyDescent="0.15">
      <c r="A546" s="46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  <c r="AA546" s="45"/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45"/>
      <c r="AZ546" s="45"/>
      <c r="BA546" s="45"/>
      <c r="BB546" s="45"/>
      <c r="BC546" s="45"/>
    </row>
    <row r="547" spans="1:55" s="74" customFormat="1" x14ac:dyDescent="0.15">
      <c r="A547" s="46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  <c r="AA547" s="45"/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45"/>
      <c r="AZ547" s="45"/>
      <c r="BA547" s="45"/>
      <c r="BB547" s="45"/>
      <c r="BC547" s="45"/>
    </row>
    <row r="548" spans="1:55" s="74" customFormat="1" x14ac:dyDescent="0.15">
      <c r="A548" s="46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  <c r="AA548" s="45"/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45"/>
      <c r="AZ548" s="45"/>
      <c r="BA548" s="45"/>
      <c r="BB548" s="45"/>
      <c r="BC548" s="45"/>
    </row>
    <row r="549" spans="1:55" s="74" customFormat="1" x14ac:dyDescent="0.15">
      <c r="A549" s="46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  <c r="AA549" s="45"/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45"/>
      <c r="AZ549" s="45"/>
      <c r="BA549" s="45"/>
      <c r="BB549" s="45"/>
      <c r="BC549" s="45"/>
    </row>
    <row r="550" spans="1:55" s="74" customFormat="1" x14ac:dyDescent="0.15">
      <c r="A550" s="46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  <c r="AA550" s="45"/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45"/>
      <c r="AZ550" s="45"/>
      <c r="BA550" s="45"/>
      <c r="BB550" s="45"/>
      <c r="BC550" s="45"/>
    </row>
    <row r="551" spans="1:55" s="74" customFormat="1" x14ac:dyDescent="0.15">
      <c r="A551" s="46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  <c r="AA551" s="45"/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</row>
    <row r="552" spans="1:55" s="74" customFormat="1" x14ac:dyDescent="0.15">
      <c r="A552" s="46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  <c r="AA552" s="45"/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45"/>
      <c r="AZ552" s="45"/>
      <c r="BA552" s="45"/>
      <c r="BB552" s="45"/>
      <c r="BC552" s="45"/>
    </row>
    <row r="553" spans="1:55" s="74" customFormat="1" x14ac:dyDescent="0.15">
      <c r="A553" s="46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  <c r="AA553" s="45"/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45"/>
      <c r="AZ553" s="45"/>
      <c r="BA553" s="45"/>
      <c r="BB553" s="45"/>
      <c r="BC553" s="45"/>
    </row>
    <row r="554" spans="1:55" s="74" customFormat="1" x14ac:dyDescent="0.15">
      <c r="A554" s="46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  <c r="AA554" s="45"/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45"/>
      <c r="AZ554" s="45"/>
      <c r="BA554" s="45"/>
      <c r="BB554" s="45"/>
      <c r="BC554" s="45"/>
    </row>
    <row r="555" spans="1:55" s="74" customFormat="1" x14ac:dyDescent="0.15">
      <c r="A555" s="46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  <c r="AA555" s="45"/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</row>
    <row r="556" spans="1:55" s="74" customFormat="1" x14ac:dyDescent="0.15">
      <c r="A556" s="46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  <c r="AA556" s="45"/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</row>
    <row r="557" spans="1:55" s="74" customFormat="1" x14ac:dyDescent="0.15">
      <c r="A557" s="46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  <c r="AA557" s="45"/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</row>
    <row r="558" spans="1:55" s="74" customFormat="1" x14ac:dyDescent="0.15">
      <c r="A558" s="46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  <c r="AA558" s="45"/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</row>
    <row r="559" spans="1:55" s="74" customFormat="1" x14ac:dyDescent="0.15">
      <c r="A559" s="46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  <c r="AA559" s="45"/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5"/>
      <c r="AU559" s="45"/>
      <c r="AV559" s="45"/>
      <c r="AW559" s="45"/>
      <c r="AX559" s="45"/>
      <c r="AY559" s="45"/>
      <c r="AZ559" s="45"/>
      <c r="BA559" s="45"/>
      <c r="BB559" s="45"/>
      <c r="BC559" s="45"/>
    </row>
    <row r="560" spans="1:55" s="74" customFormat="1" x14ac:dyDescent="0.15">
      <c r="A560" s="46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  <c r="AA560" s="45"/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5"/>
      <c r="AU560" s="45"/>
      <c r="AV560" s="45"/>
      <c r="AW560" s="45"/>
      <c r="AX560" s="45"/>
      <c r="AY560" s="45"/>
      <c r="AZ560" s="45"/>
      <c r="BA560" s="45"/>
      <c r="BB560" s="45"/>
      <c r="BC560" s="45"/>
    </row>
    <row r="561" spans="1:55" s="74" customFormat="1" x14ac:dyDescent="0.15">
      <c r="A561" s="46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  <c r="AA561" s="45"/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5"/>
      <c r="AU561" s="45"/>
      <c r="AV561" s="45"/>
      <c r="AW561" s="45"/>
      <c r="AX561" s="45"/>
      <c r="AY561" s="45"/>
      <c r="AZ561" s="45"/>
      <c r="BA561" s="45"/>
      <c r="BB561" s="45"/>
      <c r="BC561" s="45"/>
    </row>
    <row r="562" spans="1:55" s="74" customFormat="1" x14ac:dyDescent="0.15">
      <c r="A562" s="46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  <c r="AA562" s="45"/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</row>
    <row r="563" spans="1:55" s="74" customFormat="1" x14ac:dyDescent="0.15">
      <c r="A563" s="46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  <c r="AA563" s="45"/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</row>
    <row r="564" spans="1:55" s="74" customFormat="1" x14ac:dyDescent="0.15">
      <c r="A564" s="46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  <c r="AA564" s="45"/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5"/>
      <c r="AU564" s="45"/>
      <c r="AV564" s="45"/>
      <c r="AW564" s="45"/>
      <c r="AX564" s="45"/>
      <c r="AY564" s="45"/>
      <c r="AZ564" s="45"/>
      <c r="BA564" s="45"/>
      <c r="BB564" s="45"/>
      <c r="BC564" s="45"/>
    </row>
    <row r="565" spans="1:55" s="74" customFormat="1" x14ac:dyDescent="0.15">
      <c r="A565" s="46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  <c r="AA565" s="45"/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</row>
    <row r="566" spans="1:55" s="74" customFormat="1" x14ac:dyDescent="0.15">
      <c r="A566" s="46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  <c r="AA566" s="45"/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</row>
    <row r="567" spans="1:55" s="74" customFormat="1" x14ac:dyDescent="0.15">
      <c r="A567" s="46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  <c r="AA567" s="45"/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</row>
    <row r="568" spans="1:55" s="74" customFormat="1" x14ac:dyDescent="0.15">
      <c r="A568" s="46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  <c r="AA568" s="45"/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5"/>
      <c r="AU568" s="45"/>
      <c r="AV568" s="45"/>
      <c r="AW568" s="45"/>
      <c r="AX568" s="45"/>
      <c r="AY568" s="45"/>
      <c r="AZ568" s="45"/>
      <c r="BA568" s="45"/>
      <c r="BB568" s="45"/>
      <c r="BC568" s="45"/>
    </row>
    <row r="569" spans="1:55" s="74" customFormat="1" x14ac:dyDescent="0.15">
      <c r="A569" s="46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  <c r="AA569" s="45"/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</row>
    <row r="570" spans="1:55" s="74" customFormat="1" x14ac:dyDescent="0.15">
      <c r="A570" s="46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  <c r="AA570" s="45"/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5"/>
      <c r="AV570" s="45"/>
      <c r="AW570" s="45"/>
      <c r="AX570" s="45"/>
      <c r="AY570" s="45"/>
      <c r="AZ570" s="45"/>
      <c r="BA570" s="45"/>
      <c r="BB570" s="45"/>
      <c r="BC570" s="45"/>
    </row>
    <row r="571" spans="1:55" s="74" customFormat="1" x14ac:dyDescent="0.15">
      <c r="A571" s="46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  <c r="AA571" s="45"/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5"/>
      <c r="AV571" s="45"/>
      <c r="AW571" s="45"/>
      <c r="AX571" s="45"/>
      <c r="AY571" s="45"/>
      <c r="AZ571" s="45"/>
      <c r="BA571" s="45"/>
      <c r="BB571" s="45"/>
      <c r="BC571" s="45"/>
    </row>
    <row r="572" spans="1:55" s="74" customFormat="1" x14ac:dyDescent="0.15">
      <c r="A572" s="46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  <c r="AA572" s="45"/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</row>
    <row r="573" spans="1:55" s="74" customFormat="1" x14ac:dyDescent="0.15">
      <c r="A573" s="46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  <c r="AA573" s="45"/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5"/>
      <c r="AU573" s="45"/>
      <c r="AV573" s="45"/>
      <c r="AW573" s="45"/>
      <c r="AX573" s="45"/>
      <c r="AY573" s="45"/>
      <c r="AZ573" s="45"/>
      <c r="BA573" s="45"/>
      <c r="BB573" s="45"/>
      <c r="BC573" s="45"/>
    </row>
    <row r="574" spans="1:55" s="74" customFormat="1" x14ac:dyDescent="0.15">
      <c r="A574" s="46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  <c r="AA574" s="45"/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</row>
    <row r="575" spans="1:55" s="74" customFormat="1" x14ac:dyDescent="0.15">
      <c r="A575" s="46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  <c r="AA575" s="45"/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5"/>
      <c r="AU575" s="45"/>
      <c r="AV575" s="45"/>
      <c r="AW575" s="45"/>
      <c r="AX575" s="45"/>
      <c r="AY575" s="45"/>
      <c r="AZ575" s="45"/>
      <c r="BA575" s="45"/>
      <c r="BB575" s="45"/>
      <c r="BC575" s="45"/>
    </row>
    <row r="576" spans="1:55" s="74" customFormat="1" x14ac:dyDescent="0.15">
      <c r="A576" s="46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  <c r="AA576" s="45"/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</row>
    <row r="577" spans="1:55" s="74" customFormat="1" x14ac:dyDescent="0.15">
      <c r="A577" s="46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  <c r="AA577" s="45"/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</row>
    <row r="578" spans="1:55" s="74" customFormat="1" x14ac:dyDescent="0.15">
      <c r="A578" s="46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  <c r="AA578" s="45"/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</row>
    <row r="579" spans="1:55" s="74" customFormat="1" x14ac:dyDescent="0.15">
      <c r="A579" s="46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  <c r="AA579" s="45"/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</row>
    <row r="580" spans="1:55" s="74" customFormat="1" x14ac:dyDescent="0.15">
      <c r="A580" s="46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  <c r="AA580" s="45"/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5"/>
      <c r="AV580" s="45"/>
      <c r="AW580" s="45"/>
      <c r="AX580" s="45"/>
      <c r="AY580" s="45"/>
      <c r="AZ580" s="45"/>
      <c r="BA580" s="45"/>
      <c r="BB580" s="45"/>
      <c r="BC580" s="45"/>
    </row>
    <row r="581" spans="1:55" s="74" customFormat="1" x14ac:dyDescent="0.15">
      <c r="A581" s="46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  <c r="AA581" s="45"/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/>
      <c r="AU581" s="45"/>
      <c r="AV581" s="45"/>
      <c r="AW581" s="45"/>
      <c r="AX581" s="45"/>
      <c r="AY581" s="45"/>
      <c r="AZ581" s="45"/>
      <c r="BA581" s="45"/>
      <c r="BB581" s="45"/>
      <c r="BC581" s="45"/>
    </row>
    <row r="582" spans="1:55" s="74" customFormat="1" x14ac:dyDescent="0.15">
      <c r="A582" s="46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  <c r="AA582" s="45"/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</row>
    <row r="583" spans="1:55" s="74" customFormat="1" x14ac:dyDescent="0.15">
      <c r="A583" s="46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  <c r="AA583" s="45"/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</row>
    <row r="584" spans="1:55" s="74" customFormat="1" x14ac:dyDescent="0.15">
      <c r="A584" s="46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  <c r="AA584" s="45"/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</row>
    <row r="585" spans="1:55" s="74" customFormat="1" x14ac:dyDescent="0.15">
      <c r="A585" s="46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  <c r="AA585" s="45"/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</row>
    <row r="586" spans="1:55" s="74" customFormat="1" x14ac:dyDescent="0.15">
      <c r="A586" s="46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  <c r="AA586" s="45"/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</row>
    <row r="587" spans="1:55" s="74" customFormat="1" x14ac:dyDescent="0.15">
      <c r="A587" s="46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  <c r="AA587" s="45"/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5"/>
      <c r="AU587" s="45"/>
      <c r="AV587" s="45"/>
      <c r="AW587" s="45"/>
      <c r="AX587" s="45"/>
      <c r="AY587" s="45"/>
      <c r="AZ587" s="45"/>
      <c r="BA587" s="45"/>
      <c r="BB587" s="45"/>
      <c r="BC587" s="45"/>
    </row>
    <row r="588" spans="1:55" s="74" customFormat="1" x14ac:dyDescent="0.15">
      <c r="A588" s="46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  <c r="AA588" s="45"/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</row>
    <row r="589" spans="1:55" s="74" customFormat="1" x14ac:dyDescent="0.15">
      <c r="A589" s="46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  <c r="AA589" s="45"/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</row>
    <row r="590" spans="1:55" s="74" customFormat="1" x14ac:dyDescent="0.15">
      <c r="A590" s="46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  <c r="AA590" s="45"/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</row>
    <row r="591" spans="1:55" s="74" customFormat="1" x14ac:dyDescent="0.15">
      <c r="A591" s="46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  <c r="AA591" s="45"/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</row>
    <row r="592" spans="1:55" s="74" customFormat="1" x14ac:dyDescent="0.15">
      <c r="A592" s="46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  <c r="AA592" s="45"/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</row>
    <row r="593" spans="1:55" s="74" customFormat="1" x14ac:dyDescent="0.15">
      <c r="A593" s="46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  <c r="AA593" s="45"/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5"/>
      <c r="AU593" s="45"/>
      <c r="AV593" s="45"/>
      <c r="AW593" s="45"/>
      <c r="AX593" s="45"/>
      <c r="AY593" s="45"/>
      <c r="AZ593" s="45"/>
      <c r="BA593" s="45"/>
      <c r="BB593" s="45"/>
      <c r="BC593" s="45"/>
    </row>
    <row r="594" spans="1:55" s="74" customFormat="1" x14ac:dyDescent="0.15">
      <c r="A594" s="46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  <c r="AA594" s="45"/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5"/>
      <c r="AU594" s="45"/>
      <c r="AV594" s="45"/>
      <c r="AW594" s="45"/>
      <c r="AX594" s="45"/>
      <c r="AY594" s="45"/>
      <c r="AZ594" s="45"/>
      <c r="BA594" s="45"/>
      <c r="BB594" s="45"/>
      <c r="BC594" s="45"/>
    </row>
    <row r="595" spans="1:55" s="74" customFormat="1" x14ac:dyDescent="0.15">
      <c r="A595" s="46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  <c r="AA595" s="45"/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5"/>
      <c r="AU595" s="45"/>
      <c r="AV595" s="45"/>
      <c r="AW595" s="45"/>
      <c r="AX595" s="45"/>
      <c r="AY595" s="45"/>
      <c r="AZ595" s="45"/>
      <c r="BA595" s="45"/>
      <c r="BB595" s="45"/>
      <c r="BC595" s="45"/>
    </row>
    <row r="596" spans="1:55" s="74" customFormat="1" x14ac:dyDescent="0.15">
      <c r="A596" s="46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  <c r="AA596" s="45"/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5"/>
      <c r="AU596" s="45"/>
      <c r="AV596" s="45"/>
      <c r="AW596" s="45"/>
      <c r="AX596" s="45"/>
      <c r="AY596" s="45"/>
      <c r="AZ596" s="45"/>
      <c r="BA596" s="45"/>
      <c r="BB596" s="45"/>
      <c r="BC596" s="45"/>
    </row>
    <row r="597" spans="1:55" s="74" customFormat="1" x14ac:dyDescent="0.15">
      <c r="A597" s="46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  <c r="AA597" s="45"/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</row>
    <row r="598" spans="1:55" s="74" customFormat="1" x14ac:dyDescent="0.15">
      <c r="A598" s="46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  <c r="AA598" s="45"/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5"/>
      <c r="AV598" s="45"/>
      <c r="AW598" s="45"/>
      <c r="AX598" s="45"/>
      <c r="AY598" s="45"/>
      <c r="AZ598" s="45"/>
      <c r="BA598" s="45"/>
      <c r="BB598" s="45"/>
      <c r="BC598" s="45"/>
    </row>
    <row r="599" spans="1:55" s="74" customFormat="1" x14ac:dyDescent="0.15">
      <c r="A599" s="46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  <c r="AA599" s="45"/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5"/>
      <c r="AU599" s="45"/>
      <c r="AV599" s="45"/>
      <c r="AW599" s="45"/>
      <c r="AX599" s="45"/>
      <c r="AY599" s="45"/>
      <c r="AZ599" s="45"/>
      <c r="BA599" s="45"/>
      <c r="BB599" s="45"/>
      <c r="BC599" s="45"/>
    </row>
    <row r="600" spans="1:55" s="74" customFormat="1" x14ac:dyDescent="0.15">
      <c r="A600" s="46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  <c r="AA600" s="45"/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5"/>
      <c r="AU600" s="45"/>
      <c r="AV600" s="45"/>
      <c r="AW600" s="45"/>
      <c r="AX600" s="45"/>
      <c r="AY600" s="45"/>
      <c r="AZ600" s="45"/>
      <c r="BA600" s="45"/>
      <c r="BB600" s="45"/>
      <c r="BC600" s="45"/>
    </row>
    <row r="601" spans="1:55" s="74" customFormat="1" x14ac:dyDescent="0.15">
      <c r="A601" s="46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  <c r="AA601" s="45"/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</row>
    <row r="602" spans="1:55" s="74" customFormat="1" x14ac:dyDescent="0.15">
      <c r="A602" s="46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  <c r="AA602" s="45"/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5"/>
      <c r="AV602" s="45"/>
      <c r="AW602" s="45"/>
      <c r="AX602" s="45"/>
      <c r="AY602" s="45"/>
      <c r="AZ602" s="45"/>
      <c r="BA602" s="45"/>
      <c r="BB602" s="45"/>
      <c r="BC602" s="45"/>
    </row>
  </sheetData>
  <mergeCells count="3">
    <mergeCell ref="A5:F5"/>
    <mergeCell ref="A6:A7"/>
    <mergeCell ref="C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opLeftCell="A10" workbookViewId="0">
      <selection activeCell="C33" sqref="C33"/>
    </sheetView>
  </sheetViews>
  <sheetFormatPr defaultRowHeight="15" x14ac:dyDescent="0.25"/>
  <cols>
    <col min="2" max="2" width="65.7109375" customWidth="1"/>
    <col min="3" max="3" width="15.5703125" customWidth="1"/>
  </cols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  <row r="7" spans="1:1" x14ac:dyDescent="0.25">
      <c r="A7" t="s">
        <v>18</v>
      </c>
    </row>
    <row r="8" spans="1:1" x14ac:dyDescent="0.25">
      <c r="A8" t="s">
        <v>19</v>
      </c>
    </row>
    <row r="9" spans="1:1" x14ac:dyDescent="0.25">
      <c r="A9" t="s">
        <v>20</v>
      </c>
    </row>
    <row r="10" spans="1:1" x14ac:dyDescent="0.25">
      <c r="A10" t="s">
        <v>21</v>
      </c>
    </row>
    <row r="11" spans="1:1" x14ac:dyDescent="0.25">
      <c r="A11" t="s">
        <v>22</v>
      </c>
    </row>
    <row r="12" spans="1:1" x14ac:dyDescent="0.25">
      <c r="A12" t="s">
        <v>23</v>
      </c>
    </row>
    <row r="13" spans="1:1" x14ac:dyDescent="0.25">
      <c r="A13" t="s">
        <v>24</v>
      </c>
    </row>
    <row r="14" spans="1:1" x14ac:dyDescent="0.25">
      <c r="A14" t="s">
        <v>25</v>
      </c>
    </row>
    <row r="18" spans="1:3" x14ac:dyDescent="0.25">
      <c r="A18" t="s">
        <v>0</v>
      </c>
    </row>
    <row r="19" spans="1:3" x14ac:dyDescent="0.25">
      <c r="A19" t="s">
        <v>26</v>
      </c>
    </row>
    <row r="20" spans="1:3" x14ac:dyDescent="0.25">
      <c r="A20" t="s">
        <v>27</v>
      </c>
    </row>
    <row r="21" spans="1:3" x14ac:dyDescent="0.25">
      <c r="A21" t="s">
        <v>28</v>
      </c>
    </row>
    <row r="22" spans="1:3" x14ac:dyDescent="0.25">
      <c r="A22" t="s">
        <v>29</v>
      </c>
    </row>
    <row r="23" spans="1:3" x14ac:dyDescent="0.25">
      <c r="A23" s="11" t="s">
        <v>30</v>
      </c>
    </row>
    <row r="27" spans="1:3" ht="15.75" x14ac:dyDescent="0.25">
      <c r="A27" s="1" t="s">
        <v>8</v>
      </c>
      <c r="B27" s="1" t="s">
        <v>9</v>
      </c>
      <c r="C27" s="1" t="s">
        <v>10</v>
      </c>
    </row>
    <row r="28" spans="1:3" ht="38.25" customHeight="1" x14ac:dyDescent="0.25">
      <c r="A28" s="2">
        <v>1</v>
      </c>
      <c r="B28" s="9" t="s">
        <v>26</v>
      </c>
      <c r="C28" s="4">
        <f>'Затраты ВДГО 2022'!I171-'п.4 '!C13*ИПЦ!D34/100-'п.4 '!C14-'п.4 '!C15</f>
        <v>13941930.171075026</v>
      </c>
    </row>
    <row r="29" spans="1:3" ht="36" customHeight="1" x14ac:dyDescent="0.25">
      <c r="A29" s="2">
        <v>2</v>
      </c>
      <c r="B29" s="3" t="s">
        <v>27</v>
      </c>
      <c r="C29" s="5">
        <f>'Затраты ВДГО 2022'!$H$21+'Затраты ВДГО 2022'!$H$25+'Затраты ВДГО 2022'!$H$28+'Затраты ВДГО 2022'!$H$31+'Затраты ВДГО 2022'!$H$80</f>
        <v>11801079.619999999</v>
      </c>
    </row>
    <row r="30" spans="1:3" ht="36" customHeight="1" x14ac:dyDescent="0.25">
      <c r="A30" s="2">
        <v>2</v>
      </c>
      <c r="B30" s="3" t="s">
        <v>28</v>
      </c>
      <c r="C30" s="5">
        <f>'Затраты ВДГО 2022'!$F$21+'Затраты ВДГО 2022'!$F$25+'Затраты ВДГО 2022'!$F$28+'Затраты ВДГО 2022'!$F$31+'Затраты ВДГО 2022'!$F$80-'п.4 '!C14</f>
        <v>6910351.5034663519</v>
      </c>
    </row>
    <row r="31" spans="1:3" ht="36" customHeight="1" x14ac:dyDescent="0.25">
      <c r="A31" s="2">
        <v>2</v>
      </c>
      <c r="B31" s="3" t="s">
        <v>29</v>
      </c>
      <c r="C31" s="5">
        <f>'Затраты ВДГО 2022'!$G$21+'Затраты ВДГО 2022'!$G$25+'Затраты ВДГО 2022'!$G$28+'Затраты ВДГО 2022'!$G$31+'Затраты ВДГО 2022'!$G$80</f>
        <v>760250</v>
      </c>
    </row>
    <row r="33" spans="3:3" x14ac:dyDescent="0.25">
      <c r="C33" s="11">
        <f>C28/(C29-C30-C31)*100</f>
        <v>337.53792606399958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7"/>
  <sheetViews>
    <sheetView workbookViewId="0">
      <selection activeCell="F26" sqref="F26"/>
    </sheetView>
  </sheetViews>
  <sheetFormatPr defaultRowHeight="15" x14ac:dyDescent="0.25"/>
  <cols>
    <col min="1" max="1" width="17.28515625" customWidth="1"/>
    <col min="4" max="4" width="12.42578125" bestFit="1" customWidth="1"/>
  </cols>
  <sheetData>
    <row r="1" spans="1:2" x14ac:dyDescent="0.25">
      <c r="A1" t="s">
        <v>199</v>
      </c>
    </row>
    <row r="5" spans="1:2" x14ac:dyDescent="0.25">
      <c r="A5" t="s">
        <v>0</v>
      </c>
    </row>
    <row r="6" spans="1:2" x14ac:dyDescent="0.25">
      <c r="A6" t="s">
        <v>201</v>
      </c>
    </row>
    <row r="7" spans="1:2" x14ac:dyDescent="0.25">
      <c r="A7" t="s">
        <v>200</v>
      </c>
    </row>
    <row r="9" spans="1:2" x14ac:dyDescent="0.25">
      <c r="A9" t="s">
        <v>202</v>
      </c>
    </row>
    <row r="13" spans="1:2" x14ac:dyDescent="0.25">
      <c r="A13" t="s">
        <v>0</v>
      </c>
    </row>
    <row r="14" spans="1:2" x14ac:dyDescent="0.25">
      <c r="B14" t="s">
        <v>203</v>
      </c>
    </row>
    <row r="15" spans="1:2" x14ac:dyDescent="0.25">
      <c r="B15" t="s">
        <v>204</v>
      </c>
    </row>
    <row r="19" spans="4:6" x14ac:dyDescent="0.25">
      <c r="D19">
        <f>D27*(1+F26/100)</f>
        <v>21690222.532000002</v>
      </c>
    </row>
    <row r="26" spans="4:6" x14ac:dyDescent="0.25">
      <c r="D26">
        <f>'Затраты ВДГО 2022'!H171*1.1-'Затраты ВДГО 2022'!H171</f>
        <v>1971838.4120000005</v>
      </c>
      <c r="F26">
        <f>D26/D27*100</f>
        <v>10.000000000000002</v>
      </c>
    </row>
    <row r="27" spans="4:6" x14ac:dyDescent="0.25">
      <c r="D27" s="32">
        <f>'Затраты ВДГО 2022'!H171</f>
        <v>19718384.120000001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tabSelected="1" view="pageBreakPreview" zoomScale="82" zoomScaleNormal="100" zoomScaleSheetLayoutView="82" workbookViewId="0">
      <selection activeCell="H35" sqref="H35"/>
    </sheetView>
  </sheetViews>
  <sheetFormatPr defaultRowHeight="15" x14ac:dyDescent="0.25"/>
  <cols>
    <col min="1" max="1" width="11.85546875" style="149" customWidth="1"/>
    <col min="2" max="2" width="34.42578125" customWidth="1"/>
    <col min="3" max="3" width="12.42578125" customWidth="1"/>
    <col min="4" max="4" width="23" customWidth="1"/>
    <col min="5" max="5" width="21.140625" customWidth="1"/>
  </cols>
  <sheetData>
    <row r="1" spans="1:8" ht="13.5" customHeight="1" x14ac:dyDescent="0.25">
      <c r="A1" s="147"/>
      <c r="D1" s="145"/>
      <c r="E1" s="146" t="s">
        <v>386</v>
      </c>
    </row>
    <row r="2" spans="1:8" ht="15" customHeight="1" x14ac:dyDescent="0.25">
      <c r="A2" s="147"/>
      <c r="D2" s="206" t="s">
        <v>379</v>
      </c>
      <c r="E2" s="206"/>
    </row>
    <row r="3" spans="1:8" ht="15" customHeight="1" x14ac:dyDescent="0.25">
      <c r="A3" s="147"/>
      <c r="D3" s="159"/>
      <c r="E3" s="159"/>
    </row>
    <row r="4" spans="1:8" ht="42" customHeight="1" x14ac:dyDescent="0.25">
      <c r="A4" s="207" t="s">
        <v>419</v>
      </c>
      <c r="B4" s="207"/>
      <c r="C4" s="207"/>
      <c r="D4" s="207"/>
      <c r="E4" s="207"/>
    </row>
    <row r="5" spans="1:8" ht="15" customHeight="1" x14ac:dyDescent="0.25">
      <c r="A5" s="162"/>
      <c r="B5" s="162"/>
      <c r="C5" s="162"/>
      <c r="D5" s="162"/>
      <c r="E5" s="162"/>
    </row>
    <row r="6" spans="1:8" ht="36" customHeight="1" x14ac:dyDescent="0.25">
      <c r="A6" s="161" t="s">
        <v>417</v>
      </c>
      <c r="B6" s="208" t="s">
        <v>418</v>
      </c>
      <c r="C6" s="208"/>
      <c r="D6" s="208"/>
      <c r="E6" s="208"/>
    </row>
    <row r="7" spans="1:8" ht="15" customHeight="1" thickBot="1" x14ac:dyDescent="0.3">
      <c r="A7" s="161"/>
      <c r="B7" s="160"/>
      <c r="C7" s="160"/>
      <c r="D7" s="160"/>
      <c r="E7" s="160"/>
    </row>
    <row r="8" spans="1:8" ht="42.75" customHeight="1" thickBot="1" x14ac:dyDescent="0.3">
      <c r="A8" s="141" t="s">
        <v>372</v>
      </c>
      <c r="B8" s="142" t="s">
        <v>205</v>
      </c>
      <c r="C8" s="142" t="s">
        <v>206</v>
      </c>
      <c r="D8" s="152" t="s">
        <v>373</v>
      </c>
      <c r="E8" s="152" t="s">
        <v>374</v>
      </c>
    </row>
    <row r="9" spans="1:8" ht="48" thickBot="1" x14ac:dyDescent="0.3">
      <c r="A9" s="148" t="s">
        <v>387</v>
      </c>
      <c r="B9" s="143" t="s">
        <v>207</v>
      </c>
      <c r="C9" s="140" t="s">
        <v>420</v>
      </c>
      <c r="D9" s="155">
        <v>234.17</v>
      </c>
      <c r="E9" s="155">
        <v>281</v>
      </c>
    </row>
    <row r="10" spans="1:8" ht="63.75" thickBot="1" x14ac:dyDescent="0.3">
      <c r="A10" s="148" t="s">
        <v>388</v>
      </c>
      <c r="B10" s="143" t="s">
        <v>208</v>
      </c>
      <c r="C10" s="140" t="s">
        <v>420</v>
      </c>
      <c r="D10" s="155">
        <v>555.83000000000004</v>
      </c>
      <c r="E10" s="144">
        <v>667</v>
      </c>
    </row>
    <row r="11" spans="1:8" ht="51.75" customHeight="1" thickBot="1" x14ac:dyDescent="0.3">
      <c r="A11" s="148" t="s">
        <v>389</v>
      </c>
      <c r="B11" s="143" t="s">
        <v>381</v>
      </c>
      <c r="C11" s="140" t="s">
        <v>420</v>
      </c>
      <c r="D11" s="155">
        <v>716.67</v>
      </c>
      <c r="E11" s="144">
        <v>860</v>
      </c>
      <c r="H11" s="154"/>
    </row>
    <row r="12" spans="1:8" ht="63.75" thickBot="1" x14ac:dyDescent="0.3">
      <c r="A12" s="148" t="s">
        <v>390</v>
      </c>
      <c r="B12" s="143" t="s">
        <v>375</v>
      </c>
      <c r="C12" s="140" t="s">
        <v>420</v>
      </c>
      <c r="D12" s="155">
        <v>146.66999999999999</v>
      </c>
      <c r="E12" s="155">
        <v>176</v>
      </c>
    </row>
    <row r="13" spans="1:8" ht="48" thickBot="1" x14ac:dyDescent="0.3">
      <c r="A13" s="148" t="s">
        <v>391</v>
      </c>
      <c r="B13" s="143" t="s">
        <v>209</v>
      </c>
      <c r="C13" s="140" t="s">
        <v>420</v>
      </c>
      <c r="D13" s="155">
        <v>1023.33</v>
      </c>
      <c r="E13" s="144">
        <v>1228</v>
      </c>
    </row>
    <row r="14" spans="1:8" ht="48" thickBot="1" x14ac:dyDescent="0.3">
      <c r="A14" s="148" t="s">
        <v>392</v>
      </c>
      <c r="B14" s="143" t="s">
        <v>210</v>
      </c>
      <c r="C14" s="140" t="s">
        <v>420</v>
      </c>
      <c r="D14" s="155">
        <v>1315.83</v>
      </c>
      <c r="E14" s="144">
        <v>1579</v>
      </c>
    </row>
    <row r="15" spans="1:8" ht="48" thickBot="1" x14ac:dyDescent="0.3">
      <c r="A15" s="148" t="s">
        <v>393</v>
      </c>
      <c r="B15" s="143" t="s">
        <v>211</v>
      </c>
      <c r="C15" s="140" t="s">
        <v>420</v>
      </c>
      <c r="D15" s="155">
        <v>1608.33</v>
      </c>
      <c r="E15" s="144">
        <v>1930</v>
      </c>
    </row>
    <row r="16" spans="1:8" ht="32.25" thickBot="1" x14ac:dyDescent="0.3">
      <c r="A16" s="148" t="s">
        <v>394</v>
      </c>
      <c r="B16" s="143" t="s">
        <v>384</v>
      </c>
      <c r="C16" s="140" t="s">
        <v>420</v>
      </c>
      <c r="D16" s="155">
        <v>1827.5</v>
      </c>
      <c r="E16" s="144">
        <v>2193</v>
      </c>
    </row>
    <row r="17" spans="1:5" ht="48" thickBot="1" x14ac:dyDescent="0.3">
      <c r="A17" s="148" t="s">
        <v>395</v>
      </c>
      <c r="B17" s="143" t="s">
        <v>212</v>
      </c>
      <c r="C17" s="140" t="s">
        <v>420</v>
      </c>
      <c r="D17" s="155">
        <v>1096.67</v>
      </c>
      <c r="E17" s="144">
        <v>1316</v>
      </c>
    </row>
    <row r="18" spans="1:5" ht="48" thickBot="1" x14ac:dyDescent="0.3">
      <c r="A18" s="148" t="s">
        <v>396</v>
      </c>
      <c r="B18" s="143" t="s">
        <v>213</v>
      </c>
      <c r="C18" s="140" t="s">
        <v>420</v>
      </c>
      <c r="D18" s="155">
        <v>1389.17</v>
      </c>
      <c r="E18" s="144">
        <v>1667</v>
      </c>
    </row>
    <row r="19" spans="1:5" ht="48" thickBot="1" x14ac:dyDescent="0.3">
      <c r="A19" s="148" t="s">
        <v>397</v>
      </c>
      <c r="B19" s="143" t="s">
        <v>214</v>
      </c>
      <c r="C19" s="140" t="s">
        <v>420</v>
      </c>
      <c r="D19" s="155">
        <v>1681.67</v>
      </c>
      <c r="E19" s="144">
        <v>2018</v>
      </c>
    </row>
    <row r="20" spans="1:5" ht="48" thickBot="1" x14ac:dyDescent="0.3">
      <c r="A20" s="148" t="s">
        <v>398</v>
      </c>
      <c r="B20" s="143" t="s">
        <v>385</v>
      </c>
      <c r="C20" s="140" t="s">
        <v>420</v>
      </c>
      <c r="D20" s="155">
        <v>1900.83</v>
      </c>
      <c r="E20" s="144">
        <v>2281</v>
      </c>
    </row>
    <row r="21" spans="1:5" ht="32.25" thickBot="1" x14ac:dyDescent="0.3">
      <c r="A21" s="148" t="s">
        <v>399</v>
      </c>
      <c r="B21" s="143" t="s">
        <v>215</v>
      </c>
      <c r="C21" s="140" t="s">
        <v>420</v>
      </c>
      <c r="D21" s="155">
        <v>1096.67</v>
      </c>
      <c r="E21" s="144">
        <v>1316</v>
      </c>
    </row>
    <row r="22" spans="1:5" ht="48" thickBot="1" x14ac:dyDescent="0.3">
      <c r="A22" s="148" t="s">
        <v>400</v>
      </c>
      <c r="B22" s="143" t="s">
        <v>216</v>
      </c>
      <c r="C22" s="140" t="s">
        <v>420</v>
      </c>
      <c r="D22" s="155">
        <v>1096.67</v>
      </c>
      <c r="E22" s="144">
        <v>1316</v>
      </c>
    </row>
    <row r="23" spans="1:5" ht="32.25" thickBot="1" x14ac:dyDescent="0.3">
      <c r="A23" s="148" t="s">
        <v>401</v>
      </c>
      <c r="B23" s="143" t="s">
        <v>217</v>
      </c>
      <c r="C23" s="140" t="s">
        <v>420</v>
      </c>
      <c r="D23" s="155"/>
      <c r="E23" s="150"/>
    </row>
    <row r="24" spans="1:5" ht="32.25" thickBot="1" x14ac:dyDescent="0.3">
      <c r="A24" s="148" t="s">
        <v>402</v>
      </c>
      <c r="B24" s="143" t="s">
        <v>376</v>
      </c>
      <c r="C24" s="140" t="s">
        <v>420</v>
      </c>
      <c r="D24" s="155">
        <v>540.83000000000004</v>
      </c>
      <c r="E24" s="144">
        <v>649</v>
      </c>
    </row>
    <row r="25" spans="1:5" ht="32.25" thickBot="1" x14ac:dyDescent="0.3">
      <c r="A25" s="148" t="s">
        <v>403</v>
      </c>
      <c r="B25" s="143" t="s">
        <v>377</v>
      </c>
      <c r="C25" s="140" t="s">
        <v>420</v>
      </c>
      <c r="D25" s="155">
        <v>628.33000000000004</v>
      </c>
      <c r="E25" s="144">
        <v>754</v>
      </c>
    </row>
    <row r="26" spans="1:5" ht="32.25" customHeight="1" thickBot="1" x14ac:dyDescent="0.3">
      <c r="A26" s="148" t="s">
        <v>404</v>
      </c>
      <c r="B26" s="143" t="s">
        <v>378</v>
      </c>
      <c r="C26" s="140" t="s">
        <v>420</v>
      </c>
      <c r="D26" s="155">
        <v>716.67</v>
      </c>
      <c r="E26" s="144">
        <v>860</v>
      </c>
    </row>
    <row r="27" spans="1:5" ht="32.25" thickBot="1" x14ac:dyDescent="0.3">
      <c r="A27" s="148" t="s">
        <v>405</v>
      </c>
      <c r="B27" s="143" t="s">
        <v>218</v>
      </c>
      <c r="C27" s="140" t="s">
        <v>420</v>
      </c>
      <c r="D27" s="155">
        <v>540.83000000000004</v>
      </c>
      <c r="E27" s="156">
        <v>649</v>
      </c>
    </row>
    <row r="28" spans="1:5" ht="32.25" thickBot="1" x14ac:dyDescent="0.3">
      <c r="A28" s="148" t="s">
        <v>406</v>
      </c>
      <c r="B28" s="143" t="s">
        <v>219</v>
      </c>
      <c r="C28" s="140" t="s">
        <v>420</v>
      </c>
      <c r="D28" s="155">
        <v>329.17</v>
      </c>
      <c r="E28" s="144">
        <v>395</v>
      </c>
    </row>
    <row r="29" spans="1:5" ht="32.25" thickBot="1" x14ac:dyDescent="0.3">
      <c r="A29" s="148" t="s">
        <v>407</v>
      </c>
      <c r="B29" s="143" t="s">
        <v>220</v>
      </c>
      <c r="C29" s="140" t="s">
        <v>420</v>
      </c>
      <c r="D29" s="155">
        <v>1096.67</v>
      </c>
      <c r="E29" s="144">
        <v>1316</v>
      </c>
    </row>
    <row r="30" spans="1:5" ht="32.25" thickBot="1" x14ac:dyDescent="0.3">
      <c r="A30" s="148" t="s">
        <v>408</v>
      </c>
      <c r="B30" s="143" t="s">
        <v>221</v>
      </c>
      <c r="C30" s="140" t="s">
        <v>420</v>
      </c>
      <c r="D30" s="155">
        <v>409.17</v>
      </c>
      <c r="E30" s="144">
        <v>491</v>
      </c>
    </row>
    <row r="31" spans="1:5" ht="32.25" thickBot="1" x14ac:dyDescent="0.3">
      <c r="A31" s="148" t="s">
        <v>409</v>
      </c>
      <c r="B31" s="143" t="s">
        <v>383</v>
      </c>
      <c r="C31" s="140" t="s">
        <v>420</v>
      </c>
      <c r="D31" s="155">
        <v>730.83</v>
      </c>
      <c r="E31" s="155">
        <v>877</v>
      </c>
    </row>
    <row r="32" spans="1:5" ht="48" thickBot="1" x14ac:dyDescent="0.3">
      <c r="A32" s="148" t="s">
        <v>410</v>
      </c>
      <c r="B32" s="143" t="s">
        <v>222</v>
      </c>
      <c r="C32" s="140" t="s">
        <v>420</v>
      </c>
      <c r="D32" s="155">
        <v>153.33000000000001</v>
      </c>
      <c r="E32" s="155">
        <v>184</v>
      </c>
    </row>
    <row r="33" spans="1:5" ht="48" thickBot="1" x14ac:dyDescent="0.3">
      <c r="A33" s="148" t="s">
        <v>411</v>
      </c>
      <c r="B33" s="143" t="s">
        <v>380</v>
      </c>
      <c r="C33" s="140" t="s">
        <v>420</v>
      </c>
      <c r="D33" s="155">
        <v>153.33000000000001</v>
      </c>
      <c r="E33" s="144">
        <v>184</v>
      </c>
    </row>
    <row r="34" spans="1:5" ht="48" thickBot="1" x14ac:dyDescent="0.3">
      <c r="A34" s="148" t="s">
        <v>412</v>
      </c>
      <c r="B34" s="143" t="s">
        <v>223</v>
      </c>
      <c r="C34" s="140" t="s">
        <v>224</v>
      </c>
      <c r="D34" s="155">
        <v>510</v>
      </c>
      <c r="E34" s="144">
        <v>612</v>
      </c>
    </row>
    <row r="35" spans="1:5" ht="79.5" thickBot="1" x14ac:dyDescent="0.3">
      <c r="A35" s="148" t="s">
        <v>413</v>
      </c>
      <c r="B35" s="143" t="s">
        <v>225</v>
      </c>
      <c r="C35" s="140" t="s">
        <v>224</v>
      </c>
      <c r="D35" s="155">
        <v>3509.17</v>
      </c>
      <c r="E35" s="144">
        <v>4211</v>
      </c>
    </row>
    <row r="36" spans="1:5" ht="79.5" thickBot="1" x14ac:dyDescent="0.3">
      <c r="A36" s="148" t="s">
        <v>414</v>
      </c>
      <c r="B36" s="143" t="s">
        <v>226</v>
      </c>
      <c r="C36" s="140" t="s">
        <v>224</v>
      </c>
      <c r="D36" s="155">
        <v>755.83</v>
      </c>
      <c r="E36" s="144">
        <v>907</v>
      </c>
    </row>
    <row r="37" spans="1:5" ht="48" thickBot="1" x14ac:dyDescent="0.3">
      <c r="A37" s="148" t="s">
        <v>415</v>
      </c>
      <c r="B37" s="143" t="s">
        <v>227</v>
      </c>
      <c r="C37" s="140" t="s">
        <v>224</v>
      </c>
      <c r="D37" s="155">
        <v>1090</v>
      </c>
      <c r="E37" s="157">
        <v>1308</v>
      </c>
    </row>
    <row r="38" spans="1:5" ht="32.25" thickBot="1" x14ac:dyDescent="0.3">
      <c r="A38" s="148" t="s">
        <v>416</v>
      </c>
      <c r="B38" s="158" t="s">
        <v>382</v>
      </c>
      <c r="C38" s="151" t="s">
        <v>420</v>
      </c>
      <c r="D38" s="155">
        <v>171.67</v>
      </c>
      <c r="E38" s="151">
        <v>206</v>
      </c>
    </row>
    <row r="39" spans="1:5" x14ac:dyDescent="0.25">
      <c r="A39" s="153"/>
      <c r="B39" s="154"/>
      <c r="C39" s="154"/>
    </row>
  </sheetData>
  <mergeCells count="3">
    <mergeCell ref="D2:E2"/>
    <mergeCell ref="A4:E4"/>
    <mergeCell ref="B6:E6"/>
  </mergeCells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Footer>&amp;LНачальник ПЭО&amp;RЕ.А. Колышкина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Затраты ВДГО 2022</vt:lpstr>
      <vt:lpstr>распределение затрат ВДГО</vt:lpstr>
      <vt:lpstr>заработная плата слесарь</vt:lpstr>
      <vt:lpstr>п.4 </vt:lpstr>
      <vt:lpstr>ИПЦ</vt:lpstr>
      <vt:lpstr>п.13</vt:lpstr>
      <vt:lpstr>п.16</vt:lpstr>
      <vt:lpstr>лист 1</vt:lpstr>
      <vt:lpstr>'лист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2025-02-25T07:25:49Z</dcterms:modified>
</cp:coreProperties>
</file>