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индексация действующего" sheetId="1" state="hidden" r:id="rId1"/>
    <sheet name="2022 ГРО" sheetId="6" state="hidden" r:id="rId2"/>
    <sheet name="Методика ФСТ" sheetId="2" state="hidden" r:id="rId3"/>
    <sheet name="СРАВНЕНИЕ" sheetId="3" state="hidden" r:id="rId4"/>
    <sheet name="2023" sheetId="4" r:id="rId5"/>
    <sheet name="для руковод" sheetId="5" state="hidden" r:id="rId6"/>
  </sheets>
  <externalReferences>
    <externalReference r:id="rId7"/>
  </externalReferences>
  <definedNames>
    <definedName name="_xlnm.Print_Area" localSheetId="4">'2023'!$A$1:$F$83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1" i="5"/>
  <c r="U40" i="5"/>
  <c r="U39" i="5"/>
  <c r="U37" i="5"/>
  <c r="U36" i="5"/>
  <c r="U35" i="5"/>
  <c r="U34" i="5"/>
  <c r="U33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 l="1"/>
  <c r="T83" i="5" l="1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J83" i="5" l="1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N83" i="5"/>
  <c r="N82" i="5"/>
  <c r="N81" i="5"/>
  <c r="N80" i="5"/>
  <c r="N79" i="5"/>
  <c r="N78" i="5"/>
  <c r="N77" i="5"/>
  <c r="N65" i="5"/>
  <c r="N64" i="5"/>
  <c r="N63" i="5"/>
  <c r="N62" i="5"/>
  <c r="N61" i="5"/>
  <c r="N60" i="5"/>
  <c r="N59" i="5"/>
  <c r="N58" i="5"/>
  <c r="N48" i="5"/>
  <c r="N47" i="5"/>
  <c r="N31" i="5"/>
  <c r="F83" i="6" l="1"/>
  <c r="P83" i="6" s="1"/>
  <c r="F82" i="6"/>
  <c r="P82" i="6" s="1"/>
  <c r="F81" i="6"/>
  <c r="F80" i="6"/>
  <c r="F79" i="6"/>
  <c r="P79" i="6" s="1"/>
  <c r="F78" i="6"/>
  <c r="F77" i="6"/>
  <c r="F76" i="6"/>
  <c r="F75" i="6"/>
  <c r="F74" i="6"/>
  <c r="P74" i="6" s="1"/>
  <c r="F73" i="6"/>
  <c r="P73" i="6" s="1"/>
  <c r="N73" i="6" s="1"/>
  <c r="W73" i="6" s="1"/>
  <c r="F72" i="6"/>
  <c r="P72" i="6" s="1"/>
  <c r="F71" i="6"/>
  <c r="F70" i="6"/>
  <c r="P70" i="6" s="1"/>
  <c r="F69" i="6"/>
  <c r="P69" i="6" s="1"/>
  <c r="N69" i="6" s="1"/>
  <c r="W69" i="6" s="1"/>
  <c r="F68" i="6"/>
  <c r="P68" i="6" s="1"/>
  <c r="F67" i="6"/>
  <c r="P67" i="6" s="1"/>
  <c r="F66" i="6"/>
  <c r="P66" i="6" s="1"/>
  <c r="N66" i="6" s="1"/>
  <c r="W66" i="6" s="1"/>
  <c r="F65" i="6"/>
  <c r="F64" i="6"/>
  <c r="P64" i="6" s="1"/>
  <c r="N64" i="6" s="1"/>
  <c r="W64" i="6" s="1"/>
  <c r="F63" i="6"/>
  <c r="F62" i="6"/>
  <c r="F61" i="6"/>
  <c r="P61" i="6" s="1"/>
  <c r="N61" i="6" s="1"/>
  <c r="W61" i="6" s="1"/>
  <c r="F60" i="6"/>
  <c r="F59" i="6"/>
  <c r="F58" i="6"/>
  <c r="P58" i="6" s="1"/>
  <c r="N58" i="6" s="1"/>
  <c r="W58" i="6" s="1"/>
  <c r="F57" i="6"/>
  <c r="F56" i="6"/>
  <c r="P56" i="6" s="1"/>
  <c r="F55" i="6"/>
  <c r="F54" i="6"/>
  <c r="P54" i="6" s="1"/>
  <c r="N54" i="6" s="1"/>
  <c r="W54" i="6" s="1"/>
  <c r="F53" i="6"/>
  <c r="F52" i="6"/>
  <c r="F51" i="6"/>
  <c r="P51" i="6" s="1"/>
  <c r="N51" i="6" s="1"/>
  <c r="W51" i="6" s="1"/>
  <c r="F50" i="6"/>
  <c r="F49" i="6"/>
  <c r="P49" i="6" s="1"/>
  <c r="F48" i="6"/>
  <c r="P48" i="6" s="1"/>
  <c r="F47" i="6"/>
  <c r="F46" i="6"/>
  <c r="P46" i="6" s="1"/>
  <c r="F45" i="6"/>
  <c r="F44" i="6"/>
  <c r="F43" i="6"/>
  <c r="P43" i="6" s="1"/>
  <c r="F42" i="6"/>
  <c r="F41" i="6"/>
  <c r="F40" i="6"/>
  <c r="F39" i="6"/>
  <c r="P39" i="6" s="1"/>
  <c r="F37" i="6"/>
  <c r="P37" i="6" s="1"/>
  <c r="F36" i="6"/>
  <c r="P36" i="6" s="1"/>
  <c r="F35" i="6"/>
  <c r="P35" i="6" s="1"/>
  <c r="N35" i="6" s="1"/>
  <c r="W35" i="6" s="1"/>
  <c r="F34" i="6"/>
  <c r="P34" i="6" s="1"/>
  <c r="F33" i="6"/>
  <c r="F31" i="6"/>
  <c r="F30" i="6"/>
  <c r="F29" i="6"/>
  <c r="F28" i="6"/>
  <c r="P28" i="6" s="1"/>
  <c r="N28" i="6" s="1"/>
  <c r="W28" i="6" s="1"/>
  <c r="F27" i="6"/>
  <c r="F26" i="6"/>
  <c r="P26" i="6" s="1"/>
  <c r="F25" i="6"/>
  <c r="P25" i="6" s="1"/>
  <c r="N25" i="6" s="1"/>
  <c r="W25" i="6" s="1"/>
  <c r="F24" i="6"/>
  <c r="P24" i="6" s="1"/>
  <c r="F23" i="6"/>
  <c r="P23" i="6" s="1"/>
  <c r="F22" i="6"/>
  <c r="P22" i="6" s="1"/>
  <c r="N22" i="6" s="1"/>
  <c r="W22" i="6" s="1"/>
  <c r="F21" i="6"/>
  <c r="P21" i="6" s="1"/>
  <c r="F20" i="6"/>
  <c r="F19" i="6"/>
  <c r="F18" i="6"/>
  <c r="F17" i="6"/>
  <c r="P17" i="6" s="1"/>
  <c r="N17" i="6" s="1"/>
  <c r="W17" i="6" s="1"/>
  <c r="F16" i="6"/>
  <c r="P16" i="6" s="1"/>
  <c r="N16" i="6" s="1"/>
  <c r="W16" i="6" s="1"/>
  <c r="F15" i="6"/>
  <c r="F14" i="6"/>
  <c r="P14" i="6" s="1"/>
  <c r="F13" i="6"/>
  <c r="P13" i="6" s="1"/>
  <c r="F12" i="6"/>
  <c r="P12" i="6" s="1"/>
  <c r="F11" i="6"/>
  <c r="P11" i="6" s="1"/>
  <c r="F10" i="6"/>
  <c r="P10" i="6" s="1"/>
  <c r="N10" i="6" s="1"/>
  <c r="W10" i="6" s="1"/>
  <c r="D83" i="6"/>
  <c r="D82" i="6"/>
  <c r="D81" i="6"/>
  <c r="P81" i="6" s="1"/>
  <c r="N81" i="6" s="1"/>
  <c r="W81" i="6" s="1"/>
  <c r="P80" i="6"/>
  <c r="N80" i="6" s="1"/>
  <c r="W80" i="6" s="1"/>
  <c r="D80" i="6"/>
  <c r="D79" i="6"/>
  <c r="D78" i="6"/>
  <c r="P77" i="6"/>
  <c r="N77" i="6" s="1"/>
  <c r="W77" i="6" s="1"/>
  <c r="D77" i="6"/>
  <c r="P76" i="6"/>
  <c r="N76" i="6" s="1"/>
  <c r="W76" i="6" s="1"/>
  <c r="P75" i="6"/>
  <c r="N75" i="6" s="1"/>
  <c r="W75" i="6" s="1"/>
  <c r="D65" i="6"/>
  <c r="P65" i="6" s="1"/>
  <c r="N65" i="6" s="1"/>
  <c r="W65" i="6" s="1"/>
  <c r="D64" i="6"/>
  <c r="D63" i="6"/>
  <c r="D62" i="6"/>
  <c r="D61" i="6"/>
  <c r="D60" i="6"/>
  <c r="D59" i="6"/>
  <c r="D58" i="6"/>
  <c r="P57" i="6"/>
  <c r="N57" i="6" s="1"/>
  <c r="W57" i="6" s="1"/>
  <c r="P53" i="6"/>
  <c r="N53" i="6" s="1"/>
  <c r="W53" i="6" s="1"/>
  <c r="P52" i="6"/>
  <c r="N52" i="6" s="1"/>
  <c r="W52" i="6" s="1"/>
  <c r="P50" i="6"/>
  <c r="N50" i="6" s="1"/>
  <c r="W50" i="6" s="1"/>
  <c r="D48" i="6"/>
  <c r="D47" i="6"/>
  <c r="P45" i="6"/>
  <c r="N45" i="6" s="1"/>
  <c r="W45" i="6" s="1"/>
  <c r="P44" i="6"/>
  <c r="N44" i="6" s="1"/>
  <c r="W44" i="6" s="1"/>
  <c r="J42" i="6"/>
  <c r="P42" i="6"/>
  <c r="P41" i="6"/>
  <c r="N41" i="6" s="1"/>
  <c r="W41" i="6" s="1"/>
  <c r="P40" i="6"/>
  <c r="N40" i="6" s="1"/>
  <c r="W40" i="6" s="1"/>
  <c r="P33" i="6"/>
  <c r="N33" i="6" s="1"/>
  <c r="W33" i="6" s="1"/>
  <c r="D31" i="6"/>
  <c r="P31" i="6" s="1"/>
  <c r="N31" i="6" s="1"/>
  <c r="W31" i="6" s="1"/>
  <c r="P30" i="6"/>
  <c r="X30" i="6" s="1"/>
  <c r="P29" i="6"/>
  <c r="N29" i="6" s="1"/>
  <c r="W29" i="6" s="1"/>
  <c r="P27" i="6"/>
  <c r="N27" i="6" s="1"/>
  <c r="W27" i="6" s="1"/>
  <c r="P20" i="6"/>
  <c r="N20" i="6" s="1"/>
  <c r="W20" i="6" s="1"/>
  <c r="P18" i="6"/>
  <c r="X18" i="6" s="1"/>
  <c r="P15" i="6"/>
  <c r="N15" i="6" s="1"/>
  <c r="W15" i="6" s="1"/>
  <c r="P78" i="6" l="1"/>
  <c r="N78" i="6" s="1"/>
  <c r="W78" i="6" s="1"/>
  <c r="X25" i="6"/>
  <c r="X29" i="6"/>
  <c r="X52" i="6"/>
  <c r="X64" i="6"/>
  <c r="N83" i="6"/>
  <c r="W83" i="6" s="1"/>
  <c r="X83" i="6"/>
  <c r="N13" i="6"/>
  <c r="W13" i="6" s="1"/>
  <c r="X13" i="6"/>
  <c r="N21" i="6"/>
  <c r="W21" i="6" s="1"/>
  <c r="X21" i="6"/>
  <c r="N34" i="6"/>
  <c r="W34" i="6" s="1"/>
  <c r="X34" i="6"/>
  <c r="N46" i="6"/>
  <c r="W46" i="6" s="1"/>
  <c r="X46" i="6"/>
  <c r="X31" i="6"/>
  <c r="P47" i="6"/>
  <c r="X33" i="6"/>
  <c r="P71" i="6"/>
  <c r="N71" i="6" s="1"/>
  <c r="W71" i="6" s="1"/>
  <c r="N30" i="6"/>
  <c r="J30" i="6" s="1"/>
  <c r="V30" i="6" s="1"/>
  <c r="X66" i="6"/>
  <c r="X17" i="6"/>
  <c r="X41" i="6"/>
  <c r="X76" i="6"/>
  <c r="P59" i="6"/>
  <c r="N18" i="6"/>
  <c r="J18" i="6" s="1"/>
  <c r="V18" i="6" s="1"/>
  <c r="X44" i="6"/>
  <c r="N70" i="6"/>
  <c r="W70" i="6" s="1"/>
  <c r="X70" i="6"/>
  <c r="N82" i="6"/>
  <c r="W82" i="6" s="1"/>
  <c r="X82" i="6"/>
  <c r="N11" i="6"/>
  <c r="W11" i="6" s="1"/>
  <c r="X11" i="6"/>
  <c r="N23" i="6"/>
  <c r="W23" i="6" s="1"/>
  <c r="X23" i="6"/>
  <c r="N36" i="6"/>
  <c r="W36" i="6" s="1"/>
  <c r="X36" i="6"/>
  <c r="N48" i="6"/>
  <c r="W48" i="6" s="1"/>
  <c r="X48" i="6"/>
  <c r="N72" i="6"/>
  <c r="W72" i="6" s="1"/>
  <c r="X72" i="6"/>
  <c r="N24" i="6"/>
  <c r="W24" i="6" s="1"/>
  <c r="X24" i="6"/>
  <c r="N12" i="6"/>
  <c r="W12" i="6" s="1"/>
  <c r="X12" i="6"/>
  <c r="N37" i="6"/>
  <c r="W37" i="6" s="1"/>
  <c r="X37" i="6"/>
  <c r="X74" i="6"/>
  <c r="N74" i="6"/>
  <c r="N14" i="6"/>
  <c r="W14" i="6" s="1"/>
  <c r="X14" i="6"/>
  <c r="N39" i="6"/>
  <c r="W39" i="6" s="1"/>
  <c r="X39" i="6"/>
  <c r="N49" i="6"/>
  <c r="W49" i="6" s="1"/>
  <c r="X49" i="6"/>
  <c r="N26" i="6"/>
  <c r="W26" i="6" s="1"/>
  <c r="X26" i="6"/>
  <c r="N43" i="6"/>
  <c r="W43" i="6" s="1"/>
  <c r="X43" i="6"/>
  <c r="N67" i="6"/>
  <c r="W67" i="6" s="1"/>
  <c r="X67" i="6"/>
  <c r="N79" i="6"/>
  <c r="W79" i="6" s="1"/>
  <c r="X79" i="6"/>
  <c r="N56" i="6"/>
  <c r="W56" i="6" s="1"/>
  <c r="X56" i="6"/>
  <c r="N68" i="6"/>
  <c r="W68" i="6" s="1"/>
  <c r="X68" i="6"/>
  <c r="X80" i="6"/>
  <c r="P62" i="6"/>
  <c r="W30" i="6"/>
  <c r="P19" i="6"/>
  <c r="X10" i="6"/>
  <c r="X22" i="6"/>
  <c r="X35" i="6"/>
  <c r="X40" i="6"/>
  <c r="X45" i="6"/>
  <c r="X53" i="6"/>
  <c r="X57" i="6"/>
  <c r="X61" i="6"/>
  <c r="X65" i="6"/>
  <c r="X69" i="6"/>
  <c r="X73" i="6"/>
  <c r="X77" i="6"/>
  <c r="X81" i="6"/>
  <c r="P55" i="6"/>
  <c r="P63" i="6"/>
  <c r="X15" i="6"/>
  <c r="X27" i="6"/>
  <c r="X50" i="6"/>
  <c r="X54" i="6"/>
  <c r="X58" i="6"/>
  <c r="P60" i="6"/>
  <c r="X16" i="6"/>
  <c r="X20" i="6"/>
  <c r="X28" i="6"/>
  <c r="X51" i="6"/>
  <c r="X75" i="6"/>
  <c r="O16" i="6"/>
  <c r="J16" i="6"/>
  <c r="V16" i="6" s="1"/>
  <c r="O10" i="6"/>
  <c r="J10" i="6"/>
  <c r="V10" i="6" s="1"/>
  <c r="O28" i="6"/>
  <c r="J28" i="6"/>
  <c r="V28" i="6" s="1"/>
  <c r="O15" i="6"/>
  <c r="J15" i="6"/>
  <c r="V15" i="6" s="1"/>
  <c r="O29" i="6"/>
  <c r="J29" i="6"/>
  <c r="V29" i="6" s="1"/>
  <c r="O45" i="6"/>
  <c r="J45" i="6"/>
  <c r="V45" i="6" s="1"/>
  <c r="O52" i="6"/>
  <c r="J52" i="6"/>
  <c r="V52" i="6" s="1"/>
  <c r="O35" i="6"/>
  <c r="J35" i="6"/>
  <c r="V35" i="6" s="1"/>
  <c r="J51" i="6"/>
  <c r="V51" i="6" s="1"/>
  <c r="O51" i="6"/>
  <c r="O22" i="6"/>
  <c r="J22" i="6"/>
  <c r="V22" i="6" s="1"/>
  <c r="J69" i="6"/>
  <c r="V69" i="6" s="1"/>
  <c r="O69" i="6"/>
  <c r="O73" i="6"/>
  <c r="J73" i="6"/>
  <c r="V73" i="6" s="1"/>
  <c r="O75" i="6"/>
  <c r="J75" i="6"/>
  <c r="V75" i="6" s="1"/>
  <c r="O65" i="6"/>
  <c r="J65" i="6"/>
  <c r="V65" i="6" s="1"/>
  <c r="J53" i="6"/>
  <c r="V53" i="6" s="1"/>
  <c r="O53" i="6"/>
  <c r="O66" i="6"/>
  <c r="J66" i="6"/>
  <c r="V66" i="6" s="1"/>
  <c r="O76" i="6"/>
  <c r="J76" i="6"/>
  <c r="V76" i="6" s="1"/>
  <c r="O57" i="6"/>
  <c r="J57" i="6"/>
  <c r="V57" i="6" s="1"/>
  <c r="O79" i="6"/>
  <c r="J25" i="6"/>
  <c r="V25" i="6" s="1"/>
  <c r="O25" i="6"/>
  <c r="O27" i="6"/>
  <c r="J27" i="6"/>
  <c r="V27" i="6" s="1"/>
  <c r="O50" i="6"/>
  <c r="J50" i="6"/>
  <c r="V50" i="6" s="1"/>
  <c r="O77" i="6"/>
  <c r="J77" i="6"/>
  <c r="V77" i="6" s="1"/>
  <c r="O33" i="6"/>
  <c r="J33" i="6"/>
  <c r="V33" i="6" s="1"/>
  <c r="O40" i="6"/>
  <c r="J40" i="6"/>
  <c r="V40" i="6" s="1"/>
  <c r="J54" i="6"/>
  <c r="V54" i="6" s="1"/>
  <c r="O54" i="6"/>
  <c r="O80" i="6"/>
  <c r="J80" i="6"/>
  <c r="V80" i="6" s="1"/>
  <c r="O17" i="6"/>
  <c r="J17" i="6"/>
  <c r="V17" i="6" s="1"/>
  <c r="J44" i="6"/>
  <c r="V44" i="6" s="1"/>
  <c r="O44" i="6"/>
  <c r="J31" i="6"/>
  <c r="V31" i="6" s="1"/>
  <c r="O31" i="6"/>
  <c r="J58" i="6"/>
  <c r="V58" i="6" s="1"/>
  <c r="O58" i="6"/>
  <c r="J61" i="6"/>
  <c r="V61" i="6" s="1"/>
  <c r="O61" i="6"/>
  <c r="J64" i="6"/>
  <c r="V64" i="6" s="1"/>
  <c r="O64" i="6"/>
  <c r="O78" i="6"/>
  <c r="J78" i="6"/>
  <c r="V78" i="6" s="1"/>
  <c r="J14" i="6"/>
  <c r="V14" i="6" s="1"/>
  <c r="O14" i="6"/>
  <c r="O20" i="6"/>
  <c r="J20" i="6"/>
  <c r="V20" i="6" s="1"/>
  <c r="J41" i="6"/>
  <c r="V41" i="6" s="1"/>
  <c r="O41" i="6"/>
  <c r="O81" i="6"/>
  <c r="J81" i="6"/>
  <c r="V81" i="6" s="1"/>
  <c r="O30" i="6"/>
  <c r="J71" i="6" l="1"/>
  <c r="V71" i="6" s="1"/>
  <c r="O71" i="6"/>
  <c r="J21" i="6"/>
  <c r="V21" i="6" s="1"/>
  <c r="O26" i="6"/>
  <c r="J24" i="6"/>
  <c r="V24" i="6" s="1"/>
  <c r="X78" i="6"/>
  <c r="O21" i="6"/>
  <c r="J82" i="6"/>
  <c r="V82" i="6" s="1"/>
  <c r="O83" i="6"/>
  <c r="O39" i="6"/>
  <c r="O70" i="6"/>
  <c r="O72" i="6"/>
  <c r="J83" i="6"/>
  <c r="V83" i="6" s="1"/>
  <c r="J70" i="6"/>
  <c r="V70" i="6" s="1"/>
  <c r="J37" i="6"/>
  <c r="V37" i="6" s="1"/>
  <c r="J56" i="6"/>
  <c r="V56" i="6" s="1"/>
  <c r="J68" i="6"/>
  <c r="V68" i="6" s="1"/>
  <c r="O56" i="6"/>
  <c r="J34" i="6"/>
  <c r="V34" i="6" s="1"/>
  <c r="O34" i="6"/>
  <c r="O23" i="6"/>
  <c r="O43" i="6"/>
  <c r="J13" i="6"/>
  <c r="V13" i="6" s="1"/>
  <c r="O13" i="6"/>
  <c r="O37" i="6"/>
  <c r="J26" i="6"/>
  <c r="V26" i="6" s="1"/>
  <c r="J72" i="6"/>
  <c r="V72" i="6" s="1"/>
  <c r="X71" i="6"/>
  <c r="N47" i="6"/>
  <c r="X47" i="6"/>
  <c r="N59" i="6"/>
  <c r="X59" i="6"/>
  <c r="J48" i="6"/>
  <c r="V48" i="6" s="1"/>
  <c r="W18" i="6"/>
  <c r="J39" i="6"/>
  <c r="V39" i="6" s="1"/>
  <c r="J43" i="6"/>
  <c r="V43" i="6" s="1"/>
  <c r="J46" i="6"/>
  <c r="V46" i="6" s="1"/>
  <c r="J36" i="6"/>
  <c r="V36" i="6" s="1"/>
  <c r="O67" i="6"/>
  <c r="O18" i="6"/>
  <c r="O46" i="6"/>
  <c r="O48" i="6"/>
  <c r="J23" i="6"/>
  <c r="V23" i="6" s="1"/>
  <c r="J79" i="6"/>
  <c r="V79" i="6" s="1"/>
  <c r="N63" i="6"/>
  <c r="X63" i="6"/>
  <c r="J67" i="6"/>
  <c r="V67" i="6" s="1"/>
  <c r="O36" i="6"/>
  <c r="N55" i="6"/>
  <c r="X55" i="6"/>
  <c r="J74" i="6"/>
  <c r="V74" i="6" s="1"/>
  <c r="W74" i="6"/>
  <c r="O12" i="6"/>
  <c r="O11" i="6"/>
  <c r="O82" i="6"/>
  <c r="O68" i="6"/>
  <c r="N19" i="6"/>
  <c r="X19" i="6"/>
  <c r="O74" i="6"/>
  <c r="J12" i="6"/>
  <c r="V12" i="6" s="1"/>
  <c r="J11" i="6"/>
  <c r="V11" i="6" s="1"/>
  <c r="N60" i="6"/>
  <c r="X60" i="6"/>
  <c r="N62" i="6"/>
  <c r="X62" i="6"/>
  <c r="O24" i="6"/>
  <c r="J49" i="6"/>
  <c r="V49" i="6" s="1"/>
  <c r="O49" i="6"/>
  <c r="W59" i="6" l="1"/>
  <c r="O59" i="6"/>
  <c r="J59" i="6"/>
  <c r="V59" i="6" s="1"/>
  <c r="W47" i="6"/>
  <c r="O47" i="6"/>
  <c r="J47" i="6"/>
  <c r="V47" i="6" s="1"/>
  <c r="W19" i="6"/>
  <c r="J19" i="6"/>
  <c r="V19" i="6" s="1"/>
  <c r="O19" i="6"/>
  <c r="W63" i="6"/>
  <c r="J63" i="6"/>
  <c r="V63" i="6" s="1"/>
  <c r="O63" i="6"/>
  <c r="W62" i="6"/>
  <c r="O62" i="6"/>
  <c r="J62" i="6"/>
  <c r="V62" i="6" s="1"/>
  <c r="W60" i="6"/>
  <c r="O60" i="6"/>
  <c r="J60" i="6"/>
  <c r="V60" i="6" s="1"/>
  <c r="W55" i="6"/>
  <c r="O55" i="6"/>
  <c r="J55" i="6"/>
  <c r="V55" i="6" s="1"/>
</calcChain>
</file>

<file path=xl/comments1.xml><?xml version="1.0" encoding="utf-8"?>
<comments xmlns="http://schemas.openxmlformats.org/spreadsheetml/2006/main">
  <authors>
    <author>Автор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трудоёмкость аналогична 9.1.10 ОАГВ-23 (Фомин. ЦАВС)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Колышкина Елена Александровна 
с этой позиции ТО с проверкой соединений в связи с исключением позиции ТО газ.счетчика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</commentList>
</comments>
</file>

<file path=xl/sharedStrings.xml><?xml version="1.0" encoding="utf-8"?>
<sst xmlns="http://schemas.openxmlformats.org/spreadsheetml/2006/main" count="1260" uniqueCount="210">
  <si>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</si>
  <si>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</si>
  <si>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/>
  </si>
  <si>
    <t>глава 1. Техническое обслуживание</t>
  </si>
  <si>
    <t>NN ПП</t>
  </si>
  <si>
    <t>Наименование работ и газового оборудования</t>
  </si>
  <si>
    <t>Единица измерения</t>
  </si>
  <si>
    <t>Трудозат раты на ед.работ чел.ч</t>
  </si>
  <si>
    <t xml:space="preserve">Разряд </t>
  </si>
  <si>
    <t>Договорная цена для предприятий без НДС, руб.</t>
  </si>
  <si>
    <t>Договорная цена для населения без НДС.  руб.</t>
  </si>
  <si>
    <t>НДС, руб.</t>
  </si>
  <si>
    <t>Договорная цена для населения с НДС.  руб.</t>
  </si>
  <si>
    <t>9.1.1</t>
  </si>
  <si>
    <t>Плита бытовая газовая 2х конфорочная</t>
  </si>
  <si>
    <t>плита</t>
  </si>
  <si>
    <t>9.1.2</t>
  </si>
  <si>
    <t>Плита бытовая газовая  Зх конфорочная</t>
  </si>
  <si>
    <t xml:space="preserve">    -"-</t>
  </si>
  <si>
    <t>9.1.3</t>
  </si>
  <si>
    <t>Плита бытовая газовая 4х конфорочная</t>
  </si>
  <si>
    <t>9.1.4</t>
  </si>
  <si>
    <t>Индивидуальная газобаллонная установка с плитой газовой 2х конфороч.</t>
  </si>
  <si>
    <t>установка</t>
  </si>
  <si>
    <t>9.1.5</t>
  </si>
  <si>
    <t>Индивидуальная газобаллонная установка с плитой газовой  Зх конфорочной</t>
  </si>
  <si>
    <t>9.1.6</t>
  </si>
  <si>
    <t>Индивидуальная газобаллонная установка с плитой газовой 4х конфорочной</t>
  </si>
  <si>
    <t>9.1.7</t>
  </si>
  <si>
    <t>Водонагреватель проточный автоматический</t>
  </si>
  <si>
    <t>ВПГ</t>
  </si>
  <si>
    <t>9.1.8</t>
  </si>
  <si>
    <t>Водонагреватель емкостный типа АГВ-80, АГВ-120, АОГВ-6, АОГВ-4, АОГВ-10,  конвектор</t>
  </si>
  <si>
    <t>АОГВ</t>
  </si>
  <si>
    <t>9.1.9</t>
  </si>
  <si>
    <t>Водонагреватель емкостный типа АОГВ-11,АОГВ-15.АОГВ-20</t>
  </si>
  <si>
    <t>9.1.10</t>
  </si>
  <si>
    <t>Водонагреватель емкостный типа АОГВ-17,АОГВ-23,АОГВ-29</t>
  </si>
  <si>
    <t>9.1.11</t>
  </si>
  <si>
    <t>Котел отопления типа "Хопер" и др.</t>
  </si>
  <si>
    <t>котел</t>
  </si>
  <si>
    <t>9.1.12</t>
  </si>
  <si>
    <t>Пищеварочный котел (ГК-250 и др.)</t>
  </si>
  <si>
    <t>9.1.13</t>
  </si>
  <si>
    <t>Печь отопительная с автоматикой, газогорелочное устройство с автоматикой безопасности.</t>
  </si>
  <si>
    <t>печь</t>
  </si>
  <si>
    <t>9.1.14</t>
  </si>
  <si>
    <t>Печь отопительная, газогорелочное устройство без автоматики</t>
  </si>
  <si>
    <t>9.1.15</t>
  </si>
  <si>
    <t>Кипятильник КНД</t>
  </si>
  <si>
    <t>кипят.</t>
  </si>
  <si>
    <t>9.1.16</t>
  </si>
  <si>
    <t>Лабораторная горелка</t>
  </si>
  <si>
    <t>горел.</t>
  </si>
  <si>
    <t>9.1.17</t>
  </si>
  <si>
    <t>Плита ресторанная с автоматикой на одну горелку</t>
  </si>
  <si>
    <t>9.1.18</t>
  </si>
  <si>
    <t>Плита ресторанная с автоматикой  на каждую последующую горелку</t>
  </si>
  <si>
    <t>9.1.19</t>
  </si>
  <si>
    <t>Плита ресторанная без автоматики на одну горелку</t>
  </si>
  <si>
    <t>9.1.20</t>
  </si>
  <si>
    <t>Плита ресторанная без автоматики на каждую последующую горелку</t>
  </si>
  <si>
    <t>9.1.21</t>
  </si>
  <si>
    <t>Каменка (баня)</t>
  </si>
  <si>
    <t>каменка</t>
  </si>
  <si>
    <t>9.1.22</t>
  </si>
  <si>
    <t>Визуальный контроль за работоспособностью счетчика и проверка герметичности соединений и отключающих устройств</t>
  </si>
  <si>
    <t>счетчик</t>
  </si>
  <si>
    <t>9.1.23</t>
  </si>
  <si>
    <t>Проверка герметичности внутридомового газопровода и газового оборудования, продувка и пуск газа. В домах повышенной сложности применять к=2,5</t>
  </si>
  <si>
    <t>при количестве приборов на одном стояке до 5</t>
  </si>
  <si>
    <t>стояк</t>
  </si>
  <si>
    <t>при количестве приборов на одном стояке 6-10</t>
  </si>
  <si>
    <t>при количестве приборов на одном стояке 11-15</t>
  </si>
  <si>
    <t>при количестве приборов на одном стояке 16 и более</t>
  </si>
  <si>
    <t>Проверка герметичности внутридомового газопровода и газового оборудования, продувка и пуск газа индивидуального жилого дома</t>
  </si>
  <si>
    <t>дом</t>
  </si>
  <si>
    <t>9.1.24.</t>
  </si>
  <si>
    <t xml:space="preserve">Устранение утечки в муфтовом и резьбовом соединениях </t>
  </si>
  <si>
    <t>при Д до 25 мм</t>
  </si>
  <si>
    <t>соед</t>
  </si>
  <si>
    <t>при Д свыше 25 мм</t>
  </si>
  <si>
    <t>9.1.25.</t>
  </si>
  <si>
    <t>Смазка кранов</t>
  </si>
  <si>
    <t>кран</t>
  </si>
  <si>
    <t>9.1.26.</t>
  </si>
  <si>
    <t>Отключение и подключение 1 газового прибора  при проверке на герметичность:</t>
  </si>
  <si>
    <t>плиты</t>
  </si>
  <si>
    <t>водонагревателя</t>
  </si>
  <si>
    <t>водонаг.</t>
  </si>
  <si>
    <t>9.1.27</t>
  </si>
  <si>
    <t>Печь для  пиццы (импортное производство)</t>
  </si>
  <si>
    <t>9.1.28</t>
  </si>
  <si>
    <t>Фритюрница газовая (импортного производства)</t>
  </si>
  <si>
    <t>фритюрница</t>
  </si>
  <si>
    <t>9.1.29</t>
  </si>
  <si>
    <t>Настенные газовые котлы двух контурные на отопление и горячую воду (импортного производства)</t>
  </si>
  <si>
    <t>9.1.29 а</t>
  </si>
  <si>
    <t>Регулировка процесса сжигания газа на всех режимах работы, очистка горелок от загрязнений</t>
  </si>
  <si>
    <t>горелка</t>
  </si>
  <si>
    <t>9.1.30</t>
  </si>
  <si>
    <t>Плита газовая 4-х конфорочная на  открытой подставке   (ZANUSSI.Италия) (800х700х850)  (импортная)</t>
  </si>
  <si>
    <t>9.1.31</t>
  </si>
  <si>
    <t xml:space="preserve">Газовый гриль на открытой  подставке,  (импортный)     (ZANUSSI, Италия 400х700х800)         </t>
  </si>
  <si>
    <t>г/гриль</t>
  </si>
  <si>
    <t>9.1.32</t>
  </si>
  <si>
    <t>Универсальный газовый варочный аппарат       24.5л, одна ванна (импортная)</t>
  </si>
  <si>
    <t>УГВА</t>
  </si>
  <si>
    <t>9.1.33</t>
  </si>
  <si>
    <t>Газовая плита концентрического нагрева  на  открытой  подставке (импортная)  (ZANUSSI, Италия 800х700х850)</t>
  </si>
  <si>
    <t>9.1.34</t>
  </si>
  <si>
    <t>Газовая  Макароноварка (импортная)</t>
  </si>
  <si>
    <t>макароноварка</t>
  </si>
  <si>
    <t>9.1.35</t>
  </si>
  <si>
    <t xml:space="preserve">газовое оборудование  пароконвектомат (SCC 101G) </t>
  </si>
  <si>
    <t>оборудование</t>
  </si>
  <si>
    <t>9.1.36</t>
  </si>
  <si>
    <t>плита газовая 6-х горелочной с духовкой (ПГК-69 ЖШ)</t>
  </si>
  <si>
    <t>9.1.37</t>
  </si>
  <si>
    <t>Пуск газа после реконструкции ранее подключенной системы газопотребления в газовое обрудование жилого дома индивидуальной застройки (коттеджа) при установке двухконтурных котлов на отопление и горячую воду (импортного производства)</t>
  </si>
  <si>
    <t>объект</t>
  </si>
  <si>
    <t>9.1.38</t>
  </si>
  <si>
    <t>Повторный  пуск газа в газовое обрудование жилого дома индивидуальной застройки (коттеджа) при установке двухконтурных котлов на отопление и горячую воду ( импортного производства)</t>
  </si>
  <si>
    <t>9.1.39</t>
  </si>
  <si>
    <t>Регулировка процесса сжигания газа на всех режимах работы, очистка горелок от загрязнений (АОГВ-80, АГВ-120, АОГВ-4, АОГВ-6, АОГВ-10)</t>
  </si>
  <si>
    <t>9.1.40</t>
  </si>
  <si>
    <t>Регулировка процесса сжигания газа на всех режимах работы, очистка горелок от загрязнений (АОГВ-11,АОГВ-15, АОГВ-20)</t>
  </si>
  <si>
    <t>9.1.41</t>
  </si>
  <si>
    <t>Регулировка процесса сжигания газа на всех режимах работы, очистка горелок от загрязнений (АОГВ-17,5, АОГВ-23, АОГВ-29)</t>
  </si>
  <si>
    <t>9.1.42</t>
  </si>
  <si>
    <t>Регулировка процесса сжигания газа на всех режимах работы, очистка горелок от загрязнений (ДОН-16, ДОН-31,5, Хопер, Bumham)</t>
  </si>
  <si>
    <t>9.1.43</t>
  </si>
  <si>
    <t>Техническое обслуживание предохранительной арматуры и систем контроля загазованности на внутриквартирном газопроводе (сигнализатор загазованности)</t>
  </si>
  <si>
    <t>9.1.44</t>
  </si>
  <si>
    <t>Регулировка процесса сжигания газа на всех режимах работы, очистка горелок от загрязнений (котел газовый универсальный (двух контурный, настенный))</t>
  </si>
  <si>
    <t>9.1.45</t>
  </si>
  <si>
    <t>Техническое обслуживание котла газового отопительного</t>
  </si>
  <si>
    <t>9.1.46</t>
  </si>
  <si>
    <t>9.1.47</t>
  </si>
  <si>
    <t>Плита бытовая газовая 2х конфорочная с проверкой соединений прибора учета газа с помощью приборов и мыльной эмульсии</t>
  </si>
  <si>
    <t>9.1.48</t>
  </si>
  <si>
    <t>Плита бытовая газовая 3х конфорочная с проверкой соединений прибора учета газа с помощью приборов и мыльной эмульсии</t>
  </si>
  <si>
    <t>9.1.49</t>
  </si>
  <si>
    <t>Плита бытовая газовая 4х конфорочная с проверкой соединений прибора учета газа с помощью приборов и мыльной эмульсии</t>
  </si>
  <si>
    <t>9.1.50</t>
  </si>
  <si>
    <t>Плита газовая 4-х конфорочная на  открытой подставке  (импортная) с проверкой соединений прибора учета газа с помощью приборов и мыльной эмульсии</t>
  </si>
  <si>
    <t>9.1.51</t>
  </si>
  <si>
    <t>Газовая плита концентрического нагрева  на  открытой  подставке (импортная)  с проверкой соединений прибора учета газа с помощью приборов и мыльной эмульсии</t>
  </si>
  <si>
    <t>9.1.52</t>
  </si>
  <si>
    <t>Плита газовая 6-х горелочной с духовкой (ПГК-69 ЖШ) с проверкой соединений прибора учета газа с помощью приборов и мыльной эмульсии</t>
  </si>
  <si>
    <t>9.1.53</t>
  </si>
  <si>
    <t>Котел отопления типа "Хопер" и др. с проверкой соединений прибора учета газа с помощью приборов и мыльной эмульсии</t>
  </si>
  <si>
    <t>9.1.54</t>
  </si>
  <si>
    <t>Настенные газовые котлы двух контурные на отопление и горячую воду (импортного производства) с проверкой соединений прибора учета газа с помощью приборов и мыльной эмульсии</t>
  </si>
  <si>
    <t>9.1.55</t>
  </si>
  <si>
    <t>Пищеварочный котел (ГК-250 и др.) с проверкой соединений прибора учета газа с помощью приборов и мыльной эмульсии</t>
  </si>
  <si>
    <t>9.1.56</t>
  </si>
  <si>
    <t>Печь отопительная с автоматикой, газогорелочное устройство с автоматикой безопасности с проверкой соединений прибора учета газа с помощью приборов и мыльной эмульсии</t>
  </si>
  <si>
    <t>9.1.57</t>
  </si>
  <si>
    <t>Печь отопительная, газогорелочное устройство без автоматики с проверкой соединений прибора учета газа с помощью приборов и мыльной эмульсии</t>
  </si>
  <si>
    <t>9.1.58</t>
  </si>
  <si>
    <t>Индивидуальная газобаллонная установка с плитой газовой 2х конфороч. с проверкой соединений прибора учета газа с помощью приборов и мыльной эмульсии</t>
  </si>
  <si>
    <t>9.1.59</t>
  </si>
  <si>
    <t>Индивидуальная газобаллонная установка с плитой газовой  Зх конфорочной с проверкой соединений прибора учета газа с помощью приборов и мыльной эмульсии</t>
  </si>
  <si>
    <t>9.1.60</t>
  </si>
  <si>
    <t>Индивидуальная газобаллонная установка с плитой газовой 4х конфорочной  с проверкой соединений прибора учета газа с помощью приборов и мыльной эмульсии</t>
  </si>
  <si>
    <t>9.1.61</t>
  </si>
  <si>
    <t>Водонагреватель проточный автоматический с проверкой соединений прибора учета газа с помощью приборов и мыльной эмульсии</t>
  </si>
  <si>
    <t>9.1.62</t>
  </si>
  <si>
    <t>Водонагреватель емкостный типа АГВ-80, АГВ-120, АОГВ-6, АОГВ-4, АОГВ-10,  конвектор с проверкой соединений прибора учета газа с помощью приборов и мыльной эмульсии</t>
  </si>
  <si>
    <t>9.1.63</t>
  </si>
  <si>
    <t>Водонагреватель емкостный типа АОГВ-11,АОГВ-15.АОГВ-20 с проверкой соединений прибора учета газа с помощью приборов и мыльной эмульсии</t>
  </si>
  <si>
    <t>9.1.64</t>
  </si>
  <si>
    <t>Водонагреватель емкостный типа АОГВ-17,АОГВ-23,АОГВ-29 с проверкой соединений прибора учета газа с помощью приборов и мыльной эмульсии</t>
  </si>
  <si>
    <t xml:space="preserve">Техническое обслуживание плиты газовой (двухгорелочная) </t>
  </si>
  <si>
    <t xml:space="preserve">Техническое обслуживание плиты газовой (трехгорелочная) </t>
  </si>
  <si>
    <t xml:space="preserve">Техническое обслуживание плиты газовой (четырехгорелочная) </t>
  </si>
  <si>
    <t>Техническое обслуживание индивидуальной газобаллонной установки (без газовой плиты)</t>
  </si>
  <si>
    <t>9.1.5 старое (9.1.5-9.1.6)</t>
  </si>
  <si>
    <t>Техническое обслуживание индивидуальной газобаллонной установки (ГБУ) на кухне с плитой газовой</t>
  </si>
  <si>
    <t>9.1.6 старое (9.1.7-9.1.10)</t>
  </si>
  <si>
    <t>Техническое обслуживание проточного водонагревателя</t>
  </si>
  <si>
    <t>шт.</t>
  </si>
  <si>
    <t>9.1.7 старое (9.1.11-9.1.13)</t>
  </si>
  <si>
    <t>Котел с атмосферной горелкой мощностью до 30 кВт (с бойлером и без бойлера)</t>
  </si>
  <si>
    <t>Проверка герметичности всех соединений с помощью прибора или пенообразующим раствором (мыльной эмульсией). Проверка параметров работы котла и систем управления во всех тепловых режимах и настройка с выходами на заданные режимы эксплуатации. Чистка горелки и регулировка горения газа на всех режимах работы отопительного аппарата. Инструктаж абонента. Оформление результатов работ. Оформление результатов работ.</t>
  </si>
  <si>
    <t>9.1.8 старое 9.1.14</t>
  </si>
  <si>
    <t>Котел с вентиляторной горелкой мощностью до 30 кВт (с бойлером и без бойлера)</t>
  </si>
  <si>
    <t>9.1.9 старое 9.1.43</t>
  </si>
  <si>
    <t>Техническое обслуживание сигнализатора загазованности (кроме проверки контрольными смесями)</t>
  </si>
  <si>
    <t>Выделенное красным входит в состав работ методики ФСТ РФ, но не входит в минимальный перечень. И фактически СВДГО не выполняется.</t>
  </si>
  <si>
    <r>
      <t xml:space="preserve">Проверка (визуальная) соответствия установки газового котла и прокладки газопровода в помещении нормативным требованиям (согласно проекту), наличия свободного доступа к газопроводу и котлу. </t>
    </r>
    <r>
      <rPr>
        <sz val="10"/>
        <color indexed="10"/>
        <rFont val="Times New Roman"/>
        <family val="1"/>
        <charset val="204"/>
      </rPr>
      <t>Проверка наличия паспорта газового оборудования, гарантии</t>
    </r>
    <r>
      <rPr>
        <sz val="10"/>
        <rFont val="Times New Roman"/>
        <family val="1"/>
        <charset val="204"/>
      </rPr>
      <t xml:space="preserve">. Проверка наличия приточной/вытяжной вентиляции, подключения к дымоходам. Проверка наличия тяги в соответствии с проектом газоснабжения и актом на дымоходы. Проверка состояния газоотводящих труб, плавности и легкости вращения кранов и надежности фиксирования их в положении "закрыто". </t>
    </r>
    <r>
      <rPr>
        <sz val="10"/>
        <color indexed="10"/>
        <rFont val="Times New Roman"/>
        <family val="1"/>
        <charset val="204"/>
      </rPr>
      <t>Проверить соответствия системы отопления проекту. Проверка наличия и правильности установки групп безопасности, отключающих устройств, фильтров грязевиков. Проверка правильности подключения расширительного бака. Проверка параметров давления в расширительном баке. Настройка параметров давления в расширительном баке. Проверка работоспособности циркуляционных насосов. Проверка наличия КИП (манометров, термометров, датчиков уровня и давления), их работоспособности. Осмотр и контроль датчиков температуры бойлеров, сбросных клапанов.</t>
    </r>
  </si>
  <si>
    <r>
      <rPr>
        <sz val="10"/>
        <color indexed="10"/>
        <rFont val="Times New Roman"/>
        <family val="1"/>
        <charset val="204"/>
      </rPr>
      <t xml:space="preserve">Проверка наличия акта по опрессовке и промывке системы отопления, акта по химическому анализу теплоносителя (воды). Измерение напряжения в сети мультиметром. Проверка наличия и работоспособности стабилизатора напряжения. Проверка электрозащиты и наличия заземления. Проверка электрических присоединений и подключение котла к электросети. </t>
    </r>
    <r>
      <rPr>
        <sz val="10"/>
        <rFont val="Times New Roman"/>
        <family val="1"/>
        <charset val="204"/>
      </rPr>
      <t>Проверка подключения к газовой сети на наличия утечек прибором и мыльной эмульсией. Произвести пуск котла в работу (ввести в эксплуатацию с настройкой на стартовое и рабочее давление газа первой и второй степени мощности котла). Произвести розжиг котла с настройкой газового клапана. Измерение давления на входе в котел, на выходе из газового клапана.</t>
    </r>
    <r>
      <rPr>
        <sz val="10"/>
        <color indexed="10"/>
        <rFont val="Times New Roman"/>
        <family val="1"/>
        <charset val="204"/>
      </rPr>
      <t xml:space="preserve"> Заполнение протокола измерений.</t>
    </r>
    <r>
      <rPr>
        <sz val="10"/>
        <rFont val="Times New Roman"/>
        <family val="1"/>
        <charset val="204"/>
      </rPr>
      <t xml:space="preserve"> Проверка исправности работы автоматики безопасности по перегреву, по опрокидыванию тяги, по давлению в системе отопления путем кратковременного подрыва предохранительно-сбросного клапана (ПСК), работоспособности предохранительного устройства, автоматически отключающего подачу газа при отклонении контролируемых параметров за допустимые пределы (при наличии). </t>
    </r>
    <r>
      <rPr>
        <sz val="10"/>
        <color indexed="10"/>
        <rFont val="Times New Roman"/>
        <family val="1"/>
        <charset val="204"/>
      </rPr>
      <t>Проверка работоспособности комнатного терморегулятора (программного устройства), его цепей, контактов, электропитания.</t>
    </r>
  </si>
  <si>
    <t>Методика ФСТ</t>
  </si>
  <si>
    <t>наш прейскурант</t>
  </si>
  <si>
    <t>не было</t>
  </si>
  <si>
    <t xml:space="preserve">Договорная цена для предприятий без НДС, руб. </t>
  </si>
  <si>
    <t>Часовая тарифная ставка с учетом районного коэффициента, руб.</t>
  </si>
  <si>
    <t>Расчетный коэффициент внеш. Деят предпр.</t>
  </si>
  <si>
    <t>поправочный коэффициент</t>
  </si>
  <si>
    <t>рентабельность</t>
  </si>
  <si>
    <t>Расчетный коэффициент внеш. Деят насел.</t>
  </si>
  <si>
    <r>
      <t xml:space="preserve">Плита газовая 4-х конфорочная на  открытой подставке  </t>
    </r>
    <r>
      <rPr>
        <sz val="9"/>
        <color indexed="9"/>
        <rFont val="Times New Roman"/>
        <family val="1"/>
        <charset val="204"/>
      </rPr>
      <t xml:space="preserve"> (ZANUSSI.Италия) (800х700х850)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(импортная)</t>
    </r>
  </si>
  <si>
    <r>
      <t xml:space="preserve">Газовый гриль на открытой  подставке,  (импортный)     </t>
    </r>
    <r>
      <rPr>
        <sz val="10"/>
        <color indexed="9"/>
        <rFont val="Times New Roman"/>
        <family val="1"/>
        <charset val="204"/>
      </rPr>
      <t>(ZANUSSI, Италия 400х700х800)</t>
    </r>
    <r>
      <rPr>
        <sz val="10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</si>
  <si>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10"/>
        <color indexed="9"/>
        <rFont val="Times New Roman"/>
        <family val="1"/>
        <charset val="204"/>
      </rPr>
      <t xml:space="preserve"> (ZANUSSI, Италия 800х700х850)</t>
    </r>
  </si>
  <si>
    <r>
      <t xml:space="preserve">газовое оборудование </t>
    </r>
    <r>
      <rPr>
        <sz val="10"/>
        <color indexed="10"/>
        <rFont val="Times New Roman"/>
        <family val="1"/>
        <charset val="204"/>
      </rPr>
      <t xml:space="preserve"> пароконвектомат (SCC 101G) </t>
    </r>
  </si>
  <si>
    <t>Наш прейскурант</t>
  </si>
  <si>
    <t>шт</t>
  </si>
  <si>
    <t>Проверка герметичности внутридомового газопровода и газового оборудования, продувка и пуск газа.</t>
  </si>
  <si>
    <r>
      <t xml:space="preserve">Газовое оборудование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пароконвектомат (SCC 101G)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</si>
</sst>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0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8"/>
      <color theme="0" tint="-0.499984740745262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0" fontId="1" fillId="0" borderId="1" xfId="2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1" xfId="1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4" fontId="5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49" fontId="5" fillId="3" borderId="1" xfId="1" applyNumberFormat="1" applyFont="1" applyFill="1" applyBorder="1" applyAlignment="1" applyProtection="1">
      <alignment vertical="top"/>
    </xf>
    <xf numFmtId="0" fontId="5" fillId="3" borderId="1" xfId="0" applyNumberFormat="1" applyFont="1" applyFill="1" applyBorder="1" applyAlignment="1" applyProtection="1">
      <alignment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top"/>
    </xf>
    <xf numFmtId="4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1" fillId="0" borderId="0" xfId="0" applyFont="1"/>
    <xf numFmtId="0" fontId="1" fillId="0" borderId="1" xfId="1" applyNumberFormat="1" applyFont="1" applyFill="1" applyBorder="1" applyAlignment="1" applyProtection="1">
      <alignment vertical="top" wrapText="1"/>
    </xf>
    <xf numFmtId="0" fontId="1" fillId="0" borderId="1" xfId="1" applyNumberFormat="1" applyFont="1" applyFill="1" applyBorder="1" applyAlignment="1" applyProtection="1">
      <alignment vertical="top"/>
    </xf>
    <xf numFmtId="49" fontId="1" fillId="0" borderId="0" xfId="1" applyNumberFormat="1" applyFont="1" applyFill="1" applyBorder="1" applyAlignment="1" applyProtection="1">
      <alignment vertical="top"/>
    </xf>
    <xf numFmtId="2" fontId="1" fillId="0" borderId="0" xfId="1" applyNumberFormat="1" applyFont="1" applyFill="1" applyBorder="1" applyAlignment="1" applyProtection="1">
      <alignment vertical="top"/>
    </xf>
    <xf numFmtId="2" fontId="1" fillId="0" borderId="0" xfId="0" applyNumberFormat="1" applyFont="1"/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/>
    </xf>
    <xf numFmtId="9" fontId="5" fillId="0" borderId="1" xfId="0" applyNumberFormat="1" applyFont="1" applyFill="1" applyBorder="1" applyAlignment="1" applyProtection="1">
      <alignment horizontal="center" vertical="top"/>
    </xf>
    <xf numFmtId="49" fontId="18" fillId="0" borderId="1" xfId="1" applyNumberFormat="1" applyFont="1" applyFill="1" applyBorder="1" applyAlignment="1" applyProtection="1">
      <alignment vertical="top"/>
    </xf>
    <xf numFmtId="0" fontId="18" fillId="0" borderId="1" xfId="0" applyNumberFormat="1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2" fontId="18" fillId="0" borderId="1" xfId="0" applyNumberFormat="1" applyFont="1" applyFill="1" applyBorder="1" applyAlignment="1" applyProtection="1">
      <alignment horizontal="center" vertical="top"/>
    </xf>
    <xf numFmtId="4" fontId="18" fillId="0" borderId="1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164" fontId="17" fillId="0" borderId="1" xfId="0" applyNumberFormat="1" applyFont="1" applyFill="1" applyBorder="1" applyAlignment="1" applyProtection="1">
      <alignment horizontal="center" vertical="top"/>
    </xf>
    <xf numFmtId="2" fontId="17" fillId="0" borderId="1" xfId="0" applyNumberFormat="1" applyFont="1" applyFill="1" applyBorder="1" applyAlignment="1" applyProtection="1">
      <alignment horizontal="center" vertical="top"/>
    </xf>
    <xf numFmtId="165" fontId="17" fillId="0" borderId="1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4" borderId="0" xfId="0" applyFont="1" applyFill="1"/>
    <xf numFmtId="4" fontId="29" fillId="4" borderId="0" xfId="0" applyNumberFormat="1" applyFont="1" applyFill="1"/>
    <xf numFmtId="2" fontId="29" fillId="4" borderId="0" xfId="0" applyNumberFormat="1" applyFont="1" applyFill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Цены на техн. обслуж.газ-дов для предпКТУ=1" xfId="1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</sheetNames>
    <sheetDataSet>
      <sheetData sheetId="0">
        <row r="56">
          <cell r="E56">
            <v>167.58454361054766</v>
          </cell>
          <cell r="G56">
            <v>200.81042596348883</v>
          </cell>
          <cell r="I56">
            <v>223.48648073022315</v>
          </cell>
          <cell r="K56">
            <v>247.49642494929006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28" workbookViewId="0">
      <selection activeCell="D47" sqref="D47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1.42578125" style="2" customWidth="1"/>
    <col min="7" max="7" width="10.85546875" style="2" customWidth="1"/>
    <col min="8" max="8" width="9.42578125" style="2" customWidth="1"/>
    <col min="9" max="9" width="11.42578125" style="2" customWidth="1"/>
  </cols>
  <sheetData>
    <row r="1" spans="1:9" x14ac:dyDescent="0.25">
      <c r="G1" s="3"/>
    </row>
    <row r="2" spans="1:9" x14ac:dyDescent="0.25">
      <c r="G2" s="3"/>
    </row>
    <row r="4" spans="1:9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9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9" x14ac:dyDescent="0.25">
      <c r="A6" s="1" t="s">
        <v>2</v>
      </c>
    </row>
    <row r="7" spans="1:9" x14ac:dyDescent="0.25">
      <c r="A7" s="7" t="s">
        <v>3</v>
      </c>
      <c r="B7" s="7"/>
      <c r="C7" s="8"/>
      <c r="D7" s="8"/>
      <c r="E7" s="8"/>
      <c r="F7" s="8"/>
      <c r="G7" s="8"/>
      <c r="H7" s="8"/>
      <c r="I7" s="8"/>
    </row>
    <row r="8" spans="1:9" ht="63.7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9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9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v>475</v>
      </c>
      <c r="G10" s="17">
        <v>475</v>
      </c>
      <c r="H10" s="17">
        <v>95</v>
      </c>
      <c r="I10" s="17">
        <v>570</v>
      </c>
    </row>
    <row r="11" spans="1:9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v>552.5</v>
      </c>
      <c r="G11" s="17">
        <v>552.5</v>
      </c>
      <c r="H11" s="17">
        <v>110.5</v>
      </c>
      <c r="I11" s="17">
        <v>663</v>
      </c>
    </row>
    <row r="12" spans="1:9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v>629.16666666666674</v>
      </c>
      <c r="G12" s="17">
        <v>629.16666666666674</v>
      </c>
      <c r="H12" s="17">
        <v>125.83</v>
      </c>
      <c r="I12" s="17">
        <v>755</v>
      </c>
    </row>
    <row r="13" spans="1:9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v>838.33333333333337</v>
      </c>
      <c r="G13" s="17">
        <v>838.33333333333337</v>
      </c>
      <c r="H13" s="17">
        <v>167.67</v>
      </c>
      <c r="I13" s="17">
        <v>1006</v>
      </c>
    </row>
    <row r="14" spans="1:9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v>885</v>
      </c>
      <c r="G14" s="17">
        <v>885</v>
      </c>
      <c r="H14" s="17">
        <v>177</v>
      </c>
      <c r="I14" s="17">
        <v>1062</v>
      </c>
    </row>
    <row r="15" spans="1:9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v>923.33333333333337</v>
      </c>
      <c r="G15" s="17">
        <v>923.33333333333337</v>
      </c>
      <c r="H15" s="17">
        <v>184.67</v>
      </c>
      <c r="I15" s="17">
        <v>1108</v>
      </c>
    </row>
    <row r="16" spans="1:9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v>2363.3333333333335</v>
      </c>
      <c r="G16" s="17">
        <v>2363.3333333333335</v>
      </c>
      <c r="H16" s="17">
        <v>472.67</v>
      </c>
      <c r="I16" s="17">
        <v>2836</v>
      </c>
    </row>
    <row r="17" spans="1:9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v>1635</v>
      </c>
      <c r="G17" s="17">
        <v>1635</v>
      </c>
      <c r="H17" s="17">
        <v>327</v>
      </c>
      <c r="I17" s="17">
        <v>1962</v>
      </c>
    </row>
    <row r="18" spans="1:9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v>2200</v>
      </c>
      <c r="G18" s="17">
        <v>2200</v>
      </c>
      <c r="H18" s="17">
        <v>440</v>
      </c>
      <c r="I18" s="17">
        <v>2640</v>
      </c>
    </row>
    <row r="19" spans="1:9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v>2568.3333333333335</v>
      </c>
      <c r="G19" s="17">
        <v>2568.3333333333335</v>
      </c>
      <c r="H19" s="17">
        <v>513.66999999999996</v>
      </c>
      <c r="I19" s="17">
        <v>3082</v>
      </c>
    </row>
    <row r="20" spans="1:9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v>3105</v>
      </c>
      <c r="G20" s="17">
        <v>3105</v>
      </c>
      <c r="H20" s="17">
        <v>621</v>
      </c>
      <c r="I20" s="17">
        <v>3726</v>
      </c>
    </row>
    <row r="21" spans="1:9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v>753.33333333333337</v>
      </c>
      <c r="G21" s="17">
        <v>753.33333333333337</v>
      </c>
      <c r="H21" s="17">
        <v>150.66999999999999</v>
      </c>
      <c r="I21" s="17">
        <v>904</v>
      </c>
    </row>
    <row r="22" spans="1:9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v>561.66666666666674</v>
      </c>
      <c r="G22" s="17">
        <v>561.66666666666674</v>
      </c>
      <c r="H22" s="17">
        <v>112.33</v>
      </c>
      <c r="I22" s="17">
        <v>674</v>
      </c>
    </row>
    <row r="23" spans="1:9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v>461.66666666666669</v>
      </c>
      <c r="G23" s="17">
        <v>461.66666666666669</v>
      </c>
      <c r="H23" s="17">
        <v>92.33</v>
      </c>
      <c r="I23" s="17">
        <v>554</v>
      </c>
    </row>
    <row r="24" spans="1:9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v>569.16666666666674</v>
      </c>
      <c r="G24" s="17">
        <v>569.16666666666674</v>
      </c>
      <c r="H24" s="17">
        <v>113.83</v>
      </c>
      <c r="I24" s="17">
        <v>683</v>
      </c>
    </row>
    <row r="25" spans="1:9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v>500</v>
      </c>
      <c r="G25" s="17">
        <v>500</v>
      </c>
      <c r="H25" s="17">
        <v>100</v>
      </c>
      <c r="I25" s="17">
        <v>600</v>
      </c>
    </row>
    <row r="26" spans="1:9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v>736.66666666666674</v>
      </c>
      <c r="G26" s="17">
        <v>736.66666666666674</v>
      </c>
      <c r="H26" s="17">
        <v>147.33000000000001</v>
      </c>
      <c r="I26" s="17">
        <v>884</v>
      </c>
    </row>
    <row r="27" spans="1:9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v>256.66666666666669</v>
      </c>
      <c r="G27" s="17">
        <v>256.66666666666669</v>
      </c>
      <c r="H27" s="17">
        <v>51.33</v>
      </c>
      <c r="I27" s="17">
        <v>308</v>
      </c>
    </row>
    <row r="28" spans="1:9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v>545.83333333333337</v>
      </c>
      <c r="G28" s="17">
        <v>545.83333333333337</v>
      </c>
      <c r="H28" s="17">
        <v>109.17</v>
      </c>
      <c r="I28" s="17">
        <v>655</v>
      </c>
    </row>
    <row r="29" spans="1:9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v>176.66666666666669</v>
      </c>
      <c r="G29" s="17">
        <v>176.66666666666669</v>
      </c>
      <c r="H29" s="17">
        <v>35.33</v>
      </c>
      <c r="I29" s="17">
        <v>212</v>
      </c>
    </row>
    <row r="30" spans="1:9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v>1232.5</v>
      </c>
      <c r="G30" s="17">
        <v>1232.5</v>
      </c>
      <c r="H30" s="17">
        <v>246.5</v>
      </c>
      <c r="I30" s="17">
        <v>1479</v>
      </c>
    </row>
    <row r="31" spans="1:9" s="30" customFormat="1" ht="36" x14ac:dyDescent="0.25">
      <c r="A31" s="14" t="s">
        <v>65</v>
      </c>
      <c r="B31" s="15" t="s">
        <v>66</v>
      </c>
      <c r="C31" s="16" t="s">
        <v>67</v>
      </c>
      <c r="D31" s="26">
        <v>0.29951999999999995</v>
      </c>
      <c r="E31" s="16">
        <v>4</v>
      </c>
      <c r="F31" s="17">
        <v>256.66666666666669</v>
      </c>
      <c r="G31" s="17">
        <v>256.66666666666669</v>
      </c>
      <c r="H31" s="17">
        <v>51.33</v>
      </c>
      <c r="I31" s="17">
        <v>308</v>
      </c>
    </row>
    <row r="32" spans="1:9" ht="48" x14ac:dyDescent="0.25">
      <c r="A32" s="19" t="s">
        <v>68</v>
      </c>
      <c r="B32" s="15" t="s">
        <v>69</v>
      </c>
      <c r="C32" s="16"/>
      <c r="D32" s="16"/>
      <c r="E32" s="16"/>
      <c r="F32" s="17">
        <v>0</v>
      </c>
      <c r="G32" s="17"/>
      <c r="H32" s="17"/>
      <c r="I32" s="17">
        <v>0</v>
      </c>
    </row>
    <row r="33" spans="1:9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v>885</v>
      </c>
      <c r="G33" s="17">
        <v>885</v>
      </c>
      <c r="H33" s="17">
        <v>177</v>
      </c>
      <c r="I33" s="17">
        <v>1062</v>
      </c>
    </row>
    <row r="34" spans="1:9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v>1061.6666666666667</v>
      </c>
      <c r="G34" s="17">
        <v>1061.6666666666667</v>
      </c>
      <c r="H34" s="17">
        <v>212.33</v>
      </c>
      <c r="I34" s="17">
        <v>1274</v>
      </c>
    </row>
    <row r="35" spans="1:9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v>1238.3333333333335</v>
      </c>
      <c r="G35" s="17">
        <v>1238.3333333333335</v>
      </c>
      <c r="H35" s="17">
        <v>247.67</v>
      </c>
      <c r="I35" s="17">
        <v>1486</v>
      </c>
    </row>
    <row r="36" spans="1:9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v>1415.8333333333335</v>
      </c>
      <c r="G36" s="17">
        <v>1415.8333333333335</v>
      </c>
      <c r="H36" s="17">
        <v>283.17</v>
      </c>
      <c r="I36" s="17">
        <v>1699</v>
      </c>
    </row>
    <row r="37" spans="1:9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v>530.83333333333337</v>
      </c>
      <c r="G37" s="17">
        <v>530.83333333333337</v>
      </c>
      <c r="H37" s="17">
        <v>106.17</v>
      </c>
      <c r="I37" s="17">
        <v>637</v>
      </c>
    </row>
    <row r="38" spans="1:9" ht="24" x14ac:dyDescent="0.25">
      <c r="A38" s="19" t="s">
        <v>77</v>
      </c>
      <c r="B38" s="15" t="s">
        <v>78</v>
      </c>
      <c r="C38" s="16"/>
      <c r="D38" s="16"/>
      <c r="E38" s="16"/>
      <c r="F38" s="17">
        <v>0</v>
      </c>
      <c r="G38" s="17"/>
      <c r="H38" s="17"/>
      <c r="I38" s="17">
        <v>0</v>
      </c>
    </row>
    <row r="39" spans="1:9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v>230.83333333333334</v>
      </c>
      <c r="G39" s="17">
        <v>230.83333333333334</v>
      </c>
      <c r="H39" s="17">
        <v>46.17</v>
      </c>
      <c r="I39" s="17">
        <v>277</v>
      </c>
    </row>
    <row r="40" spans="1:9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v>554.16666666666674</v>
      </c>
      <c r="G40" s="17">
        <v>554.16666666666674</v>
      </c>
      <c r="H40" s="17">
        <v>110.83</v>
      </c>
      <c r="I40" s="17">
        <v>665</v>
      </c>
    </row>
    <row r="41" spans="1:9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v>130.83333333333334</v>
      </c>
      <c r="G41" s="17">
        <v>130.83333333333334</v>
      </c>
      <c r="H41" s="17">
        <v>26.17</v>
      </c>
      <c r="I41" s="17">
        <v>157</v>
      </c>
    </row>
    <row r="42" spans="1:9" ht="24" x14ac:dyDescent="0.25">
      <c r="A42" s="19" t="s">
        <v>85</v>
      </c>
      <c r="B42" s="15" t="s">
        <v>86</v>
      </c>
      <c r="C42" s="16"/>
      <c r="D42" s="16"/>
      <c r="E42" s="16"/>
      <c r="F42" s="17">
        <v>0</v>
      </c>
      <c r="G42" s="17"/>
      <c r="H42" s="17"/>
      <c r="I42" s="17">
        <v>0</v>
      </c>
    </row>
    <row r="43" spans="1:9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v>130.83333333333334</v>
      </c>
      <c r="G43" s="17">
        <v>130.83333333333334</v>
      </c>
      <c r="H43" s="17">
        <v>26.17</v>
      </c>
      <c r="I43" s="17">
        <v>157</v>
      </c>
    </row>
    <row r="44" spans="1:9" x14ac:dyDescent="0.25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v>185</v>
      </c>
      <c r="G44" s="17">
        <v>185</v>
      </c>
      <c r="H44" s="17">
        <v>37</v>
      </c>
      <c r="I44" s="17">
        <v>222</v>
      </c>
    </row>
    <row r="45" spans="1:9" x14ac:dyDescent="0.25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v>3105</v>
      </c>
      <c r="G45" s="17">
        <v>3105</v>
      </c>
      <c r="H45" s="17">
        <v>621</v>
      </c>
      <c r="I45" s="17">
        <v>3726</v>
      </c>
    </row>
    <row r="46" spans="1:9" ht="25.5" x14ac:dyDescent="0.25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v>3105</v>
      </c>
      <c r="G46" s="17">
        <v>3105</v>
      </c>
      <c r="H46" s="17">
        <v>621</v>
      </c>
      <c r="I46" s="17">
        <v>3726</v>
      </c>
    </row>
    <row r="47" spans="1:9" ht="38.25" x14ac:dyDescent="0.25">
      <c r="A47" s="14" t="s">
        <v>95</v>
      </c>
      <c r="B47" s="21" t="s">
        <v>96</v>
      </c>
      <c r="C47" s="16" t="s">
        <v>40</v>
      </c>
      <c r="D47" s="16">
        <v>4.67</v>
      </c>
      <c r="E47" s="16">
        <v>4</v>
      </c>
      <c r="F47" s="17">
        <v>3998.3333333333335</v>
      </c>
      <c r="G47" s="17">
        <v>3998.3333333333335</v>
      </c>
      <c r="H47" s="17">
        <v>799.67</v>
      </c>
      <c r="I47" s="17">
        <v>4798</v>
      </c>
    </row>
    <row r="48" spans="1:9" ht="38.25" x14ac:dyDescent="0.25">
      <c r="A48" s="14" t="s">
        <v>97</v>
      </c>
      <c r="B48" s="21" t="s">
        <v>98</v>
      </c>
      <c r="C48" s="16" t="s">
        <v>99</v>
      </c>
      <c r="D48" s="16">
        <v>1.7906</v>
      </c>
      <c r="E48" s="16">
        <v>4</v>
      </c>
      <c r="F48" s="17">
        <v>1533.3333333333335</v>
      </c>
      <c r="G48" s="17">
        <v>1533.3333333333335</v>
      </c>
      <c r="H48" s="17">
        <v>306.67</v>
      </c>
      <c r="I48" s="17">
        <v>1840</v>
      </c>
    </row>
    <row r="49" spans="1:9" ht="36" x14ac:dyDescent="0.25">
      <c r="A49" s="14" t="s">
        <v>100</v>
      </c>
      <c r="B49" s="15" t="s">
        <v>101</v>
      </c>
      <c r="C49" s="16" t="s">
        <v>15</v>
      </c>
      <c r="D49" s="16">
        <v>3</v>
      </c>
      <c r="E49" s="16">
        <v>4</v>
      </c>
      <c r="F49" s="17">
        <v>2568.3333333333335</v>
      </c>
      <c r="G49" s="17">
        <v>2568.3333333333335</v>
      </c>
      <c r="H49" s="17">
        <v>513.66999999999996</v>
      </c>
      <c r="I49" s="17">
        <v>3082</v>
      </c>
    </row>
    <row r="50" spans="1:9" ht="38.25" x14ac:dyDescent="0.25">
      <c r="A50" s="14" t="s">
        <v>102</v>
      </c>
      <c r="B50" s="21" t="s">
        <v>103</v>
      </c>
      <c r="C50" s="16" t="s">
        <v>104</v>
      </c>
      <c r="D50" s="16">
        <v>3</v>
      </c>
      <c r="E50" s="16">
        <v>4</v>
      </c>
      <c r="F50" s="17">
        <v>2568.3333333333335</v>
      </c>
      <c r="G50" s="17">
        <v>2568.3333333333335</v>
      </c>
      <c r="H50" s="17">
        <v>513.66999999999996</v>
      </c>
      <c r="I50" s="17">
        <v>3082</v>
      </c>
    </row>
    <row r="51" spans="1:9" ht="25.5" x14ac:dyDescent="0.25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v>2568.3333333333335</v>
      </c>
      <c r="G51" s="17">
        <v>2568.3333333333335</v>
      </c>
      <c r="H51" s="17">
        <v>513.66999999999996</v>
      </c>
      <c r="I51" s="17">
        <v>3082</v>
      </c>
    </row>
    <row r="52" spans="1:9" ht="38.25" x14ac:dyDescent="0.25">
      <c r="A52" s="14" t="s">
        <v>108</v>
      </c>
      <c r="B52" s="22" t="s">
        <v>109</v>
      </c>
      <c r="C52" s="16" t="s">
        <v>15</v>
      </c>
      <c r="D52" s="16">
        <v>3</v>
      </c>
      <c r="E52" s="16">
        <v>4</v>
      </c>
      <c r="F52" s="17">
        <v>2568.3333333333335</v>
      </c>
      <c r="G52" s="17">
        <v>2568.3333333333335</v>
      </c>
      <c r="H52" s="17">
        <v>513.66999999999996</v>
      </c>
      <c r="I52" s="17">
        <v>3082</v>
      </c>
    </row>
    <row r="53" spans="1:9" x14ac:dyDescent="0.25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v>2568.3333333333335</v>
      </c>
      <c r="G53" s="17">
        <v>2568.3333333333335</v>
      </c>
      <c r="H53" s="17">
        <v>513.66999999999996</v>
      </c>
      <c r="I53" s="17">
        <v>3082</v>
      </c>
    </row>
    <row r="54" spans="1:9" ht="25.5" x14ac:dyDescent="0.25">
      <c r="A54" s="14" t="s">
        <v>113</v>
      </c>
      <c r="B54" s="23" t="s">
        <v>114</v>
      </c>
      <c r="C54" s="16" t="s">
        <v>115</v>
      </c>
      <c r="D54" s="18">
        <v>3.6271</v>
      </c>
      <c r="E54" s="16">
        <v>4</v>
      </c>
      <c r="F54" s="17">
        <v>3105</v>
      </c>
      <c r="G54" s="17">
        <v>3105</v>
      </c>
      <c r="H54" s="17">
        <v>621</v>
      </c>
      <c r="I54" s="17">
        <v>3726</v>
      </c>
    </row>
    <row r="55" spans="1:9" ht="25.5" x14ac:dyDescent="0.25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v>3105</v>
      </c>
      <c r="G55" s="17">
        <v>3105</v>
      </c>
      <c r="H55" s="17">
        <v>621</v>
      </c>
      <c r="I55" s="17">
        <v>3726</v>
      </c>
    </row>
    <row r="56" spans="1:9" ht="89.25" x14ac:dyDescent="0.25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v>3980.8333333333335</v>
      </c>
      <c r="G56" s="17">
        <v>3980.8333333333335</v>
      </c>
      <c r="H56" s="17">
        <v>796.17</v>
      </c>
      <c r="I56" s="17">
        <v>4777</v>
      </c>
    </row>
    <row r="57" spans="1:9" ht="63.75" x14ac:dyDescent="0.25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v>2225.8333333333335</v>
      </c>
      <c r="G57" s="17">
        <v>2225.8333333333335</v>
      </c>
      <c r="H57" s="17">
        <v>445.17</v>
      </c>
      <c r="I57" s="17">
        <v>2671</v>
      </c>
    </row>
    <row r="58" spans="1:9" ht="51" x14ac:dyDescent="0.25">
      <c r="A58" s="14" t="s">
        <v>123</v>
      </c>
      <c r="B58" s="21" t="s">
        <v>124</v>
      </c>
      <c r="C58" s="25" t="s">
        <v>99</v>
      </c>
      <c r="D58" s="26">
        <v>0.51839999999999997</v>
      </c>
      <c r="E58" s="16">
        <v>4</v>
      </c>
      <c r="F58" s="17">
        <v>444.16666666666669</v>
      </c>
      <c r="G58" s="17">
        <v>444.16666666666669</v>
      </c>
      <c r="H58" s="17">
        <v>88.83</v>
      </c>
      <c r="I58" s="17">
        <v>533</v>
      </c>
    </row>
    <row r="59" spans="1:9" ht="38.25" x14ac:dyDescent="0.25">
      <c r="A59" s="14" t="s">
        <v>125</v>
      </c>
      <c r="B59" s="21" t="s">
        <v>126</v>
      </c>
      <c r="C59" s="25" t="s">
        <v>99</v>
      </c>
      <c r="D59" s="26">
        <v>0.61919999999999997</v>
      </c>
      <c r="E59" s="16">
        <v>4</v>
      </c>
      <c r="F59" s="17">
        <v>530</v>
      </c>
      <c r="G59" s="17">
        <v>530</v>
      </c>
      <c r="H59" s="17">
        <v>106</v>
      </c>
      <c r="I59" s="17">
        <v>636</v>
      </c>
    </row>
    <row r="60" spans="1:9" ht="51" x14ac:dyDescent="0.25">
      <c r="A60" s="14" t="s">
        <v>127</v>
      </c>
      <c r="B60" s="21" t="s">
        <v>128</v>
      </c>
      <c r="C60" s="25" t="s">
        <v>99</v>
      </c>
      <c r="D60" s="26">
        <v>0.80640000000000001</v>
      </c>
      <c r="E60" s="16">
        <v>4</v>
      </c>
      <c r="F60" s="17">
        <v>690</v>
      </c>
      <c r="G60" s="17">
        <v>690</v>
      </c>
      <c r="H60" s="17">
        <v>138</v>
      </c>
      <c r="I60" s="17">
        <v>828</v>
      </c>
    </row>
    <row r="61" spans="1:9" ht="51" x14ac:dyDescent="0.25">
      <c r="A61" s="14" t="s">
        <v>129</v>
      </c>
      <c r="B61" s="21" t="s">
        <v>130</v>
      </c>
      <c r="C61" s="25" t="s">
        <v>99</v>
      </c>
      <c r="D61" s="26">
        <v>0.89279999999999993</v>
      </c>
      <c r="E61" s="16">
        <v>4</v>
      </c>
      <c r="F61" s="17">
        <v>764.16666666666674</v>
      </c>
      <c r="G61" s="17">
        <v>764.16666666666674</v>
      </c>
      <c r="H61" s="17">
        <v>152.83000000000001</v>
      </c>
      <c r="I61" s="17">
        <v>917</v>
      </c>
    </row>
    <row r="62" spans="1:9" ht="63.75" x14ac:dyDescent="0.25">
      <c r="A62" s="14" t="s">
        <v>131</v>
      </c>
      <c r="B62" s="21" t="s">
        <v>132</v>
      </c>
      <c r="C62" s="25" t="s">
        <v>120</v>
      </c>
      <c r="D62" s="26">
        <v>0.48960000000000004</v>
      </c>
      <c r="E62" s="16">
        <v>5</v>
      </c>
      <c r="F62" s="17">
        <v>464.16666666666669</v>
      </c>
      <c r="G62" s="17">
        <v>464.16666666666669</v>
      </c>
      <c r="H62" s="17">
        <v>92.83</v>
      </c>
      <c r="I62" s="17">
        <v>557</v>
      </c>
    </row>
    <row r="63" spans="1:9" ht="51" x14ac:dyDescent="0.25">
      <c r="A63" s="14" t="s">
        <v>133</v>
      </c>
      <c r="B63" s="21" t="s">
        <v>134</v>
      </c>
      <c r="C63" s="25" t="s">
        <v>99</v>
      </c>
      <c r="D63" s="27">
        <v>0.46079999999999999</v>
      </c>
      <c r="E63" s="16">
        <v>4</v>
      </c>
      <c r="F63" s="17">
        <v>394.16666666666669</v>
      </c>
      <c r="G63" s="17">
        <v>394.16666666666669</v>
      </c>
      <c r="H63" s="17">
        <v>78.83</v>
      </c>
      <c r="I63" s="17">
        <v>473</v>
      </c>
    </row>
    <row r="64" spans="1:9" ht="25.5" x14ac:dyDescent="0.25">
      <c r="A64" s="14" t="s">
        <v>135</v>
      </c>
      <c r="B64" s="21" t="s">
        <v>136</v>
      </c>
      <c r="C64" s="25" t="s">
        <v>40</v>
      </c>
      <c r="D64" s="27">
        <v>1.3895999999999999</v>
      </c>
      <c r="E64" s="16">
        <v>4</v>
      </c>
      <c r="F64" s="17">
        <v>1190</v>
      </c>
      <c r="G64" s="17">
        <v>1190</v>
      </c>
      <c r="H64" s="17">
        <v>238</v>
      </c>
      <c r="I64" s="17">
        <v>1428</v>
      </c>
    </row>
    <row r="65" spans="1:9" ht="38.25" x14ac:dyDescent="0.25">
      <c r="A65" s="14" t="s">
        <v>137</v>
      </c>
      <c r="B65" s="21" t="s">
        <v>98</v>
      </c>
      <c r="C65" s="25" t="s">
        <v>99</v>
      </c>
      <c r="D65" s="27">
        <v>0.53279999999999994</v>
      </c>
      <c r="E65" s="16">
        <v>4</v>
      </c>
      <c r="F65" s="17">
        <v>455.83333333333337</v>
      </c>
      <c r="G65" s="17">
        <v>455.83333333333337</v>
      </c>
      <c r="H65" s="17">
        <v>91.17</v>
      </c>
      <c r="I65" s="17">
        <v>547</v>
      </c>
    </row>
    <row r="66" spans="1:9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v>890</v>
      </c>
      <c r="G66" s="17">
        <v>890</v>
      </c>
      <c r="H66" s="17">
        <v>178</v>
      </c>
      <c r="I66" s="17">
        <v>1068</v>
      </c>
    </row>
    <row r="67" spans="1:9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v>993.33333333333337</v>
      </c>
      <c r="G67" s="17">
        <v>993.33333333333337</v>
      </c>
      <c r="H67" s="17">
        <v>198.67</v>
      </c>
      <c r="I67" s="17">
        <v>1192</v>
      </c>
    </row>
    <row r="68" spans="1:9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v>1095.8333333333335</v>
      </c>
      <c r="G68" s="17">
        <v>1095.8333333333335</v>
      </c>
      <c r="H68" s="17">
        <v>219.17</v>
      </c>
      <c r="I68" s="17">
        <v>1315</v>
      </c>
    </row>
    <row r="69" spans="1:9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v>2825</v>
      </c>
      <c r="G69" s="17">
        <v>2825</v>
      </c>
      <c r="H69" s="17">
        <v>565</v>
      </c>
      <c r="I69" s="17">
        <v>3390</v>
      </c>
    </row>
    <row r="70" spans="1:9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v>2825</v>
      </c>
      <c r="G70" s="17">
        <v>2825</v>
      </c>
      <c r="H70" s="17">
        <v>565</v>
      </c>
      <c r="I70" s="17">
        <v>3390</v>
      </c>
    </row>
    <row r="71" spans="1:9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v>3362.5</v>
      </c>
      <c r="G71" s="17">
        <v>3362.5</v>
      </c>
      <c r="H71" s="17">
        <v>672.5</v>
      </c>
      <c r="I71" s="17">
        <v>4035</v>
      </c>
    </row>
    <row r="72" spans="1:9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v>3362.5</v>
      </c>
      <c r="G72" s="17">
        <v>3362.5</v>
      </c>
      <c r="H72" s="17">
        <v>672.5</v>
      </c>
      <c r="I72" s="17">
        <v>4035</v>
      </c>
    </row>
    <row r="73" spans="1:9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v>4255</v>
      </c>
      <c r="G73" s="17">
        <v>4255</v>
      </c>
      <c r="H73" s="17">
        <v>851</v>
      </c>
      <c r="I73" s="17">
        <v>5106</v>
      </c>
    </row>
    <row r="74" spans="1:9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v>1010</v>
      </c>
      <c r="G74" s="17">
        <v>1010</v>
      </c>
      <c r="H74" s="17">
        <v>202</v>
      </c>
      <c r="I74" s="17">
        <v>1212</v>
      </c>
    </row>
    <row r="75" spans="1:9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v>792.5</v>
      </c>
      <c r="G75" s="17">
        <v>792.5</v>
      </c>
      <c r="H75" s="17">
        <v>158.5</v>
      </c>
      <c r="I75" s="17">
        <v>951</v>
      </c>
    </row>
    <row r="76" spans="1:9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v>692.5</v>
      </c>
      <c r="G76" s="17">
        <v>692.5</v>
      </c>
      <c r="H76" s="17">
        <v>138.5</v>
      </c>
      <c r="I76" s="17">
        <v>831</v>
      </c>
    </row>
    <row r="77" spans="1:9" ht="48" x14ac:dyDescent="0.25">
      <c r="A77" s="14" t="s">
        <v>160</v>
      </c>
      <c r="B77" s="15" t="s">
        <v>161</v>
      </c>
      <c r="C77" s="16" t="s">
        <v>23</v>
      </c>
      <c r="D77" s="16">
        <v>1.3900000000000001</v>
      </c>
      <c r="E77" s="16">
        <v>4</v>
      </c>
      <c r="F77" s="17">
        <v>1190</v>
      </c>
      <c r="G77" s="17">
        <v>1190</v>
      </c>
      <c r="H77" s="17">
        <v>238</v>
      </c>
      <c r="I77" s="17">
        <v>1428</v>
      </c>
    </row>
    <row r="78" spans="1:9" ht="48" x14ac:dyDescent="0.25">
      <c r="A78" s="14" t="s">
        <v>162</v>
      </c>
      <c r="B78" s="15" t="s">
        <v>163</v>
      </c>
      <c r="C78" s="16" t="s">
        <v>18</v>
      </c>
      <c r="D78" s="16">
        <v>1.45</v>
      </c>
      <c r="E78" s="16">
        <v>4</v>
      </c>
      <c r="F78" s="17">
        <v>1241.6666666666667</v>
      </c>
      <c r="G78" s="17">
        <v>1241.6666666666667</v>
      </c>
      <c r="H78" s="17">
        <v>248.33</v>
      </c>
      <c r="I78" s="17">
        <v>1490</v>
      </c>
    </row>
    <row r="79" spans="1:9" ht="48" x14ac:dyDescent="0.25">
      <c r="A79" s="14" t="s">
        <v>164</v>
      </c>
      <c r="B79" s="15" t="s">
        <v>165</v>
      </c>
      <c r="C79" s="16" t="s">
        <v>18</v>
      </c>
      <c r="D79" s="16">
        <v>1.5</v>
      </c>
      <c r="E79" s="16">
        <v>4</v>
      </c>
      <c r="F79" s="17">
        <v>1284.1666666666667</v>
      </c>
      <c r="G79" s="17">
        <v>1284.1666666666667</v>
      </c>
      <c r="H79" s="17">
        <v>256.83</v>
      </c>
      <c r="I79" s="17">
        <v>1541</v>
      </c>
    </row>
    <row r="80" spans="1:9" ht="36" x14ac:dyDescent="0.25">
      <c r="A80" s="14" t="s">
        <v>166</v>
      </c>
      <c r="B80" s="15" t="s">
        <v>167</v>
      </c>
      <c r="C80" s="16" t="s">
        <v>30</v>
      </c>
      <c r="D80" s="16">
        <v>3.0599999999999996</v>
      </c>
      <c r="E80" s="16">
        <v>4</v>
      </c>
      <c r="F80" s="17">
        <v>2620</v>
      </c>
      <c r="G80" s="17">
        <v>2620</v>
      </c>
      <c r="H80" s="17">
        <v>524</v>
      </c>
      <c r="I80" s="17">
        <v>3144</v>
      </c>
    </row>
    <row r="81" spans="1:9" ht="48" x14ac:dyDescent="0.25">
      <c r="A81" s="14" t="s">
        <v>168</v>
      </c>
      <c r="B81" s="15" t="s">
        <v>169</v>
      </c>
      <c r="C81" s="16" t="s">
        <v>33</v>
      </c>
      <c r="D81" s="16">
        <v>2.21</v>
      </c>
      <c r="E81" s="16">
        <v>4</v>
      </c>
      <c r="F81" s="17">
        <v>1892.5</v>
      </c>
      <c r="G81" s="17">
        <v>1892.5</v>
      </c>
      <c r="H81" s="17">
        <v>378.5</v>
      </c>
      <c r="I81" s="17">
        <v>2271</v>
      </c>
    </row>
    <row r="82" spans="1:9" ht="48" x14ac:dyDescent="0.25">
      <c r="A82" s="14" t="s">
        <v>170</v>
      </c>
      <c r="B82" s="15" t="s">
        <v>171</v>
      </c>
      <c r="C82" s="16" t="s">
        <v>18</v>
      </c>
      <c r="D82" s="16">
        <v>2.8699999999999997</v>
      </c>
      <c r="E82" s="16">
        <v>4</v>
      </c>
      <c r="F82" s="17">
        <v>2457.5</v>
      </c>
      <c r="G82" s="17">
        <v>2457.5</v>
      </c>
      <c r="H82" s="17">
        <v>491.5</v>
      </c>
      <c r="I82" s="17">
        <v>2949</v>
      </c>
    </row>
    <row r="83" spans="1:9" ht="48" x14ac:dyDescent="0.25">
      <c r="A83" s="14" t="s">
        <v>172</v>
      </c>
      <c r="B83" s="15" t="s">
        <v>173</v>
      </c>
      <c r="C83" s="16" t="s">
        <v>18</v>
      </c>
      <c r="D83" s="16">
        <v>3.3</v>
      </c>
      <c r="E83" s="16">
        <v>4</v>
      </c>
      <c r="F83" s="17">
        <v>2825</v>
      </c>
      <c r="G83" s="17">
        <v>2825</v>
      </c>
      <c r="H83" s="17">
        <v>565</v>
      </c>
      <c r="I83" s="17">
        <v>3390</v>
      </c>
    </row>
    <row r="84" spans="1:9" x14ac:dyDescent="0.25">
      <c r="A84" s="29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29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29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29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29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29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2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2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2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29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29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29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2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29"/>
      <c r="B130" s="29"/>
      <c r="C130" s="29"/>
      <c r="D130" s="29"/>
      <c r="E130" s="29"/>
      <c r="F130" s="29"/>
      <c r="G130" s="29"/>
      <c r="H130" s="29"/>
      <c r="I130" s="29"/>
    </row>
  </sheetData>
  <conditionalFormatting sqref="G8 I8">
    <cfRule type="cellIs" dxfId="11" priority="1" stopIfTrue="1" operator="equal">
      <formula>1.15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130"/>
  <sheetViews>
    <sheetView topLeftCell="A46" workbookViewId="0">
      <selection activeCell="D39" sqref="D39"/>
    </sheetView>
  </sheetViews>
  <sheetFormatPr defaultRowHeight="12.7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0" style="2" customWidth="1"/>
    <col min="7" max="7" width="9.140625" style="2" customWidth="1"/>
    <col min="8" max="8" width="9.140625" style="63" customWidth="1"/>
    <col min="9" max="9" width="9.140625" style="2" customWidth="1"/>
    <col min="10" max="10" width="11.42578125" style="2" customWidth="1"/>
    <col min="11" max="11" width="9.28515625" style="2" customWidth="1"/>
    <col min="12" max="12" width="9.28515625" style="63" customWidth="1"/>
    <col min="13" max="13" width="9.28515625" style="2" customWidth="1"/>
    <col min="14" max="14" width="8.85546875" style="2" customWidth="1"/>
    <col min="15" max="15" width="9.42578125" style="2" customWidth="1"/>
    <col min="16" max="16" width="11.42578125" style="2" customWidth="1"/>
    <col min="17" max="17" width="9.140625" style="1"/>
    <col min="18" max="21" width="9.140625" style="54"/>
    <col min="22" max="24" width="9.140625" style="55"/>
    <col min="25" max="27" width="9.140625" style="2"/>
    <col min="28" max="28" width="9.140625" style="63"/>
    <col min="29" max="32" width="9.140625" style="2"/>
    <col min="33" max="34" width="9.140625" style="1"/>
    <col min="35" max="39" width="9.140625" style="2"/>
    <col min="40" max="40" width="9.140625" style="63"/>
    <col min="41" max="43" width="9.140625" style="2"/>
    <col min="44" max="44" width="9.140625" style="63"/>
    <col min="45" max="48" width="9.140625" style="2"/>
    <col min="49" max="50" width="9.140625" style="1"/>
    <col min="51" max="55" width="9.140625" style="2"/>
    <col min="56" max="56" width="9.140625" style="63"/>
    <col min="57" max="59" width="9.140625" style="2"/>
    <col min="60" max="60" width="9.140625" style="63"/>
    <col min="61" max="64" width="9.140625" style="2"/>
    <col min="65" max="66" width="9.140625" style="1"/>
    <col min="67" max="71" width="9.140625" style="2"/>
    <col min="72" max="72" width="9.140625" style="63"/>
    <col min="73" max="75" width="9.140625" style="2"/>
    <col min="76" max="76" width="9.140625" style="63"/>
    <col min="77" max="80" width="9.140625" style="2"/>
    <col min="81" max="82" width="9.140625" style="1"/>
    <col min="83" max="87" width="9.140625" style="2"/>
    <col min="88" max="88" width="9.140625" style="63"/>
    <col min="89" max="91" width="9.140625" style="2"/>
    <col min="92" max="92" width="9.140625" style="63"/>
    <col min="93" max="96" width="9.140625" style="2"/>
    <col min="97" max="98" width="9.140625" style="1"/>
    <col min="99" max="103" width="9.140625" style="2"/>
    <col min="104" max="104" width="9.140625" style="63"/>
    <col min="105" max="107" width="9.140625" style="2"/>
    <col min="108" max="108" width="9.140625" style="63"/>
    <col min="109" max="112" width="9.140625" style="2"/>
    <col min="113" max="114" width="9.140625" style="1"/>
    <col min="115" max="119" width="9.140625" style="2"/>
    <col min="120" max="120" width="9.140625" style="63"/>
    <col min="121" max="123" width="9.140625" style="2"/>
    <col min="124" max="124" width="9.140625" style="63"/>
    <col min="125" max="128" width="9.140625" style="2"/>
    <col min="129" max="130" width="9.140625" style="1"/>
    <col min="131" max="135" width="9.140625" style="2"/>
    <col min="136" max="136" width="9.140625" style="63"/>
    <col min="137" max="139" width="9.140625" style="2"/>
    <col min="140" max="140" width="9.140625" style="63"/>
    <col min="141" max="144" width="9.140625" style="2"/>
    <col min="145" max="146" width="9.140625" style="1"/>
    <col min="147" max="151" width="9.140625" style="2"/>
    <col min="152" max="152" width="9.140625" style="63"/>
    <col min="153" max="155" width="9.140625" style="2"/>
    <col min="156" max="156" width="9.140625" style="63"/>
    <col min="157" max="160" width="9.140625" style="2"/>
    <col min="161" max="162" width="9.140625" style="1"/>
    <col min="163" max="167" width="9.140625" style="2"/>
    <col min="168" max="168" width="9.140625" style="63"/>
    <col min="169" max="171" width="9.140625" style="2"/>
    <col min="172" max="172" width="9.140625" style="63"/>
    <col min="173" max="176" width="9.140625" style="2"/>
    <col min="177" max="178" width="9.140625" style="1"/>
    <col min="179" max="183" width="9.140625" style="2"/>
    <col min="184" max="184" width="9.140625" style="63"/>
    <col min="185" max="187" width="9.140625" style="2"/>
    <col min="188" max="188" width="9.140625" style="63"/>
    <col min="189" max="192" width="9.140625" style="2"/>
    <col min="193" max="194" width="9.140625" style="1"/>
    <col min="195" max="199" width="9.140625" style="2"/>
    <col min="200" max="200" width="9.140625" style="63"/>
    <col min="201" max="203" width="9.140625" style="2"/>
    <col min="204" max="204" width="9.140625" style="63"/>
    <col min="205" max="208" width="9.140625" style="2"/>
    <col min="209" max="210" width="9.140625" style="1"/>
    <col min="211" max="215" width="9.140625" style="2"/>
    <col min="216" max="216" width="9.140625" style="63"/>
    <col min="217" max="219" width="9.140625" style="2"/>
    <col min="220" max="220" width="9.140625" style="63"/>
    <col min="221" max="224" width="9.140625" style="2"/>
    <col min="225" max="226" width="9.140625" style="1"/>
    <col min="227" max="231" width="9.140625" style="2"/>
    <col min="232" max="232" width="9.140625" style="63"/>
    <col min="233" max="235" width="9.140625" style="2"/>
    <col min="236" max="236" width="9.140625" style="63"/>
    <col min="237" max="240" width="9.140625" style="2"/>
    <col min="241" max="242" width="9.140625" style="1"/>
    <col min="243" max="247" width="9.140625" style="2"/>
    <col min="248" max="248" width="9.140625" style="63"/>
    <col min="249" max="251" width="9.140625" style="2"/>
    <col min="252" max="252" width="9.140625" style="63"/>
    <col min="253" max="256" width="9.140625" style="2"/>
    <col min="257" max="258" width="9.140625" style="1"/>
    <col min="259" max="263" width="9.140625" style="2"/>
    <col min="264" max="264" width="9.140625" style="63"/>
    <col min="265" max="267" width="9.140625" style="2"/>
    <col min="268" max="268" width="9.140625" style="63"/>
    <col min="269" max="272" width="9.140625" style="2"/>
    <col min="273" max="274" width="9.140625" style="1"/>
    <col min="275" max="279" width="9.140625" style="2"/>
    <col min="280" max="280" width="9.140625" style="63"/>
    <col min="281" max="283" width="9.140625" style="2"/>
    <col min="284" max="284" width="9.140625" style="63"/>
    <col min="285" max="288" width="9.140625" style="2"/>
    <col min="289" max="290" width="9.140625" style="1"/>
    <col min="291" max="295" width="9.140625" style="2"/>
    <col min="296" max="296" width="9.140625" style="63"/>
    <col min="297" max="299" width="9.140625" style="2"/>
    <col min="300" max="300" width="9.140625" style="63"/>
    <col min="301" max="304" width="9.140625" style="2"/>
    <col min="305" max="306" width="9.140625" style="1"/>
    <col min="307" max="311" width="9.140625" style="2"/>
    <col min="312" max="312" width="9.140625" style="63"/>
    <col min="313" max="315" width="9.140625" style="2"/>
    <col min="316" max="316" width="9.140625" style="63"/>
    <col min="317" max="320" width="9.140625" style="2"/>
    <col min="321" max="322" width="9.140625" style="1"/>
    <col min="323" max="327" width="9.140625" style="2"/>
    <col min="328" max="328" width="9.140625" style="63"/>
    <col min="329" max="331" width="9.140625" style="2"/>
    <col min="332" max="332" width="9.140625" style="63"/>
    <col min="333" max="336" width="9.140625" style="2"/>
    <col min="337" max="338" width="9.140625" style="1"/>
    <col min="339" max="343" width="9.140625" style="2"/>
    <col min="344" max="344" width="9.140625" style="63"/>
    <col min="345" max="347" width="9.140625" style="2"/>
    <col min="348" max="348" width="9.140625" style="63"/>
    <col min="349" max="352" width="9.140625" style="2"/>
    <col min="353" max="354" width="9.140625" style="1"/>
    <col min="355" max="359" width="9.140625" style="2"/>
    <col min="360" max="360" width="9.140625" style="63"/>
    <col min="361" max="363" width="9.140625" style="2"/>
    <col min="364" max="364" width="9.140625" style="63"/>
    <col min="365" max="368" width="9.140625" style="2"/>
    <col min="369" max="370" width="9.140625" style="1"/>
    <col min="371" max="375" width="9.140625" style="2"/>
    <col min="376" max="376" width="9.140625" style="63"/>
    <col min="377" max="379" width="9.140625" style="2"/>
    <col min="380" max="380" width="9.140625" style="63"/>
    <col min="381" max="384" width="9.140625" style="2"/>
    <col min="385" max="386" width="9.140625" style="1"/>
    <col min="387" max="391" width="9.140625" style="2"/>
    <col min="392" max="392" width="9.140625" style="63"/>
    <col min="393" max="395" width="9.140625" style="2"/>
    <col min="396" max="396" width="9.140625" style="63"/>
    <col min="397" max="400" width="9.140625" style="2"/>
    <col min="401" max="402" width="9.140625" style="1"/>
    <col min="403" max="407" width="9.140625" style="2"/>
    <col min="408" max="408" width="9.140625" style="63"/>
    <col min="409" max="411" width="9.140625" style="2"/>
    <col min="412" max="412" width="9.140625" style="63"/>
    <col min="413" max="416" width="9.140625" style="2"/>
    <col min="417" max="418" width="9.140625" style="1"/>
    <col min="419" max="423" width="9.140625" style="2"/>
    <col min="424" max="424" width="9.140625" style="63"/>
    <col min="425" max="427" width="9.140625" style="2"/>
    <col min="428" max="428" width="9.140625" style="63"/>
    <col min="429" max="432" width="9.140625" style="2"/>
    <col min="433" max="434" width="9.140625" style="1"/>
    <col min="435" max="439" width="9.140625" style="2"/>
    <col min="440" max="440" width="9.140625" style="63"/>
    <col min="441" max="443" width="9.140625" style="2"/>
    <col min="444" max="444" width="9.140625" style="63"/>
    <col min="445" max="448" width="9.140625" style="2"/>
    <col min="449" max="450" width="9.140625" style="1"/>
    <col min="451" max="455" width="9.140625" style="2"/>
    <col min="456" max="456" width="9.140625" style="63"/>
    <col min="457" max="459" width="9.140625" style="2"/>
    <col min="460" max="460" width="9.140625" style="63"/>
    <col min="461" max="464" width="9.140625" style="2"/>
    <col min="465" max="466" width="9.140625" style="1"/>
    <col min="467" max="471" width="9.140625" style="2"/>
    <col min="472" max="472" width="9.140625" style="63"/>
    <col min="473" max="475" width="9.140625" style="2"/>
    <col min="476" max="476" width="9.140625" style="63"/>
    <col min="477" max="480" width="9.140625" style="2"/>
    <col min="481" max="482" width="9.140625" style="1"/>
    <col min="483" max="487" width="9.140625" style="2"/>
    <col min="488" max="488" width="9.140625" style="63"/>
    <col min="489" max="491" width="9.140625" style="2"/>
    <col min="492" max="492" width="9.140625" style="63"/>
    <col min="493" max="496" width="9.140625" style="2"/>
    <col min="497" max="498" width="9.140625" style="1"/>
    <col min="499" max="503" width="9.140625" style="2"/>
    <col min="504" max="504" width="9.140625" style="63"/>
    <col min="505" max="507" width="9.140625" style="2"/>
    <col min="508" max="508" width="9.140625" style="63"/>
    <col min="509" max="512" width="9.140625" style="2"/>
    <col min="513" max="514" width="9.140625" style="1"/>
    <col min="515" max="519" width="9.140625" style="2"/>
    <col min="520" max="520" width="9.140625" style="63"/>
    <col min="521" max="523" width="9.140625" style="2"/>
    <col min="524" max="524" width="9.140625" style="63"/>
    <col min="525" max="528" width="9.140625" style="2"/>
    <col min="529" max="530" width="9.140625" style="1"/>
    <col min="531" max="535" width="9.140625" style="2"/>
    <col min="536" max="536" width="9.140625" style="63"/>
    <col min="537" max="539" width="9.140625" style="2"/>
    <col min="540" max="540" width="9.140625" style="63"/>
    <col min="541" max="544" width="9.140625" style="2"/>
    <col min="545" max="546" width="9.140625" style="1"/>
    <col min="547" max="551" width="9.140625" style="2"/>
    <col min="552" max="552" width="9.140625" style="63"/>
    <col min="553" max="555" width="9.140625" style="2"/>
    <col min="556" max="556" width="9.140625" style="63"/>
    <col min="557" max="560" width="9.140625" style="2"/>
    <col min="561" max="562" width="9.140625" style="1"/>
    <col min="563" max="567" width="9.140625" style="2"/>
    <col min="568" max="568" width="9.140625" style="63"/>
    <col min="569" max="571" width="9.140625" style="2"/>
    <col min="572" max="572" width="9.140625" style="63"/>
    <col min="573" max="576" width="9.140625" style="2"/>
    <col min="577" max="578" width="9.140625" style="1"/>
    <col min="579" max="583" width="9.140625" style="2"/>
    <col min="584" max="584" width="9.140625" style="63"/>
    <col min="585" max="587" width="9.140625" style="2"/>
    <col min="588" max="588" width="9.140625" style="63"/>
    <col min="589" max="592" width="9.140625" style="2"/>
    <col min="593" max="594" width="9.140625" style="1"/>
    <col min="595" max="599" width="9.140625" style="2"/>
    <col min="600" max="600" width="9.140625" style="63"/>
    <col min="601" max="603" width="9.140625" style="2"/>
    <col min="604" max="604" width="9.140625" style="63"/>
    <col min="605" max="608" width="9.140625" style="2"/>
    <col min="609" max="610" width="9.140625" style="1"/>
    <col min="611" max="615" width="9.140625" style="2"/>
    <col min="616" max="616" width="9.140625" style="63"/>
    <col min="617" max="619" width="9.140625" style="2"/>
    <col min="620" max="620" width="9.140625" style="63"/>
    <col min="621" max="624" width="9.140625" style="2"/>
    <col min="625" max="626" width="9.140625" style="1"/>
    <col min="627" max="631" width="9.140625" style="2"/>
    <col min="632" max="632" width="9.140625" style="63"/>
    <col min="633" max="635" width="9.140625" style="2"/>
    <col min="636" max="636" width="9.140625" style="63"/>
    <col min="637" max="640" width="9.140625" style="2"/>
    <col min="641" max="642" width="9.140625" style="1"/>
    <col min="643" max="647" width="9.140625" style="2"/>
    <col min="648" max="648" width="9.140625" style="63"/>
    <col min="649" max="651" width="9.140625" style="2"/>
    <col min="652" max="652" width="9.140625" style="63"/>
    <col min="653" max="656" width="9.140625" style="2"/>
    <col min="657" max="658" width="9.140625" style="1"/>
    <col min="659" max="663" width="9.140625" style="2"/>
    <col min="664" max="664" width="9.140625" style="63"/>
    <col min="665" max="667" width="9.140625" style="2"/>
    <col min="668" max="668" width="9.140625" style="63"/>
    <col min="669" max="672" width="9.140625" style="2"/>
    <col min="673" max="674" width="9.140625" style="1"/>
    <col min="675" max="679" width="9.140625" style="2"/>
    <col min="680" max="680" width="9.140625" style="63"/>
    <col min="681" max="683" width="9.140625" style="2"/>
    <col min="684" max="684" width="9.140625" style="63"/>
    <col min="685" max="688" width="9.140625" style="2"/>
    <col min="689" max="690" width="9.140625" style="1"/>
    <col min="691" max="695" width="9.140625" style="2"/>
    <col min="696" max="696" width="9.140625" style="63"/>
    <col min="697" max="699" width="9.140625" style="2"/>
    <col min="700" max="700" width="9.140625" style="63"/>
    <col min="701" max="704" width="9.140625" style="2"/>
    <col min="705" max="706" width="9.140625" style="1"/>
    <col min="707" max="711" width="9.140625" style="2"/>
    <col min="712" max="712" width="9.140625" style="63"/>
    <col min="713" max="715" width="9.140625" style="2"/>
    <col min="716" max="716" width="9.140625" style="63"/>
    <col min="717" max="720" width="9.140625" style="2"/>
    <col min="721" max="722" width="9.140625" style="1"/>
    <col min="723" max="727" width="9.140625" style="2"/>
    <col min="728" max="728" width="9.140625" style="63"/>
    <col min="729" max="731" width="9.140625" style="2"/>
    <col min="732" max="732" width="9.140625" style="63"/>
    <col min="733" max="736" width="9.140625" style="2"/>
    <col min="737" max="738" width="9.140625" style="1"/>
    <col min="739" max="743" width="9.140625" style="2"/>
    <col min="744" max="744" width="9.140625" style="63"/>
    <col min="745" max="747" width="9.140625" style="2"/>
    <col min="748" max="748" width="9.140625" style="63"/>
    <col min="749" max="752" width="9.140625" style="2"/>
    <col min="753" max="754" width="9.140625" style="1"/>
    <col min="755" max="759" width="9.140625" style="2"/>
    <col min="760" max="760" width="9.140625" style="63"/>
    <col min="761" max="763" width="9.140625" style="2"/>
    <col min="764" max="764" width="9.140625" style="63"/>
    <col min="765" max="768" width="9.140625" style="2"/>
    <col min="769" max="770" width="9.140625" style="1"/>
    <col min="771" max="775" width="9.140625" style="2"/>
    <col min="776" max="776" width="9.140625" style="63"/>
    <col min="777" max="779" width="9.140625" style="2"/>
    <col min="780" max="780" width="9.140625" style="63"/>
    <col min="781" max="784" width="9.140625" style="2"/>
    <col min="785" max="786" width="9.140625" style="1"/>
    <col min="787" max="791" width="9.140625" style="2"/>
    <col min="792" max="792" width="9.140625" style="63"/>
    <col min="793" max="795" width="9.140625" style="2"/>
    <col min="796" max="796" width="9.140625" style="63"/>
    <col min="797" max="800" width="9.140625" style="2"/>
    <col min="801" max="802" width="9.140625" style="1"/>
    <col min="803" max="807" width="9.140625" style="2"/>
    <col min="808" max="808" width="9.140625" style="63"/>
    <col min="809" max="811" width="9.140625" style="2"/>
    <col min="812" max="812" width="9.140625" style="63"/>
    <col min="813" max="816" width="9.140625" style="2"/>
    <col min="817" max="818" width="9.140625" style="1"/>
    <col min="819" max="823" width="9.140625" style="2"/>
    <col min="824" max="824" width="9.140625" style="63"/>
    <col min="825" max="827" width="9.140625" style="2"/>
    <col min="828" max="828" width="9.140625" style="63"/>
    <col min="829" max="832" width="9.140625" style="2"/>
    <col min="833" max="834" width="9.140625" style="1"/>
    <col min="835" max="839" width="9.140625" style="2"/>
    <col min="840" max="840" width="9.140625" style="63"/>
    <col min="841" max="843" width="9.140625" style="2"/>
    <col min="844" max="844" width="9.140625" style="63"/>
    <col min="845" max="848" width="9.140625" style="2"/>
    <col min="849" max="850" width="9.140625" style="1"/>
    <col min="851" max="855" width="9.140625" style="2"/>
    <col min="856" max="856" width="9.140625" style="63"/>
    <col min="857" max="859" width="9.140625" style="2"/>
    <col min="860" max="860" width="9.140625" style="63"/>
    <col min="861" max="864" width="9.140625" style="2"/>
    <col min="865" max="866" width="9.140625" style="1"/>
    <col min="867" max="871" width="9.140625" style="2"/>
    <col min="872" max="872" width="9.140625" style="63"/>
    <col min="873" max="875" width="9.140625" style="2"/>
    <col min="876" max="876" width="9.140625" style="63"/>
    <col min="877" max="880" width="9.140625" style="2"/>
    <col min="881" max="882" width="9.140625" style="1"/>
    <col min="883" max="887" width="9.140625" style="2"/>
    <col min="888" max="888" width="9.140625" style="63"/>
    <col min="889" max="891" width="9.140625" style="2"/>
    <col min="892" max="892" width="9.140625" style="63"/>
    <col min="893" max="896" width="9.140625" style="2"/>
    <col min="897" max="898" width="9.140625" style="1"/>
    <col min="899" max="903" width="9.140625" style="2"/>
    <col min="904" max="904" width="9.140625" style="63"/>
    <col min="905" max="907" width="9.140625" style="2"/>
    <col min="908" max="908" width="9.140625" style="63"/>
    <col min="909" max="912" width="9.140625" style="2"/>
    <col min="913" max="914" width="9.140625" style="1"/>
    <col min="915" max="919" width="9.140625" style="2"/>
    <col min="920" max="920" width="9.140625" style="63"/>
    <col min="921" max="923" width="9.140625" style="2"/>
    <col min="924" max="924" width="9.140625" style="63"/>
    <col min="925" max="928" width="9.140625" style="2"/>
    <col min="929" max="930" width="9.140625" style="1"/>
    <col min="931" max="935" width="9.140625" style="2"/>
    <col min="936" max="936" width="9.140625" style="63"/>
    <col min="937" max="939" width="9.140625" style="2"/>
    <col min="940" max="940" width="9.140625" style="63"/>
    <col min="941" max="944" width="9.140625" style="2"/>
    <col min="945" max="946" width="9.140625" style="1"/>
    <col min="947" max="951" width="9.140625" style="2"/>
    <col min="952" max="952" width="9.140625" style="63"/>
    <col min="953" max="955" width="9.140625" style="2"/>
    <col min="956" max="956" width="9.140625" style="63"/>
    <col min="957" max="960" width="9.140625" style="2"/>
    <col min="961" max="962" width="9.140625" style="1"/>
    <col min="963" max="967" width="9.140625" style="2"/>
    <col min="968" max="968" width="9.140625" style="63"/>
    <col min="969" max="971" width="9.140625" style="2"/>
    <col min="972" max="972" width="9.140625" style="63"/>
    <col min="973" max="976" width="9.140625" style="2"/>
    <col min="977" max="978" width="9.140625" style="1"/>
    <col min="979" max="983" width="9.140625" style="2"/>
    <col min="984" max="984" width="9.140625" style="63"/>
    <col min="985" max="987" width="9.140625" style="2"/>
    <col min="988" max="988" width="9.140625" style="63"/>
    <col min="989" max="992" width="9.140625" style="2"/>
    <col min="993" max="994" width="9.140625" style="1"/>
    <col min="995" max="999" width="9.140625" style="2"/>
    <col min="1000" max="1000" width="9.140625" style="63"/>
    <col min="1001" max="1003" width="9.140625" style="2"/>
    <col min="1004" max="1004" width="9.140625" style="63"/>
    <col min="1005" max="1008" width="9.140625" style="2"/>
    <col min="1009" max="1010" width="9.140625" style="1"/>
    <col min="1011" max="1015" width="9.140625" style="2"/>
    <col min="1016" max="1016" width="9.140625" style="63"/>
    <col min="1017" max="1019" width="9.140625" style="2"/>
    <col min="1020" max="1020" width="9.140625" style="63"/>
    <col min="1021" max="1024" width="9.140625" style="2"/>
    <col min="1025" max="1026" width="9.140625" style="1"/>
    <col min="1027" max="1031" width="9.140625" style="2"/>
    <col min="1032" max="1032" width="9.140625" style="63"/>
    <col min="1033" max="1035" width="9.140625" style="2"/>
    <col min="1036" max="1036" width="9.140625" style="63"/>
    <col min="1037" max="1040" width="9.140625" style="2"/>
    <col min="1041" max="1042" width="9.140625" style="1"/>
    <col min="1043" max="1047" width="9.140625" style="2"/>
    <col min="1048" max="1048" width="9.140625" style="63"/>
    <col min="1049" max="1051" width="9.140625" style="2"/>
    <col min="1052" max="1052" width="9.140625" style="63"/>
    <col min="1053" max="1056" width="9.140625" style="2"/>
    <col min="1057" max="1058" width="9.140625" style="1"/>
    <col min="1059" max="1063" width="9.140625" style="2"/>
    <col min="1064" max="1064" width="9.140625" style="63"/>
    <col min="1065" max="1067" width="9.140625" style="2"/>
    <col min="1068" max="1068" width="9.140625" style="63"/>
    <col min="1069" max="1072" width="9.140625" style="2"/>
    <col min="1073" max="1074" width="9.140625" style="1"/>
    <col min="1075" max="1079" width="9.140625" style="2"/>
    <col min="1080" max="1080" width="9.140625" style="63"/>
    <col min="1081" max="1083" width="9.140625" style="2"/>
    <col min="1084" max="1084" width="9.140625" style="63"/>
    <col min="1085" max="1088" width="9.140625" style="2"/>
    <col min="1089" max="1090" width="9.140625" style="1"/>
    <col min="1091" max="1095" width="9.140625" style="2"/>
    <col min="1096" max="1096" width="9.140625" style="63"/>
    <col min="1097" max="1099" width="9.140625" style="2"/>
    <col min="1100" max="1100" width="9.140625" style="63"/>
    <col min="1101" max="1104" width="9.140625" style="2"/>
    <col min="1105" max="1106" width="9.140625" style="1"/>
    <col min="1107" max="1111" width="9.140625" style="2"/>
    <col min="1112" max="1112" width="9.140625" style="63"/>
    <col min="1113" max="1115" width="9.140625" style="2"/>
    <col min="1116" max="1116" width="9.140625" style="63"/>
    <col min="1117" max="1120" width="9.140625" style="2"/>
    <col min="1121" max="1122" width="9.140625" style="1"/>
    <col min="1123" max="1127" width="9.140625" style="2"/>
    <col min="1128" max="1128" width="9.140625" style="63"/>
    <col min="1129" max="1131" width="9.140625" style="2"/>
    <col min="1132" max="1132" width="9.140625" style="63"/>
    <col min="1133" max="1136" width="9.140625" style="2"/>
    <col min="1137" max="1138" width="9.140625" style="1"/>
    <col min="1139" max="1143" width="9.140625" style="2"/>
    <col min="1144" max="1144" width="9.140625" style="63"/>
    <col min="1145" max="1147" width="9.140625" style="2"/>
    <col min="1148" max="1148" width="9.140625" style="63"/>
    <col min="1149" max="1152" width="9.140625" style="2"/>
    <col min="1153" max="1154" width="9.140625" style="1"/>
    <col min="1155" max="1159" width="9.140625" style="2"/>
    <col min="1160" max="1160" width="9.140625" style="63"/>
    <col min="1161" max="1163" width="9.140625" style="2"/>
    <col min="1164" max="1164" width="9.140625" style="63"/>
    <col min="1165" max="1168" width="9.140625" style="2"/>
    <col min="1169" max="1170" width="9.140625" style="1"/>
    <col min="1171" max="1175" width="9.140625" style="2"/>
    <col min="1176" max="1176" width="9.140625" style="63"/>
    <col min="1177" max="1179" width="9.140625" style="2"/>
    <col min="1180" max="1180" width="9.140625" style="63"/>
    <col min="1181" max="1184" width="9.140625" style="2"/>
    <col min="1185" max="1186" width="9.140625" style="1"/>
    <col min="1187" max="1191" width="9.140625" style="2"/>
    <col min="1192" max="1192" width="9.140625" style="63"/>
    <col min="1193" max="1195" width="9.140625" style="2"/>
    <col min="1196" max="1196" width="9.140625" style="63"/>
    <col min="1197" max="1200" width="9.140625" style="2"/>
    <col min="1201" max="1202" width="9.140625" style="1"/>
    <col min="1203" max="1207" width="9.140625" style="2"/>
    <col min="1208" max="1208" width="9.140625" style="63"/>
    <col min="1209" max="1211" width="9.140625" style="2"/>
    <col min="1212" max="1212" width="9.140625" style="63"/>
    <col min="1213" max="1216" width="9.140625" style="2"/>
    <col min="1217" max="1218" width="9.140625" style="1"/>
    <col min="1219" max="1223" width="9.140625" style="2"/>
    <col min="1224" max="1224" width="9.140625" style="63"/>
    <col min="1225" max="1227" width="9.140625" style="2"/>
    <col min="1228" max="1228" width="9.140625" style="63"/>
    <col min="1229" max="1232" width="9.140625" style="2"/>
    <col min="1233" max="1234" width="9.140625" style="1"/>
    <col min="1235" max="1239" width="9.140625" style="2"/>
    <col min="1240" max="1240" width="9.140625" style="63"/>
    <col min="1241" max="1243" width="9.140625" style="2"/>
    <col min="1244" max="1244" width="9.140625" style="63"/>
    <col min="1245" max="1248" width="9.140625" style="2"/>
    <col min="1249" max="1250" width="9.140625" style="1"/>
    <col min="1251" max="1255" width="9.140625" style="2"/>
    <col min="1256" max="1256" width="9.140625" style="63"/>
    <col min="1257" max="1259" width="9.140625" style="2"/>
    <col min="1260" max="1260" width="9.140625" style="63"/>
    <col min="1261" max="1264" width="9.140625" style="2"/>
    <col min="1265" max="1266" width="9.140625" style="1"/>
    <col min="1267" max="1271" width="9.140625" style="2"/>
    <col min="1272" max="1272" width="9.140625" style="63"/>
    <col min="1273" max="1275" width="9.140625" style="2"/>
    <col min="1276" max="1276" width="9.140625" style="63"/>
    <col min="1277" max="1280" width="9.140625" style="2"/>
    <col min="1281" max="1282" width="9.140625" style="1"/>
    <col min="1283" max="1287" width="9.140625" style="2"/>
    <col min="1288" max="1288" width="9.140625" style="63"/>
    <col min="1289" max="1291" width="9.140625" style="2"/>
    <col min="1292" max="1292" width="9.140625" style="63"/>
    <col min="1293" max="1296" width="9.140625" style="2"/>
    <col min="1297" max="1298" width="9.140625" style="1"/>
    <col min="1299" max="1303" width="9.140625" style="2"/>
    <col min="1304" max="1304" width="9.140625" style="63"/>
    <col min="1305" max="1307" width="9.140625" style="2"/>
    <col min="1308" max="1308" width="9.140625" style="63"/>
    <col min="1309" max="1312" width="9.140625" style="2"/>
    <col min="1313" max="1314" width="9.140625" style="1"/>
    <col min="1315" max="1319" width="9.140625" style="2"/>
    <col min="1320" max="1320" width="9.140625" style="63"/>
    <col min="1321" max="1323" width="9.140625" style="2"/>
    <col min="1324" max="1324" width="9.140625" style="63"/>
    <col min="1325" max="1328" width="9.140625" style="2"/>
    <col min="1329" max="1330" width="9.140625" style="1"/>
    <col min="1331" max="1335" width="9.140625" style="2"/>
    <col min="1336" max="1336" width="9.140625" style="63"/>
    <col min="1337" max="1339" width="9.140625" style="2"/>
    <col min="1340" max="1340" width="9.140625" style="63"/>
    <col min="1341" max="1344" width="9.140625" style="2"/>
    <col min="1345" max="1346" width="9.140625" style="1"/>
    <col min="1347" max="1351" width="9.140625" style="2"/>
    <col min="1352" max="1352" width="9.140625" style="63"/>
    <col min="1353" max="1355" width="9.140625" style="2"/>
    <col min="1356" max="1356" width="9.140625" style="63"/>
    <col min="1357" max="1360" width="9.140625" style="2"/>
    <col min="1361" max="1362" width="9.140625" style="1"/>
    <col min="1363" max="1367" width="9.140625" style="2"/>
    <col min="1368" max="1368" width="9.140625" style="63"/>
    <col min="1369" max="1371" width="9.140625" style="2"/>
    <col min="1372" max="1372" width="9.140625" style="63"/>
    <col min="1373" max="1376" width="9.140625" style="2"/>
    <col min="1377" max="1378" width="9.140625" style="1"/>
    <col min="1379" max="1383" width="9.140625" style="2"/>
    <col min="1384" max="1384" width="9.140625" style="63"/>
    <col min="1385" max="1387" width="9.140625" style="2"/>
    <col min="1388" max="1388" width="9.140625" style="63"/>
    <col min="1389" max="1392" width="9.140625" style="2"/>
    <col min="1393" max="1394" width="9.140625" style="1"/>
    <col min="1395" max="1399" width="9.140625" style="2"/>
    <col min="1400" max="1400" width="9.140625" style="63"/>
    <col min="1401" max="1403" width="9.140625" style="2"/>
    <col min="1404" max="1404" width="9.140625" style="63"/>
    <col min="1405" max="1408" width="9.140625" style="2"/>
    <col min="1409" max="1410" width="9.140625" style="1"/>
    <col min="1411" max="1415" width="9.140625" style="2"/>
    <col min="1416" max="1416" width="9.140625" style="63"/>
    <col min="1417" max="1419" width="9.140625" style="2"/>
    <col min="1420" max="1420" width="9.140625" style="63"/>
    <col min="1421" max="1424" width="9.140625" style="2"/>
    <col min="1425" max="1426" width="9.140625" style="1"/>
    <col min="1427" max="1431" width="9.140625" style="2"/>
    <col min="1432" max="1432" width="9.140625" style="63"/>
    <col min="1433" max="1435" width="9.140625" style="2"/>
    <col min="1436" max="1436" width="9.140625" style="63"/>
    <col min="1437" max="1440" width="9.140625" style="2"/>
    <col min="1441" max="1442" width="9.140625" style="1"/>
    <col min="1443" max="1447" width="9.140625" style="2"/>
    <col min="1448" max="1448" width="9.140625" style="63"/>
    <col min="1449" max="1451" width="9.140625" style="2"/>
    <col min="1452" max="1452" width="9.140625" style="63"/>
    <col min="1453" max="1456" width="9.140625" style="2"/>
    <col min="1457" max="1458" width="9.140625" style="1"/>
    <col min="1459" max="1463" width="9.140625" style="2"/>
    <col min="1464" max="1464" width="9.140625" style="63"/>
    <col min="1465" max="1467" width="9.140625" style="2"/>
    <col min="1468" max="1468" width="9.140625" style="63"/>
    <col min="1469" max="1472" width="9.140625" style="2"/>
    <col min="1473" max="1474" width="9.140625" style="1"/>
    <col min="1475" max="1479" width="9.140625" style="2"/>
    <col min="1480" max="1480" width="9.140625" style="63"/>
    <col min="1481" max="1483" width="9.140625" style="2"/>
    <col min="1484" max="1484" width="9.140625" style="63"/>
    <col min="1485" max="1488" width="9.140625" style="2"/>
    <col min="1489" max="1490" width="9.140625" style="1"/>
    <col min="1491" max="1495" width="9.140625" style="2"/>
    <col min="1496" max="1496" width="9.140625" style="63"/>
    <col min="1497" max="1499" width="9.140625" style="2"/>
    <col min="1500" max="1500" width="9.140625" style="63"/>
    <col min="1501" max="1504" width="9.140625" style="2"/>
    <col min="1505" max="1506" width="9.140625" style="1"/>
    <col min="1507" max="1511" width="9.140625" style="2"/>
    <col min="1512" max="1512" width="9.140625" style="63"/>
    <col min="1513" max="1515" width="9.140625" style="2"/>
    <col min="1516" max="1516" width="9.140625" style="63"/>
    <col min="1517" max="1520" width="9.140625" style="2"/>
    <col min="1521" max="1522" width="9.140625" style="1"/>
    <col min="1523" max="1527" width="9.140625" style="2"/>
    <col min="1528" max="1528" width="9.140625" style="63"/>
    <col min="1529" max="1531" width="9.140625" style="2"/>
    <col min="1532" max="1532" width="9.140625" style="63"/>
    <col min="1533" max="1536" width="9.140625" style="2"/>
    <col min="1537" max="1538" width="9.140625" style="1"/>
    <col min="1539" max="1543" width="9.140625" style="2"/>
    <col min="1544" max="1544" width="9.140625" style="63"/>
    <col min="1545" max="1547" width="9.140625" style="2"/>
    <col min="1548" max="1548" width="9.140625" style="63"/>
    <col min="1549" max="1552" width="9.140625" style="2"/>
    <col min="1553" max="1554" width="9.140625" style="1"/>
    <col min="1555" max="1559" width="9.140625" style="2"/>
    <col min="1560" max="1560" width="9.140625" style="63"/>
    <col min="1561" max="1563" width="9.140625" style="2"/>
    <col min="1564" max="1564" width="9.140625" style="63"/>
    <col min="1565" max="1568" width="9.140625" style="2"/>
    <col min="1569" max="1570" width="9.140625" style="1"/>
    <col min="1571" max="1575" width="9.140625" style="2"/>
    <col min="1576" max="1576" width="9.140625" style="63"/>
    <col min="1577" max="1579" width="9.140625" style="2"/>
    <col min="1580" max="1580" width="9.140625" style="63"/>
    <col min="1581" max="1584" width="9.140625" style="2"/>
    <col min="1585" max="1586" width="9.140625" style="1"/>
    <col min="1587" max="1591" width="9.140625" style="2"/>
    <col min="1592" max="1592" width="9.140625" style="63"/>
    <col min="1593" max="1595" width="9.140625" style="2"/>
    <col min="1596" max="1596" width="9.140625" style="63"/>
    <col min="1597" max="1600" width="9.140625" style="2"/>
    <col min="1601" max="1602" width="9.140625" style="1"/>
    <col min="1603" max="1607" width="9.140625" style="2"/>
    <col min="1608" max="1608" width="9.140625" style="63"/>
    <col min="1609" max="1611" width="9.140625" style="2"/>
    <col min="1612" max="1612" width="9.140625" style="63"/>
    <col min="1613" max="1616" width="9.140625" style="2"/>
    <col min="1617" max="1618" width="9.140625" style="1"/>
    <col min="1619" max="1623" width="9.140625" style="2"/>
    <col min="1624" max="1624" width="9.140625" style="63"/>
    <col min="1625" max="1627" width="9.140625" style="2"/>
    <col min="1628" max="1628" width="9.140625" style="63"/>
    <col min="1629" max="1632" width="9.140625" style="2"/>
    <col min="1633" max="1634" width="9.140625" style="1"/>
    <col min="1635" max="1639" width="9.140625" style="2"/>
    <col min="1640" max="1640" width="9.140625" style="63"/>
    <col min="1641" max="1643" width="9.140625" style="2"/>
    <col min="1644" max="1644" width="9.140625" style="63"/>
    <col min="1645" max="1648" width="9.140625" style="2"/>
    <col min="1649" max="1650" width="9.140625" style="1"/>
    <col min="1651" max="1655" width="9.140625" style="2"/>
    <col min="1656" max="1656" width="9.140625" style="63"/>
    <col min="1657" max="1659" width="9.140625" style="2"/>
    <col min="1660" max="1660" width="9.140625" style="63"/>
    <col min="1661" max="1664" width="9.140625" style="2"/>
    <col min="1665" max="1666" width="9.140625" style="1"/>
    <col min="1667" max="1671" width="9.140625" style="2"/>
    <col min="1672" max="1672" width="9.140625" style="63"/>
    <col min="1673" max="1675" width="9.140625" style="2"/>
    <col min="1676" max="1676" width="9.140625" style="63"/>
    <col min="1677" max="1680" width="9.140625" style="2"/>
    <col min="1681" max="1682" width="9.140625" style="1"/>
    <col min="1683" max="1687" width="9.140625" style="2"/>
    <col min="1688" max="1688" width="9.140625" style="63"/>
    <col min="1689" max="1691" width="9.140625" style="2"/>
    <col min="1692" max="1692" width="9.140625" style="63"/>
    <col min="1693" max="1696" width="9.140625" style="2"/>
    <col min="1697" max="1698" width="9.140625" style="1"/>
    <col min="1699" max="1703" width="9.140625" style="2"/>
    <col min="1704" max="1704" width="9.140625" style="63"/>
    <col min="1705" max="1707" width="9.140625" style="2"/>
    <col min="1708" max="1708" width="9.140625" style="63"/>
    <col min="1709" max="1712" width="9.140625" style="2"/>
    <col min="1713" max="1714" width="9.140625" style="1"/>
    <col min="1715" max="1719" width="9.140625" style="2"/>
    <col min="1720" max="1720" width="9.140625" style="63"/>
    <col min="1721" max="1723" width="9.140625" style="2"/>
    <col min="1724" max="1724" width="9.140625" style="63"/>
    <col min="1725" max="1728" width="9.140625" style="2"/>
    <col min="1729" max="1730" width="9.140625" style="1"/>
    <col min="1731" max="1735" width="9.140625" style="2"/>
    <col min="1736" max="1736" width="9.140625" style="63"/>
    <col min="1737" max="1739" width="9.140625" style="2"/>
    <col min="1740" max="1740" width="9.140625" style="63"/>
    <col min="1741" max="1744" width="9.140625" style="2"/>
    <col min="1745" max="1746" width="9.140625" style="1"/>
    <col min="1747" max="1751" width="9.140625" style="2"/>
    <col min="1752" max="1752" width="9.140625" style="63"/>
    <col min="1753" max="1755" width="9.140625" style="2"/>
    <col min="1756" max="1756" width="9.140625" style="63"/>
    <col min="1757" max="1760" width="9.140625" style="2"/>
    <col min="1761" max="1762" width="9.140625" style="1"/>
    <col min="1763" max="1767" width="9.140625" style="2"/>
    <col min="1768" max="1768" width="9.140625" style="63"/>
    <col min="1769" max="1771" width="9.140625" style="2"/>
    <col min="1772" max="1772" width="9.140625" style="63"/>
    <col min="1773" max="1776" width="9.140625" style="2"/>
    <col min="1777" max="1778" width="9.140625" style="1"/>
    <col min="1779" max="1783" width="9.140625" style="2"/>
    <col min="1784" max="1784" width="9.140625" style="63"/>
    <col min="1785" max="1787" width="9.140625" style="2"/>
    <col min="1788" max="1788" width="9.140625" style="63"/>
    <col min="1789" max="1792" width="9.140625" style="2"/>
    <col min="1793" max="1794" width="9.140625" style="1"/>
    <col min="1795" max="1799" width="9.140625" style="2"/>
    <col min="1800" max="1800" width="9.140625" style="63"/>
    <col min="1801" max="1803" width="9.140625" style="2"/>
    <col min="1804" max="1804" width="9.140625" style="63"/>
    <col min="1805" max="1808" width="9.140625" style="2"/>
    <col min="1809" max="1810" width="9.140625" style="1"/>
    <col min="1811" max="1815" width="9.140625" style="2"/>
    <col min="1816" max="1816" width="9.140625" style="63"/>
    <col min="1817" max="1819" width="9.140625" style="2"/>
    <col min="1820" max="1820" width="9.140625" style="63"/>
    <col min="1821" max="1824" width="9.140625" style="2"/>
    <col min="1825" max="1826" width="9.140625" style="1"/>
    <col min="1827" max="1831" width="9.140625" style="2"/>
    <col min="1832" max="1832" width="9.140625" style="63"/>
    <col min="1833" max="1835" width="9.140625" style="2"/>
    <col min="1836" max="1836" width="9.140625" style="63"/>
    <col min="1837" max="1840" width="9.140625" style="2"/>
    <col min="1841" max="1842" width="9.140625" style="1"/>
    <col min="1843" max="1847" width="9.140625" style="2"/>
    <col min="1848" max="1848" width="9.140625" style="63"/>
    <col min="1849" max="1851" width="9.140625" style="2"/>
    <col min="1852" max="1852" width="9.140625" style="63"/>
    <col min="1853" max="1856" width="9.140625" style="2"/>
    <col min="1857" max="1858" width="9.140625" style="1"/>
    <col min="1859" max="1863" width="9.140625" style="2"/>
    <col min="1864" max="1864" width="9.140625" style="63"/>
    <col min="1865" max="1867" width="9.140625" style="2"/>
    <col min="1868" max="1868" width="9.140625" style="63"/>
    <col min="1869" max="1872" width="9.140625" style="2"/>
    <col min="1873" max="1874" width="9.140625" style="1"/>
    <col min="1875" max="1879" width="9.140625" style="2"/>
    <col min="1880" max="1880" width="9.140625" style="63"/>
    <col min="1881" max="1883" width="9.140625" style="2"/>
    <col min="1884" max="1884" width="9.140625" style="63"/>
    <col min="1885" max="1888" width="9.140625" style="2"/>
    <col min="1889" max="1890" width="9.140625" style="1"/>
    <col min="1891" max="1895" width="9.140625" style="2"/>
    <col min="1896" max="1896" width="9.140625" style="63"/>
    <col min="1897" max="1899" width="9.140625" style="2"/>
    <col min="1900" max="1900" width="9.140625" style="63"/>
    <col min="1901" max="1904" width="9.140625" style="2"/>
    <col min="1905" max="1906" width="9.140625" style="1"/>
    <col min="1907" max="1911" width="9.140625" style="2"/>
    <col min="1912" max="1912" width="9.140625" style="63"/>
    <col min="1913" max="1915" width="9.140625" style="2"/>
    <col min="1916" max="1916" width="9.140625" style="63"/>
    <col min="1917" max="1920" width="9.140625" style="2"/>
    <col min="1921" max="1922" width="9.140625" style="1"/>
    <col min="1923" max="1927" width="9.140625" style="2"/>
    <col min="1928" max="1928" width="9.140625" style="63"/>
    <col min="1929" max="1931" width="9.140625" style="2"/>
    <col min="1932" max="1932" width="9.140625" style="63"/>
    <col min="1933" max="1936" width="9.140625" style="2"/>
    <col min="1937" max="1938" width="9.140625" style="1"/>
    <col min="1939" max="1943" width="9.140625" style="2"/>
    <col min="1944" max="1944" width="9.140625" style="63"/>
    <col min="1945" max="1947" width="9.140625" style="2"/>
    <col min="1948" max="1948" width="9.140625" style="63"/>
    <col min="1949" max="1952" width="9.140625" style="2"/>
    <col min="1953" max="1954" width="9.140625" style="1"/>
    <col min="1955" max="1959" width="9.140625" style="2"/>
    <col min="1960" max="1960" width="9.140625" style="63"/>
    <col min="1961" max="1963" width="9.140625" style="2"/>
    <col min="1964" max="1964" width="9.140625" style="63"/>
    <col min="1965" max="1968" width="9.140625" style="2"/>
    <col min="1969" max="1970" width="9.140625" style="1"/>
    <col min="1971" max="1975" width="9.140625" style="2"/>
    <col min="1976" max="1976" width="9.140625" style="63"/>
    <col min="1977" max="1979" width="9.140625" style="2"/>
    <col min="1980" max="1980" width="9.140625" style="63"/>
    <col min="1981" max="1984" width="9.140625" style="2"/>
    <col min="1985" max="1986" width="9.140625" style="1"/>
    <col min="1987" max="1991" width="9.140625" style="2"/>
    <col min="1992" max="1992" width="9.140625" style="63"/>
    <col min="1993" max="1995" width="9.140625" style="2"/>
    <col min="1996" max="1996" width="9.140625" style="63"/>
    <col min="1997" max="2000" width="9.140625" style="2"/>
    <col min="2001" max="2002" width="9.140625" style="1"/>
    <col min="2003" max="2007" width="9.140625" style="2"/>
    <col min="2008" max="2008" width="9.140625" style="63"/>
    <col min="2009" max="2011" width="9.140625" style="2"/>
    <col min="2012" max="2012" width="9.140625" style="63"/>
    <col min="2013" max="2016" width="9.140625" style="2"/>
    <col min="2017" max="2018" width="9.140625" style="1"/>
    <col min="2019" max="2023" width="9.140625" style="2"/>
    <col min="2024" max="2024" width="9.140625" style="63"/>
    <col min="2025" max="2027" width="9.140625" style="2"/>
    <col min="2028" max="2028" width="9.140625" style="63"/>
    <col min="2029" max="2032" width="9.140625" style="2"/>
    <col min="2033" max="2034" width="9.140625" style="1"/>
    <col min="2035" max="2039" width="9.140625" style="2"/>
    <col min="2040" max="2040" width="9.140625" style="63"/>
    <col min="2041" max="2043" width="9.140625" style="2"/>
    <col min="2044" max="2044" width="9.140625" style="63"/>
    <col min="2045" max="2048" width="9.140625" style="2"/>
    <col min="2049" max="2050" width="9.140625" style="1"/>
    <col min="2051" max="2055" width="9.140625" style="2"/>
    <col min="2056" max="2056" width="9.140625" style="63"/>
    <col min="2057" max="2059" width="9.140625" style="2"/>
    <col min="2060" max="2060" width="9.140625" style="63"/>
    <col min="2061" max="2064" width="9.140625" style="2"/>
    <col min="2065" max="2066" width="9.140625" style="1"/>
    <col min="2067" max="2071" width="9.140625" style="2"/>
    <col min="2072" max="2072" width="9.140625" style="63"/>
    <col min="2073" max="2075" width="9.140625" style="2"/>
    <col min="2076" max="2076" width="9.140625" style="63"/>
    <col min="2077" max="2080" width="9.140625" style="2"/>
    <col min="2081" max="2082" width="9.140625" style="1"/>
    <col min="2083" max="2087" width="9.140625" style="2"/>
    <col min="2088" max="2088" width="9.140625" style="63"/>
    <col min="2089" max="2091" width="9.140625" style="2"/>
    <col min="2092" max="2092" width="9.140625" style="63"/>
    <col min="2093" max="2096" width="9.140625" style="2"/>
    <col min="2097" max="2098" width="9.140625" style="1"/>
    <col min="2099" max="2103" width="9.140625" style="2"/>
    <col min="2104" max="2104" width="9.140625" style="63"/>
    <col min="2105" max="2107" width="9.140625" style="2"/>
    <col min="2108" max="2108" width="9.140625" style="63"/>
    <col min="2109" max="2112" width="9.140625" style="2"/>
    <col min="2113" max="2114" width="9.140625" style="1"/>
    <col min="2115" max="2119" width="9.140625" style="2"/>
    <col min="2120" max="2120" width="9.140625" style="63"/>
    <col min="2121" max="2123" width="9.140625" style="2"/>
    <col min="2124" max="2124" width="9.140625" style="63"/>
    <col min="2125" max="2128" width="9.140625" style="2"/>
    <col min="2129" max="2130" width="9.140625" style="1"/>
    <col min="2131" max="2135" width="9.140625" style="2"/>
    <col min="2136" max="2136" width="9.140625" style="63"/>
    <col min="2137" max="2139" width="9.140625" style="2"/>
    <col min="2140" max="2140" width="9.140625" style="63"/>
    <col min="2141" max="2144" width="9.140625" style="2"/>
    <col min="2145" max="2146" width="9.140625" style="1"/>
    <col min="2147" max="2151" width="9.140625" style="2"/>
    <col min="2152" max="2152" width="9.140625" style="63"/>
    <col min="2153" max="2155" width="9.140625" style="2"/>
    <col min="2156" max="2156" width="9.140625" style="63"/>
    <col min="2157" max="2160" width="9.140625" style="2"/>
    <col min="2161" max="2162" width="9.140625" style="1"/>
    <col min="2163" max="2167" width="9.140625" style="2"/>
    <col min="2168" max="2168" width="9.140625" style="63"/>
    <col min="2169" max="2171" width="9.140625" style="2"/>
    <col min="2172" max="2172" width="9.140625" style="63"/>
    <col min="2173" max="2176" width="9.140625" style="2"/>
    <col min="2177" max="2178" width="9.140625" style="1"/>
    <col min="2179" max="2183" width="9.140625" style="2"/>
    <col min="2184" max="2184" width="9.140625" style="63"/>
    <col min="2185" max="2187" width="9.140625" style="2"/>
    <col min="2188" max="2188" width="9.140625" style="63"/>
    <col min="2189" max="2192" width="9.140625" style="2"/>
    <col min="2193" max="2194" width="9.140625" style="1"/>
    <col min="2195" max="2199" width="9.140625" style="2"/>
    <col min="2200" max="2200" width="9.140625" style="63"/>
    <col min="2201" max="2203" width="9.140625" style="2"/>
    <col min="2204" max="2204" width="9.140625" style="63"/>
    <col min="2205" max="2208" width="9.140625" style="2"/>
    <col min="2209" max="2210" width="9.140625" style="1"/>
    <col min="2211" max="2215" width="9.140625" style="2"/>
    <col min="2216" max="2216" width="9.140625" style="63"/>
    <col min="2217" max="2219" width="9.140625" style="2"/>
    <col min="2220" max="2220" width="9.140625" style="63"/>
    <col min="2221" max="2224" width="9.140625" style="2"/>
    <col min="2225" max="2226" width="9.140625" style="1"/>
    <col min="2227" max="2231" width="9.140625" style="2"/>
    <col min="2232" max="2232" width="9.140625" style="63"/>
    <col min="2233" max="2235" width="9.140625" style="2"/>
    <col min="2236" max="2236" width="9.140625" style="63"/>
    <col min="2237" max="2240" width="9.140625" style="2"/>
    <col min="2241" max="2242" width="9.140625" style="1"/>
    <col min="2243" max="2247" width="9.140625" style="2"/>
    <col min="2248" max="2248" width="9.140625" style="63"/>
    <col min="2249" max="2251" width="9.140625" style="2"/>
    <col min="2252" max="2252" width="9.140625" style="63"/>
    <col min="2253" max="2256" width="9.140625" style="2"/>
    <col min="2257" max="2258" width="9.140625" style="1"/>
    <col min="2259" max="2263" width="9.140625" style="2"/>
    <col min="2264" max="2264" width="9.140625" style="63"/>
    <col min="2265" max="2267" width="9.140625" style="2"/>
    <col min="2268" max="2268" width="9.140625" style="63"/>
    <col min="2269" max="2272" width="9.140625" style="2"/>
    <col min="2273" max="2274" width="9.140625" style="1"/>
    <col min="2275" max="2279" width="9.140625" style="2"/>
    <col min="2280" max="2280" width="9.140625" style="63"/>
    <col min="2281" max="2283" width="9.140625" style="2"/>
    <col min="2284" max="2284" width="9.140625" style="63"/>
    <col min="2285" max="2288" width="9.140625" style="2"/>
    <col min="2289" max="2290" width="9.140625" style="1"/>
    <col min="2291" max="2295" width="9.140625" style="2"/>
    <col min="2296" max="2296" width="9.140625" style="63"/>
    <col min="2297" max="2299" width="9.140625" style="2"/>
    <col min="2300" max="2300" width="9.140625" style="63"/>
    <col min="2301" max="2304" width="9.140625" style="2"/>
    <col min="2305" max="2306" width="9.140625" style="1"/>
    <col min="2307" max="2311" width="9.140625" style="2"/>
    <col min="2312" max="2312" width="9.140625" style="63"/>
    <col min="2313" max="2315" width="9.140625" style="2"/>
    <col min="2316" max="2316" width="9.140625" style="63"/>
    <col min="2317" max="2320" width="9.140625" style="2"/>
    <col min="2321" max="2322" width="9.140625" style="1"/>
    <col min="2323" max="2327" width="9.140625" style="2"/>
    <col min="2328" max="2328" width="9.140625" style="63"/>
    <col min="2329" max="2331" width="9.140625" style="2"/>
    <col min="2332" max="2332" width="9.140625" style="63"/>
    <col min="2333" max="2336" width="9.140625" style="2"/>
    <col min="2337" max="2338" width="9.140625" style="1"/>
    <col min="2339" max="2343" width="9.140625" style="2"/>
    <col min="2344" max="2344" width="9.140625" style="63"/>
    <col min="2345" max="2347" width="9.140625" style="2"/>
    <col min="2348" max="2348" width="9.140625" style="63"/>
    <col min="2349" max="2352" width="9.140625" style="2"/>
    <col min="2353" max="2354" width="9.140625" style="1"/>
    <col min="2355" max="2359" width="9.140625" style="2"/>
    <col min="2360" max="2360" width="9.140625" style="63"/>
    <col min="2361" max="2363" width="9.140625" style="2"/>
    <col min="2364" max="2364" width="9.140625" style="63"/>
    <col min="2365" max="2368" width="9.140625" style="2"/>
    <col min="2369" max="2370" width="9.140625" style="1"/>
    <col min="2371" max="2375" width="9.140625" style="2"/>
    <col min="2376" max="2376" width="9.140625" style="63"/>
    <col min="2377" max="2379" width="9.140625" style="2"/>
    <col min="2380" max="2380" width="9.140625" style="63"/>
    <col min="2381" max="2384" width="9.140625" style="2"/>
    <col min="2385" max="2386" width="9.140625" style="1"/>
    <col min="2387" max="2391" width="9.140625" style="2"/>
    <col min="2392" max="2392" width="9.140625" style="63"/>
    <col min="2393" max="2395" width="9.140625" style="2"/>
    <col min="2396" max="2396" width="9.140625" style="63"/>
    <col min="2397" max="2400" width="9.140625" style="2"/>
    <col min="2401" max="2402" width="9.140625" style="1"/>
    <col min="2403" max="2407" width="9.140625" style="2"/>
    <col min="2408" max="2408" width="9.140625" style="63"/>
    <col min="2409" max="2411" width="9.140625" style="2"/>
    <col min="2412" max="2412" width="9.140625" style="63"/>
    <col min="2413" max="2416" width="9.140625" style="2"/>
    <col min="2417" max="2418" width="9.140625" style="1"/>
    <col min="2419" max="2423" width="9.140625" style="2"/>
    <col min="2424" max="2424" width="9.140625" style="63"/>
    <col min="2425" max="2427" width="9.140625" style="2"/>
    <col min="2428" max="2428" width="9.140625" style="63"/>
    <col min="2429" max="2432" width="9.140625" style="2"/>
    <col min="2433" max="2434" width="9.140625" style="1"/>
    <col min="2435" max="2439" width="9.140625" style="2"/>
    <col min="2440" max="2440" width="9.140625" style="63"/>
    <col min="2441" max="2443" width="9.140625" style="2"/>
    <col min="2444" max="2444" width="9.140625" style="63"/>
    <col min="2445" max="2448" width="9.140625" style="2"/>
    <col min="2449" max="2450" width="9.140625" style="1"/>
    <col min="2451" max="2455" width="9.140625" style="2"/>
    <col min="2456" max="2456" width="9.140625" style="63"/>
    <col min="2457" max="2459" width="9.140625" style="2"/>
    <col min="2460" max="2460" width="9.140625" style="63"/>
    <col min="2461" max="2464" width="9.140625" style="2"/>
    <col min="2465" max="2466" width="9.140625" style="1"/>
    <col min="2467" max="2471" width="9.140625" style="2"/>
    <col min="2472" max="2472" width="9.140625" style="63"/>
    <col min="2473" max="2475" width="9.140625" style="2"/>
    <col min="2476" max="2476" width="9.140625" style="63"/>
    <col min="2477" max="2480" width="9.140625" style="2"/>
    <col min="2481" max="2482" width="9.140625" style="1"/>
    <col min="2483" max="2487" width="9.140625" style="2"/>
    <col min="2488" max="2488" width="9.140625" style="63"/>
    <col min="2489" max="2491" width="9.140625" style="2"/>
    <col min="2492" max="2492" width="9.140625" style="63"/>
    <col min="2493" max="2496" width="9.140625" style="2"/>
    <col min="2497" max="2498" width="9.140625" style="1"/>
    <col min="2499" max="2503" width="9.140625" style="2"/>
    <col min="2504" max="2504" width="9.140625" style="63"/>
    <col min="2505" max="2507" width="9.140625" style="2"/>
    <col min="2508" max="2508" width="9.140625" style="63"/>
    <col min="2509" max="2512" width="9.140625" style="2"/>
    <col min="2513" max="2514" width="9.140625" style="1"/>
    <col min="2515" max="2519" width="9.140625" style="2"/>
    <col min="2520" max="2520" width="9.140625" style="63"/>
    <col min="2521" max="2523" width="9.140625" style="2"/>
    <col min="2524" max="2524" width="9.140625" style="63"/>
    <col min="2525" max="2528" width="9.140625" style="2"/>
    <col min="2529" max="2530" width="9.140625" style="1"/>
    <col min="2531" max="2535" width="9.140625" style="2"/>
    <col min="2536" max="2536" width="9.140625" style="63"/>
    <col min="2537" max="2539" width="9.140625" style="2"/>
    <col min="2540" max="2540" width="9.140625" style="63"/>
    <col min="2541" max="2544" width="9.140625" style="2"/>
    <col min="2545" max="2546" width="9.140625" style="1"/>
    <col min="2547" max="2551" width="9.140625" style="2"/>
    <col min="2552" max="2552" width="9.140625" style="63"/>
    <col min="2553" max="2555" width="9.140625" style="2"/>
    <col min="2556" max="2556" width="9.140625" style="63"/>
    <col min="2557" max="2560" width="9.140625" style="2"/>
    <col min="2561" max="2562" width="9.140625" style="1"/>
    <col min="2563" max="2567" width="9.140625" style="2"/>
    <col min="2568" max="2568" width="9.140625" style="63"/>
    <col min="2569" max="2571" width="9.140625" style="2"/>
    <col min="2572" max="2572" width="9.140625" style="63"/>
    <col min="2573" max="2576" width="9.140625" style="2"/>
    <col min="2577" max="2578" width="9.140625" style="1"/>
    <col min="2579" max="2583" width="9.140625" style="2"/>
    <col min="2584" max="2584" width="9.140625" style="63"/>
    <col min="2585" max="2587" width="9.140625" style="2"/>
    <col min="2588" max="2588" width="9.140625" style="63"/>
    <col min="2589" max="2592" width="9.140625" style="2"/>
    <col min="2593" max="2594" width="9.140625" style="1"/>
    <col min="2595" max="2599" width="9.140625" style="2"/>
    <col min="2600" max="2600" width="9.140625" style="63"/>
    <col min="2601" max="2603" width="9.140625" style="2"/>
    <col min="2604" max="2604" width="9.140625" style="63"/>
    <col min="2605" max="2608" width="9.140625" style="2"/>
    <col min="2609" max="2610" width="9.140625" style="1"/>
    <col min="2611" max="2615" width="9.140625" style="2"/>
    <col min="2616" max="2616" width="9.140625" style="63"/>
    <col min="2617" max="2619" width="9.140625" style="2"/>
    <col min="2620" max="2620" width="9.140625" style="63"/>
    <col min="2621" max="2624" width="9.140625" style="2"/>
    <col min="2625" max="2626" width="9.140625" style="1"/>
    <col min="2627" max="2631" width="9.140625" style="2"/>
    <col min="2632" max="2632" width="9.140625" style="63"/>
    <col min="2633" max="2635" width="9.140625" style="2"/>
    <col min="2636" max="2636" width="9.140625" style="63"/>
    <col min="2637" max="2640" width="9.140625" style="2"/>
    <col min="2641" max="2642" width="9.140625" style="1"/>
    <col min="2643" max="2647" width="9.140625" style="2"/>
    <col min="2648" max="2648" width="9.140625" style="63"/>
    <col min="2649" max="2651" width="9.140625" style="2"/>
    <col min="2652" max="2652" width="9.140625" style="63"/>
    <col min="2653" max="2656" width="9.140625" style="2"/>
    <col min="2657" max="2658" width="9.140625" style="1"/>
    <col min="2659" max="2663" width="9.140625" style="2"/>
    <col min="2664" max="2664" width="9.140625" style="63"/>
    <col min="2665" max="2667" width="9.140625" style="2"/>
    <col min="2668" max="2668" width="9.140625" style="63"/>
    <col min="2669" max="2672" width="9.140625" style="2"/>
    <col min="2673" max="2674" width="9.140625" style="1"/>
    <col min="2675" max="2679" width="9.140625" style="2"/>
    <col min="2680" max="2680" width="9.140625" style="63"/>
    <col min="2681" max="2683" width="9.140625" style="2"/>
    <col min="2684" max="2684" width="9.140625" style="63"/>
    <col min="2685" max="2688" width="9.140625" style="2"/>
    <col min="2689" max="2690" width="9.140625" style="1"/>
    <col min="2691" max="2695" width="9.140625" style="2"/>
    <col min="2696" max="2696" width="9.140625" style="63"/>
    <col min="2697" max="2699" width="9.140625" style="2"/>
    <col min="2700" max="2700" width="9.140625" style="63"/>
    <col min="2701" max="2704" width="9.140625" style="2"/>
    <col min="2705" max="2706" width="9.140625" style="1"/>
    <col min="2707" max="2711" width="9.140625" style="2"/>
    <col min="2712" max="2712" width="9.140625" style="63"/>
    <col min="2713" max="2715" width="9.140625" style="2"/>
    <col min="2716" max="2716" width="9.140625" style="63"/>
    <col min="2717" max="2720" width="9.140625" style="2"/>
    <col min="2721" max="2722" width="9.140625" style="1"/>
    <col min="2723" max="2727" width="9.140625" style="2"/>
    <col min="2728" max="2728" width="9.140625" style="63"/>
    <col min="2729" max="2731" width="9.140625" style="2"/>
    <col min="2732" max="2732" width="9.140625" style="63"/>
    <col min="2733" max="2736" width="9.140625" style="2"/>
    <col min="2737" max="2738" width="9.140625" style="1"/>
    <col min="2739" max="2743" width="9.140625" style="2"/>
    <col min="2744" max="2744" width="9.140625" style="63"/>
    <col min="2745" max="2747" width="9.140625" style="2"/>
    <col min="2748" max="2748" width="9.140625" style="63"/>
    <col min="2749" max="2752" width="9.140625" style="2"/>
    <col min="2753" max="2754" width="9.140625" style="1"/>
    <col min="2755" max="2759" width="9.140625" style="2"/>
    <col min="2760" max="2760" width="9.140625" style="63"/>
    <col min="2761" max="2763" width="9.140625" style="2"/>
    <col min="2764" max="2764" width="9.140625" style="63"/>
    <col min="2765" max="2768" width="9.140625" style="2"/>
    <col min="2769" max="2770" width="9.140625" style="1"/>
    <col min="2771" max="2775" width="9.140625" style="2"/>
    <col min="2776" max="2776" width="9.140625" style="63"/>
    <col min="2777" max="2779" width="9.140625" style="2"/>
    <col min="2780" max="2780" width="9.140625" style="63"/>
    <col min="2781" max="2784" width="9.140625" style="2"/>
    <col min="2785" max="2786" width="9.140625" style="1"/>
    <col min="2787" max="2791" width="9.140625" style="2"/>
    <col min="2792" max="2792" width="9.140625" style="63"/>
    <col min="2793" max="2795" width="9.140625" style="2"/>
    <col min="2796" max="2796" width="9.140625" style="63"/>
    <col min="2797" max="2800" width="9.140625" style="2"/>
    <col min="2801" max="2802" width="9.140625" style="1"/>
    <col min="2803" max="2807" width="9.140625" style="2"/>
    <col min="2808" max="2808" width="9.140625" style="63"/>
    <col min="2809" max="2811" width="9.140625" style="2"/>
    <col min="2812" max="2812" width="9.140625" style="63"/>
    <col min="2813" max="2816" width="9.140625" style="2"/>
    <col min="2817" max="2818" width="9.140625" style="1"/>
    <col min="2819" max="2823" width="9.140625" style="2"/>
    <col min="2824" max="2824" width="9.140625" style="63"/>
    <col min="2825" max="2827" width="9.140625" style="2"/>
    <col min="2828" max="2828" width="9.140625" style="63"/>
    <col min="2829" max="2832" width="9.140625" style="2"/>
    <col min="2833" max="2834" width="9.140625" style="1"/>
    <col min="2835" max="2839" width="9.140625" style="2"/>
    <col min="2840" max="2840" width="9.140625" style="63"/>
    <col min="2841" max="2843" width="9.140625" style="2"/>
    <col min="2844" max="2844" width="9.140625" style="63"/>
    <col min="2845" max="2848" width="9.140625" style="2"/>
    <col min="2849" max="2850" width="9.140625" style="1"/>
    <col min="2851" max="2855" width="9.140625" style="2"/>
    <col min="2856" max="2856" width="9.140625" style="63"/>
    <col min="2857" max="2859" width="9.140625" style="2"/>
    <col min="2860" max="2860" width="9.140625" style="63"/>
    <col min="2861" max="2864" width="9.140625" style="2"/>
    <col min="2865" max="2866" width="9.140625" style="1"/>
    <col min="2867" max="2871" width="9.140625" style="2"/>
    <col min="2872" max="2872" width="9.140625" style="63"/>
    <col min="2873" max="2875" width="9.140625" style="2"/>
    <col min="2876" max="2876" width="9.140625" style="63"/>
    <col min="2877" max="2880" width="9.140625" style="2"/>
    <col min="2881" max="2882" width="9.140625" style="1"/>
    <col min="2883" max="2887" width="9.140625" style="2"/>
    <col min="2888" max="2888" width="9.140625" style="63"/>
    <col min="2889" max="2891" width="9.140625" style="2"/>
    <col min="2892" max="2892" width="9.140625" style="63"/>
    <col min="2893" max="2896" width="9.140625" style="2"/>
    <col min="2897" max="2898" width="9.140625" style="1"/>
    <col min="2899" max="2903" width="9.140625" style="2"/>
    <col min="2904" max="2904" width="9.140625" style="63"/>
    <col min="2905" max="2907" width="9.140625" style="2"/>
    <col min="2908" max="2908" width="9.140625" style="63"/>
    <col min="2909" max="2912" width="9.140625" style="2"/>
    <col min="2913" max="2914" width="9.140625" style="1"/>
    <col min="2915" max="2919" width="9.140625" style="2"/>
    <col min="2920" max="2920" width="9.140625" style="63"/>
    <col min="2921" max="2923" width="9.140625" style="2"/>
    <col min="2924" max="2924" width="9.140625" style="63"/>
    <col min="2925" max="2928" width="9.140625" style="2"/>
    <col min="2929" max="2930" width="9.140625" style="1"/>
    <col min="2931" max="2935" width="9.140625" style="2"/>
    <col min="2936" max="2936" width="9.140625" style="63"/>
    <col min="2937" max="2939" width="9.140625" style="2"/>
    <col min="2940" max="2940" width="9.140625" style="63"/>
    <col min="2941" max="2944" width="9.140625" style="2"/>
    <col min="2945" max="2946" width="9.140625" style="1"/>
    <col min="2947" max="2951" width="9.140625" style="2"/>
    <col min="2952" max="2952" width="9.140625" style="63"/>
    <col min="2953" max="2955" width="9.140625" style="2"/>
    <col min="2956" max="2956" width="9.140625" style="63"/>
    <col min="2957" max="2960" width="9.140625" style="2"/>
    <col min="2961" max="2962" width="9.140625" style="1"/>
    <col min="2963" max="2967" width="9.140625" style="2"/>
    <col min="2968" max="2968" width="9.140625" style="63"/>
    <col min="2969" max="2971" width="9.140625" style="2"/>
    <col min="2972" max="2972" width="9.140625" style="63"/>
    <col min="2973" max="2976" width="9.140625" style="2"/>
    <col min="2977" max="2978" width="9.140625" style="1"/>
    <col min="2979" max="2983" width="9.140625" style="2"/>
    <col min="2984" max="2984" width="9.140625" style="63"/>
    <col min="2985" max="2987" width="9.140625" style="2"/>
    <col min="2988" max="2988" width="9.140625" style="63"/>
    <col min="2989" max="2992" width="9.140625" style="2"/>
    <col min="2993" max="2994" width="9.140625" style="1"/>
    <col min="2995" max="2999" width="9.140625" style="2"/>
    <col min="3000" max="3000" width="9.140625" style="63"/>
    <col min="3001" max="3003" width="9.140625" style="2"/>
    <col min="3004" max="3004" width="9.140625" style="63"/>
    <col min="3005" max="3008" width="9.140625" style="2"/>
    <col min="3009" max="3010" width="9.140625" style="1"/>
    <col min="3011" max="3015" width="9.140625" style="2"/>
    <col min="3016" max="3016" width="9.140625" style="63"/>
    <col min="3017" max="3019" width="9.140625" style="2"/>
    <col min="3020" max="3020" width="9.140625" style="63"/>
    <col min="3021" max="3024" width="9.140625" style="2"/>
    <col min="3025" max="3026" width="9.140625" style="1"/>
    <col min="3027" max="3031" width="9.140625" style="2"/>
    <col min="3032" max="3032" width="9.140625" style="63"/>
    <col min="3033" max="3035" width="9.140625" style="2"/>
    <col min="3036" max="3036" width="9.140625" style="63"/>
    <col min="3037" max="3040" width="9.140625" style="2"/>
    <col min="3041" max="3042" width="9.140625" style="1"/>
    <col min="3043" max="3047" width="9.140625" style="2"/>
    <col min="3048" max="3048" width="9.140625" style="63"/>
    <col min="3049" max="3051" width="9.140625" style="2"/>
    <col min="3052" max="3052" width="9.140625" style="63"/>
    <col min="3053" max="3056" width="9.140625" style="2"/>
    <col min="3057" max="3058" width="9.140625" style="1"/>
    <col min="3059" max="3063" width="9.140625" style="2"/>
    <col min="3064" max="3064" width="9.140625" style="63"/>
    <col min="3065" max="3067" width="9.140625" style="2"/>
    <col min="3068" max="3068" width="9.140625" style="63"/>
    <col min="3069" max="3072" width="9.140625" style="2"/>
    <col min="3073" max="3074" width="9.140625" style="1"/>
    <col min="3075" max="3079" width="9.140625" style="2"/>
    <col min="3080" max="3080" width="9.140625" style="63"/>
    <col min="3081" max="3083" width="9.140625" style="2"/>
    <col min="3084" max="3084" width="9.140625" style="63"/>
    <col min="3085" max="3088" width="9.140625" style="2"/>
    <col min="3089" max="3090" width="9.140625" style="1"/>
    <col min="3091" max="3095" width="9.140625" style="2"/>
    <col min="3096" max="3096" width="9.140625" style="63"/>
    <col min="3097" max="3099" width="9.140625" style="2"/>
    <col min="3100" max="3100" width="9.140625" style="63"/>
    <col min="3101" max="3104" width="9.140625" style="2"/>
    <col min="3105" max="3106" width="9.140625" style="1"/>
    <col min="3107" max="3111" width="9.140625" style="2"/>
    <col min="3112" max="3112" width="9.140625" style="63"/>
    <col min="3113" max="3115" width="9.140625" style="2"/>
    <col min="3116" max="3116" width="9.140625" style="63"/>
    <col min="3117" max="3120" width="9.140625" style="2"/>
    <col min="3121" max="3122" width="9.140625" style="1"/>
    <col min="3123" max="3127" width="9.140625" style="2"/>
    <col min="3128" max="3128" width="9.140625" style="63"/>
    <col min="3129" max="3131" width="9.140625" style="2"/>
    <col min="3132" max="3132" width="9.140625" style="63"/>
    <col min="3133" max="3136" width="9.140625" style="2"/>
    <col min="3137" max="3138" width="9.140625" style="1"/>
    <col min="3139" max="3143" width="9.140625" style="2"/>
    <col min="3144" max="3144" width="9.140625" style="63"/>
    <col min="3145" max="3147" width="9.140625" style="2"/>
    <col min="3148" max="3148" width="9.140625" style="63"/>
    <col min="3149" max="3152" width="9.140625" style="2"/>
    <col min="3153" max="3154" width="9.140625" style="1"/>
    <col min="3155" max="3159" width="9.140625" style="2"/>
    <col min="3160" max="3160" width="9.140625" style="63"/>
    <col min="3161" max="3163" width="9.140625" style="2"/>
    <col min="3164" max="3164" width="9.140625" style="63"/>
    <col min="3165" max="3168" width="9.140625" style="2"/>
    <col min="3169" max="3170" width="9.140625" style="1"/>
    <col min="3171" max="3175" width="9.140625" style="2"/>
    <col min="3176" max="3176" width="9.140625" style="63"/>
    <col min="3177" max="3179" width="9.140625" style="2"/>
    <col min="3180" max="3180" width="9.140625" style="63"/>
    <col min="3181" max="3184" width="9.140625" style="2"/>
    <col min="3185" max="3186" width="9.140625" style="1"/>
    <col min="3187" max="3191" width="9.140625" style="2"/>
    <col min="3192" max="3192" width="9.140625" style="63"/>
    <col min="3193" max="3195" width="9.140625" style="2"/>
    <col min="3196" max="3196" width="9.140625" style="63"/>
    <col min="3197" max="3200" width="9.140625" style="2"/>
    <col min="3201" max="3202" width="9.140625" style="1"/>
    <col min="3203" max="3207" width="9.140625" style="2"/>
    <col min="3208" max="3208" width="9.140625" style="63"/>
    <col min="3209" max="3211" width="9.140625" style="2"/>
    <col min="3212" max="3212" width="9.140625" style="63"/>
    <col min="3213" max="3216" width="9.140625" style="2"/>
    <col min="3217" max="3218" width="9.140625" style="1"/>
    <col min="3219" max="3223" width="9.140625" style="2"/>
    <col min="3224" max="3224" width="9.140625" style="63"/>
    <col min="3225" max="3227" width="9.140625" style="2"/>
    <col min="3228" max="3228" width="9.140625" style="63"/>
    <col min="3229" max="3232" width="9.140625" style="2"/>
    <col min="3233" max="3234" width="9.140625" style="1"/>
    <col min="3235" max="3239" width="9.140625" style="2"/>
    <col min="3240" max="3240" width="9.140625" style="63"/>
    <col min="3241" max="3243" width="9.140625" style="2"/>
    <col min="3244" max="3244" width="9.140625" style="63"/>
    <col min="3245" max="3248" width="9.140625" style="2"/>
    <col min="3249" max="3250" width="9.140625" style="1"/>
    <col min="3251" max="3255" width="9.140625" style="2"/>
    <col min="3256" max="3256" width="9.140625" style="63"/>
    <col min="3257" max="3259" width="9.140625" style="2"/>
    <col min="3260" max="3260" width="9.140625" style="63"/>
    <col min="3261" max="3264" width="9.140625" style="2"/>
    <col min="3265" max="3266" width="9.140625" style="1"/>
    <col min="3267" max="3271" width="9.140625" style="2"/>
    <col min="3272" max="3272" width="9.140625" style="63"/>
    <col min="3273" max="3275" width="9.140625" style="2"/>
    <col min="3276" max="3276" width="9.140625" style="63"/>
    <col min="3277" max="3280" width="9.140625" style="2"/>
    <col min="3281" max="3282" width="9.140625" style="1"/>
    <col min="3283" max="3287" width="9.140625" style="2"/>
    <col min="3288" max="3288" width="9.140625" style="63"/>
    <col min="3289" max="3291" width="9.140625" style="2"/>
    <col min="3292" max="3292" width="9.140625" style="63"/>
    <col min="3293" max="3296" width="9.140625" style="2"/>
    <col min="3297" max="3298" width="9.140625" style="1"/>
    <col min="3299" max="3303" width="9.140625" style="2"/>
    <col min="3304" max="3304" width="9.140625" style="63"/>
    <col min="3305" max="3307" width="9.140625" style="2"/>
    <col min="3308" max="3308" width="9.140625" style="63"/>
    <col min="3309" max="3312" width="9.140625" style="2"/>
    <col min="3313" max="3314" width="9.140625" style="1"/>
    <col min="3315" max="3319" width="9.140625" style="2"/>
    <col min="3320" max="3320" width="9.140625" style="63"/>
    <col min="3321" max="3323" width="9.140625" style="2"/>
    <col min="3324" max="3324" width="9.140625" style="63"/>
    <col min="3325" max="3328" width="9.140625" style="2"/>
    <col min="3329" max="3330" width="9.140625" style="1"/>
    <col min="3331" max="3335" width="9.140625" style="2"/>
    <col min="3336" max="3336" width="9.140625" style="63"/>
    <col min="3337" max="3339" width="9.140625" style="2"/>
    <col min="3340" max="3340" width="9.140625" style="63"/>
    <col min="3341" max="3344" width="9.140625" style="2"/>
    <col min="3345" max="3346" width="9.140625" style="1"/>
    <col min="3347" max="3351" width="9.140625" style="2"/>
    <col min="3352" max="3352" width="9.140625" style="63"/>
    <col min="3353" max="3355" width="9.140625" style="2"/>
    <col min="3356" max="3356" width="9.140625" style="63"/>
    <col min="3357" max="3360" width="9.140625" style="2"/>
    <col min="3361" max="3362" width="9.140625" style="1"/>
    <col min="3363" max="3367" width="9.140625" style="2"/>
    <col min="3368" max="3368" width="9.140625" style="63"/>
    <col min="3369" max="3371" width="9.140625" style="2"/>
    <col min="3372" max="3372" width="9.140625" style="63"/>
    <col min="3373" max="3376" width="9.140625" style="2"/>
    <col min="3377" max="3378" width="9.140625" style="1"/>
    <col min="3379" max="3383" width="9.140625" style="2"/>
    <col min="3384" max="3384" width="9.140625" style="63"/>
    <col min="3385" max="3387" width="9.140625" style="2"/>
    <col min="3388" max="3388" width="9.140625" style="63"/>
    <col min="3389" max="3392" width="9.140625" style="2"/>
    <col min="3393" max="3394" width="9.140625" style="1"/>
    <col min="3395" max="3399" width="9.140625" style="2"/>
    <col min="3400" max="3400" width="9.140625" style="63"/>
    <col min="3401" max="3403" width="9.140625" style="2"/>
    <col min="3404" max="3404" width="9.140625" style="63"/>
    <col min="3405" max="3408" width="9.140625" style="2"/>
    <col min="3409" max="3410" width="9.140625" style="1"/>
    <col min="3411" max="3415" width="9.140625" style="2"/>
    <col min="3416" max="3416" width="9.140625" style="63"/>
    <col min="3417" max="3419" width="9.140625" style="2"/>
    <col min="3420" max="3420" width="9.140625" style="63"/>
    <col min="3421" max="3424" width="9.140625" style="2"/>
    <col min="3425" max="3426" width="9.140625" style="1"/>
    <col min="3427" max="3431" width="9.140625" style="2"/>
    <col min="3432" max="3432" width="9.140625" style="63"/>
    <col min="3433" max="3435" width="9.140625" style="2"/>
    <col min="3436" max="3436" width="9.140625" style="63"/>
    <col min="3437" max="3440" width="9.140625" style="2"/>
    <col min="3441" max="3442" width="9.140625" style="1"/>
    <col min="3443" max="3447" width="9.140625" style="2"/>
    <col min="3448" max="3448" width="9.140625" style="63"/>
    <col min="3449" max="3451" width="9.140625" style="2"/>
    <col min="3452" max="3452" width="9.140625" style="63"/>
    <col min="3453" max="3456" width="9.140625" style="2"/>
    <col min="3457" max="3458" width="9.140625" style="1"/>
    <col min="3459" max="3463" width="9.140625" style="2"/>
    <col min="3464" max="3464" width="9.140625" style="63"/>
    <col min="3465" max="3467" width="9.140625" style="2"/>
    <col min="3468" max="3468" width="9.140625" style="63"/>
    <col min="3469" max="3472" width="9.140625" style="2"/>
    <col min="3473" max="3474" width="9.140625" style="1"/>
    <col min="3475" max="3479" width="9.140625" style="2"/>
    <col min="3480" max="3480" width="9.140625" style="63"/>
    <col min="3481" max="3483" width="9.140625" style="2"/>
    <col min="3484" max="3484" width="9.140625" style="63"/>
    <col min="3485" max="3488" width="9.140625" style="2"/>
    <col min="3489" max="3490" width="9.140625" style="1"/>
    <col min="3491" max="3495" width="9.140625" style="2"/>
    <col min="3496" max="3496" width="9.140625" style="63"/>
    <col min="3497" max="3499" width="9.140625" style="2"/>
    <col min="3500" max="3500" width="9.140625" style="63"/>
    <col min="3501" max="3504" width="9.140625" style="2"/>
    <col min="3505" max="3506" width="9.140625" style="1"/>
    <col min="3507" max="3511" width="9.140625" style="2"/>
    <col min="3512" max="3512" width="9.140625" style="63"/>
    <col min="3513" max="3515" width="9.140625" style="2"/>
    <col min="3516" max="3516" width="9.140625" style="63"/>
    <col min="3517" max="3520" width="9.140625" style="2"/>
    <col min="3521" max="3522" width="9.140625" style="1"/>
    <col min="3523" max="3527" width="9.140625" style="2"/>
    <col min="3528" max="3528" width="9.140625" style="63"/>
    <col min="3529" max="3531" width="9.140625" style="2"/>
    <col min="3532" max="3532" width="9.140625" style="63"/>
    <col min="3533" max="3536" width="9.140625" style="2"/>
    <col min="3537" max="3538" width="9.140625" style="1"/>
    <col min="3539" max="3543" width="9.140625" style="2"/>
    <col min="3544" max="3544" width="9.140625" style="63"/>
    <col min="3545" max="3547" width="9.140625" style="2"/>
    <col min="3548" max="3548" width="9.140625" style="63"/>
    <col min="3549" max="3552" width="9.140625" style="2"/>
    <col min="3553" max="3554" width="9.140625" style="1"/>
    <col min="3555" max="3559" width="9.140625" style="2"/>
    <col min="3560" max="3560" width="9.140625" style="63"/>
    <col min="3561" max="3563" width="9.140625" style="2"/>
    <col min="3564" max="3564" width="9.140625" style="63"/>
    <col min="3565" max="3568" width="9.140625" style="2"/>
    <col min="3569" max="3570" width="9.140625" style="1"/>
    <col min="3571" max="3575" width="9.140625" style="2"/>
    <col min="3576" max="3576" width="9.140625" style="63"/>
    <col min="3577" max="3579" width="9.140625" style="2"/>
    <col min="3580" max="3580" width="9.140625" style="63"/>
    <col min="3581" max="3584" width="9.140625" style="2"/>
    <col min="3585" max="3586" width="9.140625" style="1"/>
    <col min="3587" max="3591" width="9.140625" style="2"/>
    <col min="3592" max="3592" width="9.140625" style="63"/>
    <col min="3593" max="3595" width="9.140625" style="2"/>
    <col min="3596" max="3596" width="9.140625" style="63"/>
    <col min="3597" max="3600" width="9.140625" style="2"/>
    <col min="3601" max="3602" width="9.140625" style="1"/>
    <col min="3603" max="3607" width="9.140625" style="2"/>
    <col min="3608" max="3608" width="9.140625" style="63"/>
    <col min="3609" max="3611" width="9.140625" style="2"/>
    <col min="3612" max="3612" width="9.140625" style="63"/>
    <col min="3613" max="3616" width="9.140625" style="2"/>
    <col min="3617" max="3618" width="9.140625" style="1"/>
    <col min="3619" max="3623" width="9.140625" style="2"/>
    <col min="3624" max="3624" width="9.140625" style="63"/>
    <col min="3625" max="3627" width="9.140625" style="2"/>
    <col min="3628" max="3628" width="9.140625" style="63"/>
    <col min="3629" max="3632" width="9.140625" style="2"/>
    <col min="3633" max="3634" width="9.140625" style="1"/>
    <col min="3635" max="3639" width="9.140625" style="2"/>
    <col min="3640" max="3640" width="9.140625" style="63"/>
    <col min="3641" max="3643" width="9.140625" style="2"/>
    <col min="3644" max="3644" width="9.140625" style="63"/>
    <col min="3645" max="3648" width="9.140625" style="2"/>
    <col min="3649" max="3650" width="9.140625" style="1"/>
    <col min="3651" max="3655" width="9.140625" style="2"/>
    <col min="3656" max="3656" width="9.140625" style="63"/>
    <col min="3657" max="3659" width="9.140625" style="2"/>
    <col min="3660" max="3660" width="9.140625" style="63"/>
    <col min="3661" max="3664" width="9.140625" style="2"/>
    <col min="3665" max="3666" width="9.140625" style="1"/>
    <col min="3667" max="3671" width="9.140625" style="2"/>
    <col min="3672" max="3672" width="9.140625" style="63"/>
    <col min="3673" max="3675" width="9.140625" style="2"/>
    <col min="3676" max="3676" width="9.140625" style="63"/>
    <col min="3677" max="3680" width="9.140625" style="2"/>
    <col min="3681" max="3682" width="9.140625" style="1"/>
    <col min="3683" max="3687" width="9.140625" style="2"/>
    <col min="3688" max="3688" width="9.140625" style="63"/>
    <col min="3689" max="3691" width="9.140625" style="2"/>
    <col min="3692" max="3692" width="9.140625" style="63"/>
    <col min="3693" max="3696" width="9.140625" style="2"/>
    <col min="3697" max="3698" width="9.140625" style="1"/>
    <col min="3699" max="3703" width="9.140625" style="2"/>
    <col min="3704" max="3704" width="9.140625" style="63"/>
    <col min="3705" max="3707" width="9.140625" style="2"/>
    <col min="3708" max="3708" width="9.140625" style="63"/>
    <col min="3709" max="3712" width="9.140625" style="2"/>
    <col min="3713" max="3714" width="9.140625" style="1"/>
    <col min="3715" max="3719" width="9.140625" style="2"/>
    <col min="3720" max="3720" width="9.140625" style="63"/>
    <col min="3721" max="3723" width="9.140625" style="2"/>
    <col min="3724" max="3724" width="9.140625" style="63"/>
    <col min="3725" max="3728" width="9.140625" style="2"/>
    <col min="3729" max="3730" width="9.140625" style="1"/>
    <col min="3731" max="3735" width="9.140625" style="2"/>
    <col min="3736" max="3736" width="9.140625" style="63"/>
    <col min="3737" max="3739" width="9.140625" style="2"/>
    <col min="3740" max="3740" width="9.140625" style="63"/>
    <col min="3741" max="3744" width="9.140625" style="2"/>
    <col min="3745" max="3746" width="9.140625" style="1"/>
    <col min="3747" max="3751" width="9.140625" style="2"/>
    <col min="3752" max="3752" width="9.140625" style="63"/>
    <col min="3753" max="3755" width="9.140625" style="2"/>
    <col min="3756" max="3756" width="9.140625" style="63"/>
    <col min="3757" max="3760" width="9.140625" style="2"/>
    <col min="3761" max="3762" width="9.140625" style="1"/>
    <col min="3763" max="3767" width="9.140625" style="2"/>
    <col min="3768" max="3768" width="9.140625" style="63"/>
    <col min="3769" max="3771" width="9.140625" style="2"/>
    <col min="3772" max="3772" width="9.140625" style="63"/>
    <col min="3773" max="3776" width="9.140625" style="2"/>
    <col min="3777" max="3778" width="9.140625" style="1"/>
    <col min="3779" max="3783" width="9.140625" style="2"/>
    <col min="3784" max="3784" width="9.140625" style="63"/>
    <col min="3785" max="3787" width="9.140625" style="2"/>
    <col min="3788" max="3788" width="9.140625" style="63"/>
    <col min="3789" max="3792" width="9.140625" style="2"/>
    <col min="3793" max="3794" width="9.140625" style="1"/>
    <col min="3795" max="3799" width="9.140625" style="2"/>
    <col min="3800" max="3800" width="9.140625" style="63"/>
    <col min="3801" max="3803" width="9.140625" style="2"/>
    <col min="3804" max="3804" width="9.140625" style="63"/>
    <col min="3805" max="3808" width="9.140625" style="2"/>
    <col min="3809" max="3810" width="9.140625" style="1"/>
    <col min="3811" max="3815" width="9.140625" style="2"/>
    <col min="3816" max="3816" width="9.140625" style="63"/>
    <col min="3817" max="3819" width="9.140625" style="2"/>
    <col min="3820" max="3820" width="9.140625" style="63"/>
    <col min="3821" max="3824" width="9.140625" style="2"/>
    <col min="3825" max="3826" width="9.140625" style="1"/>
    <col min="3827" max="3831" width="9.140625" style="2"/>
    <col min="3832" max="3832" width="9.140625" style="63"/>
    <col min="3833" max="3835" width="9.140625" style="2"/>
    <col min="3836" max="3836" width="9.140625" style="63"/>
    <col min="3837" max="3840" width="9.140625" style="2"/>
    <col min="3841" max="3842" width="9.140625" style="1"/>
    <col min="3843" max="3847" width="9.140625" style="2"/>
    <col min="3848" max="3848" width="9.140625" style="63"/>
    <col min="3849" max="3851" width="9.140625" style="2"/>
    <col min="3852" max="3852" width="9.140625" style="63"/>
    <col min="3853" max="3856" width="9.140625" style="2"/>
    <col min="3857" max="3858" width="9.140625" style="1"/>
    <col min="3859" max="3863" width="9.140625" style="2"/>
    <col min="3864" max="3864" width="9.140625" style="63"/>
    <col min="3865" max="3867" width="9.140625" style="2"/>
    <col min="3868" max="3868" width="9.140625" style="63"/>
    <col min="3869" max="3872" width="9.140625" style="2"/>
    <col min="3873" max="3874" width="9.140625" style="1"/>
    <col min="3875" max="3879" width="9.140625" style="2"/>
    <col min="3880" max="3880" width="9.140625" style="63"/>
    <col min="3881" max="3883" width="9.140625" style="2"/>
    <col min="3884" max="3884" width="9.140625" style="63"/>
    <col min="3885" max="3888" width="9.140625" style="2"/>
    <col min="3889" max="3890" width="9.140625" style="1"/>
    <col min="3891" max="3895" width="9.140625" style="2"/>
    <col min="3896" max="3896" width="9.140625" style="63"/>
    <col min="3897" max="3899" width="9.140625" style="2"/>
    <col min="3900" max="3900" width="9.140625" style="63"/>
    <col min="3901" max="3904" width="9.140625" style="2"/>
    <col min="3905" max="3906" width="9.140625" style="1"/>
    <col min="3907" max="3911" width="9.140625" style="2"/>
    <col min="3912" max="3912" width="9.140625" style="63"/>
    <col min="3913" max="3915" width="9.140625" style="2"/>
    <col min="3916" max="3916" width="9.140625" style="63"/>
    <col min="3917" max="3920" width="9.140625" style="2"/>
    <col min="3921" max="3922" width="9.140625" style="1"/>
    <col min="3923" max="3927" width="9.140625" style="2"/>
    <col min="3928" max="3928" width="9.140625" style="63"/>
    <col min="3929" max="3931" width="9.140625" style="2"/>
    <col min="3932" max="3932" width="9.140625" style="63"/>
    <col min="3933" max="3936" width="9.140625" style="2"/>
    <col min="3937" max="3938" width="9.140625" style="1"/>
    <col min="3939" max="3943" width="9.140625" style="2"/>
    <col min="3944" max="3944" width="9.140625" style="63"/>
    <col min="3945" max="3947" width="9.140625" style="2"/>
    <col min="3948" max="3948" width="9.140625" style="63"/>
    <col min="3949" max="3952" width="9.140625" style="2"/>
    <col min="3953" max="3954" width="9.140625" style="1"/>
    <col min="3955" max="3959" width="9.140625" style="2"/>
    <col min="3960" max="3960" width="9.140625" style="63"/>
    <col min="3961" max="3963" width="9.140625" style="2"/>
    <col min="3964" max="3964" width="9.140625" style="63"/>
    <col min="3965" max="3968" width="9.140625" style="2"/>
    <col min="3969" max="3970" width="9.140625" style="1"/>
    <col min="3971" max="3975" width="9.140625" style="2"/>
    <col min="3976" max="3976" width="9.140625" style="63"/>
    <col min="3977" max="3979" width="9.140625" style="2"/>
    <col min="3980" max="3980" width="9.140625" style="63"/>
    <col min="3981" max="3984" width="9.140625" style="2"/>
    <col min="3985" max="3986" width="9.140625" style="1"/>
    <col min="3987" max="3991" width="9.140625" style="2"/>
    <col min="3992" max="3992" width="9.140625" style="63"/>
    <col min="3993" max="3995" width="9.140625" style="2"/>
    <col min="3996" max="3996" width="9.140625" style="63"/>
    <col min="3997" max="4000" width="9.140625" style="2"/>
    <col min="4001" max="4002" width="9.140625" style="1"/>
    <col min="4003" max="4007" width="9.140625" style="2"/>
    <col min="4008" max="4008" width="9.140625" style="63"/>
    <col min="4009" max="4011" width="9.140625" style="2"/>
    <col min="4012" max="4012" width="9.140625" style="63"/>
    <col min="4013" max="4016" width="9.140625" style="2"/>
    <col min="4017" max="4018" width="9.140625" style="1"/>
    <col min="4019" max="4023" width="9.140625" style="2"/>
    <col min="4024" max="4024" width="9.140625" style="63"/>
    <col min="4025" max="4027" width="9.140625" style="2"/>
    <col min="4028" max="4028" width="9.140625" style="63"/>
    <col min="4029" max="4032" width="9.140625" style="2"/>
    <col min="4033" max="4034" width="9.140625" style="1"/>
    <col min="4035" max="4039" width="9.140625" style="2"/>
    <col min="4040" max="4040" width="9.140625" style="63"/>
    <col min="4041" max="4043" width="9.140625" style="2"/>
    <col min="4044" max="4044" width="9.140625" style="63"/>
    <col min="4045" max="4048" width="9.140625" style="2"/>
    <col min="4049" max="4050" width="9.140625" style="1"/>
    <col min="4051" max="4055" width="9.140625" style="2"/>
    <col min="4056" max="4056" width="9.140625" style="63"/>
    <col min="4057" max="4059" width="9.140625" style="2"/>
    <col min="4060" max="4060" width="9.140625" style="63"/>
    <col min="4061" max="4064" width="9.140625" style="2"/>
    <col min="4065" max="4066" width="9.140625" style="1"/>
    <col min="4067" max="4071" width="9.140625" style="2"/>
    <col min="4072" max="4072" width="9.140625" style="63"/>
    <col min="4073" max="4075" width="9.140625" style="2"/>
    <col min="4076" max="4076" width="9.140625" style="63"/>
    <col min="4077" max="4080" width="9.140625" style="2"/>
    <col min="4081" max="4082" width="9.140625" style="1"/>
    <col min="4083" max="4087" width="9.140625" style="2"/>
    <col min="4088" max="4088" width="9.140625" style="63"/>
    <col min="4089" max="4091" width="9.140625" style="2"/>
    <col min="4092" max="4092" width="9.140625" style="63"/>
    <col min="4093" max="4096" width="9.140625" style="2"/>
    <col min="4097" max="4098" width="9.140625" style="1"/>
    <col min="4099" max="4103" width="9.140625" style="2"/>
    <col min="4104" max="4104" width="9.140625" style="63"/>
    <col min="4105" max="4107" width="9.140625" style="2"/>
    <col min="4108" max="4108" width="9.140625" style="63"/>
    <col min="4109" max="4112" width="9.140625" style="2"/>
    <col min="4113" max="4114" width="9.140625" style="1"/>
    <col min="4115" max="4119" width="9.140625" style="2"/>
    <col min="4120" max="4120" width="9.140625" style="63"/>
    <col min="4121" max="4123" width="9.140625" style="2"/>
    <col min="4124" max="4124" width="9.140625" style="63"/>
    <col min="4125" max="4128" width="9.140625" style="2"/>
    <col min="4129" max="4130" width="9.140625" style="1"/>
    <col min="4131" max="4135" width="9.140625" style="2"/>
    <col min="4136" max="4136" width="9.140625" style="63"/>
    <col min="4137" max="4139" width="9.140625" style="2"/>
    <col min="4140" max="4140" width="9.140625" style="63"/>
    <col min="4141" max="4144" width="9.140625" style="2"/>
    <col min="4145" max="4146" width="9.140625" style="1"/>
    <col min="4147" max="4151" width="9.140625" style="2"/>
    <col min="4152" max="4152" width="9.140625" style="63"/>
    <col min="4153" max="4155" width="9.140625" style="2"/>
    <col min="4156" max="4156" width="9.140625" style="63"/>
    <col min="4157" max="4160" width="9.140625" style="2"/>
    <col min="4161" max="4162" width="9.140625" style="1"/>
    <col min="4163" max="4167" width="9.140625" style="2"/>
    <col min="4168" max="4168" width="9.140625" style="63"/>
    <col min="4169" max="4171" width="9.140625" style="2"/>
    <col min="4172" max="4172" width="9.140625" style="63"/>
    <col min="4173" max="4176" width="9.140625" style="2"/>
    <col min="4177" max="4178" width="9.140625" style="1"/>
    <col min="4179" max="4183" width="9.140625" style="2"/>
    <col min="4184" max="4184" width="9.140625" style="63"/>
    <col min="4185" max="4187" width="9.140625" style="2"/>
    <col min="4188" max="4188" width="9.140625" style="63"/>
    <col min="4189" max="4192" width="9.140625" style="2"/>
    <col min="4193" max="4194" width="9.140625" style="1"/>
    <col min="4195" max="4199" width="9.140625" style="2"/>
    <col min="4200" max="4200" width="9.140625" style="63"/>
    <col min="4201" max="4203" width="9.140625" style="2"/>
    <col min="4204" max="4204" width="9.140625" style="63"/>
    <col min="4205" max="4208" width="9.140625" style="2"/>
    <col min="4209" max="4210" width="9.140625" style="1"/>
    <col min="4211" max="4215" width="9.140625" style="2"/>
    <col min="4216" max="4216" width="9.140625" style="63"/>
    <col min="4217" max="4219" width="9.140625" style="2"/>
    <col min="4220" max="4220" width="9.140625" style="63"/>
    <col min="4221" max="4224" width="9.140625" style="2"/>
    <col min="4225" max="4226" width="9.140625" style="1"/>
    <col min="4227" max="4231" width="9.140625" style="2"/>
    <col min="4232" max="4232" width="9.140625" style="63"/>
    <col min="4233" max="4235" width="9.140625" style="2"/>
    <col min="4236" max="4236" width="9.140625" style="63"/>
    <col min="4237" max="4240" width="9.140625" style="2"/>
    <col min="4241" max="4242" width="9.140625" style="1"/>
    <col min="4243" max="4247" width="9.140625" style="2"/>
    <col min="4248" max="4248" width="9.140625" style="63"/>
    <col min="4249" max="4251" width="9.140625" style="2"/>
    <col min="4252" max="4252" width="9.140625" style="63"/>
    <col min="4253" max="4256" width="9.140625" style="2"/>
    <col min="4257" max="4258" width="9.140625" style="1"/>
    <col min="4259" max="4263" width="9.140625" style="2"/>
    <col min="4264" max="4264" width="9.140625" style="63"/>
    <col min="4265" max="4267" width="9.140625" style="2"/>
    <col min="4268" max="4268" width="9.140625" style="63"/>
    <col min="4269" max="4272" width="9.140625" style="2"/>
    <col min="4273" max="4274" width="9.140625" style="1"/>
    <col min="4275" max="4279" width="9.140625" style="2"/>
    <col min="4280" max="4280" width="9.140625" style="63"/>
    <col min="4281" max="4283" width="9.140625" style="2"/>
    <col min="4284" max="4284" width="9.140625" style="63"/>
    <col min="4285" max="4288" width="9.140625" style="2"/>
    <col min="4289" max="4290" width="9.140625" style="1"/>
    <col min="4291" max="4295" width="9.140625" style="2"/>
    <col min="4296" max="4296" width="9.140625" style="63"/>
    <col min="4297" max="4299" width="9.140625" style="2"/>
    <col min="4300" max="4300" width="9.140625" style="63"/>
    <col min="4301" max="4304" width="9.140625" style="2"/>
    <col min="4305" max="4306" width="9.140625" style="1"/>
    <col min="4307" max="4311" width="9.140625" style="2"/>
    <col min="4312" max="4312" width="9.140625" style="63"/>
    <col min="4313" max="4315" width="9.140625" style="2"/>
    <col min="4316" max="4316" width="9.140625" style="63"/>
    <col min="4317" max="4320" width="9.140625" style="2"/>
    <col min="4321" max="4322" width="9.140625" style="1"/>
    <col min="4323" max="4327" width="9.140625" style="2"/>
    <col min="4328" max="4328" width="9.140625" style="63"/>
    <col min="4329" max="4331" width="9.140625" style="2"/>
    <col min="4332" max="4332" width="9.140625" style="63"/>
    <col min="4333" max="4336" width="9.140625" style="2"/>
    <col min="4337" max="4338" width="9.140625" style="1"/>
    <col min="4339" max="4343" width="9.140625" style="2"/>
    <col min="4344" max="4344" width="9.140625" style="63"/>
    <col min="4345" max="4347" width="9.140625" style="2"/>
    <col min="4348" max="4348" width="9.140625" style="63"/>
    <col min="4349" max="4352" width="9.140625" style="2"/>
    <col min="4353" max="4354" width="9.140625" style="1"/>
    <col min="4355" max="4359" width="9.140625" style="2"/>
    <col min="4360" max="4360" width="9.140625" style="63"/>
    <col min="4361" max="4363" width="9.140625" style="2"/>
    <col min="4364" max="4364" width="9.140625" style="63"/>
    <col min="4365" max="4368" width="9.140625" style="2"/>
    <col min="4369" max="4370" width="9.140625" style="1"/>
    <col min="4371" max="4375" width="9.140625" style="2"/>
    <col min="4376" max="4376" width="9.140625" style="63"/>
    <col min="4377" max="4379" width="9.140625" style="2"/>
    <col min="4380" max="4380" width="9.140625" style="63"/>
    <col min="4381" max="4384" width="9.140625" style="2"/>
    <col min="4385" max="4386" width="9.140625" style="1"/>
    <col min="4387" max="4391" width="9.140625" style="2"/>
    <col min="4392" max="4392" width="9.140625" style="63"/>
    <col min="4393" max="4395" width="9.140625" style="2"/>
    <col min="4396" max="4396" width="9.140625" style="63"/>
    <col min="4397" max="4400" width="9.140625" style="2"/>
    <col min="4401" max="4402" width="9.140625" style="1"/>
    <col min="4403" max="4407" width="9.140625" style="2"/>
    <col min="4408" max="4408" width="9.140625" style="63"/>
    <col min="4409" max="4411" width="9.140625" style="2"/>
    <col min="4412" max="4412" width="9.140625" style="63"/>
    <col min="4413" max="4416" width="9.140625" style="2"/>
    <col min="4417" max="4418" width="9.140625" style="1"/>
    <col min="4419" max="4423" width="9.140625" style="2"/>
    <col min="4424" max="4424" width="9.140625" style="63"/>
    <col min="4425" max="4427" width="9.140625" style="2"/>
    <col min="4428" max="4428" width="9.140625" style="63"/>
    <col min="4429" max="4432" width="9.140625" style="2"/>
    <col min="4433" max="4434" width="9.140625" style="1"/>
    <col min="4435" max="4439" width="9.140625" style="2"/>
    <col min="4440" max="4440" width="9.140625" style="63"/>
    <col min="4441" max="4443" width="9.140625" style="2"/>
    <col min="4444" max="4444" width="9.140625" style="63"/>
    <col min="4445" max="4448" width="9.140625" style="2"/>
    <col min="4449" max="4450" width="9.140625" style="1"/>
    <col min="4451" max="4455" width="9.140625" style="2"/>
    <col min="4456" max="4456" width="9.140625" style="63"/>
    <col min="4457" max="4459" width="9.140625" style="2"/>
    <col min="4460" max="4460" width="9.140625" style="63"/>
    <col min="4461" max="4464" width="9.140625" style="2"/>
    <col min="4465" max="4466" width="9.140625" style="1"/>
    <col min="4467" max="4471" width="9.140625" style="2"/>
    <col min="4472" max="4472" width="9.140625" style="63"/>
    <col min="4473" max="4475" width="9.140625" style="2"/>
    <col min="4476" max="4476" width="9.140625" style="63"/>
    <col min="4477" max="4480" width="9.140625" style="2"/>
    <col min="4481" max="4482" width="9.140625" style="1"/>
    <col min="4483" max="4487" width="9.140625" style="2"/>
    <col min="4488" max="4488" width="9.140625" style="63"/>
    <col min="4489" max="4491" width="9.140625" style="2"/>
    <col min="4492" max="4492" width="9.140625" style="63"/>
    <col min="4493" max="4496" width="9.140625" style="2"/>
    <col min="4497" max="4498" width="9.140625" style="1"/>
    <col min="4499" max="4503" width="9.140625" style="2"/>
    <col min="4504" max="4504" width="9.140625" style="63"/>
    <col min="4505" max="4507" width="9.140625" style="2"/>
    <col min="4508" max="4508" width="9.140625" style="63"/>
    <col min="4509" max="4512" width="9.140625" style="2"/>
    <col min="4513" max="4514" width="9.140625" style="1"/>
    <col min="4515" max="4519" width="9.140625" style="2"/>
    <col min="4520" max="4520" width="9.140625" style="63"/>
    <col min="4521" max="4523" width="9.140625" style="2"/>
    <col min="4524" max="4524" width="9.140625" style="63"/>
    <col min="4525" max="4528" width="9.140625" style="2"/>
    <col min="4529" max="4530" width="9.140625" style="1"/>
    <col min="4531" max="4535" width="9.140625" style="2"/>
    <col min="4536" max="4536" width="9.140625" style="63"/>
    <col min="4537" max="4539" width="9.140625" style="2"/>
    <col min="4540" max="4540" width="9.140625" style="63"/>
    <col min="4541" max="4544" width="9.140625" style="2"/>
    <col min="4545" max="4546" width="9.140625" style="1"/>
    <col min="4547" max="4551" width="9.140625" style="2"/>
    <col min="4552" max="4552" width="9.140625" style="63"/>
    <col min="4553" max="4555" width="9.140625" style="2"/>
    <col min="4556" max="4556" width="9.140625" style="63"/>
    <col min="4557" max="4560" width="9.140625" style="2"/>
    <col min="4561" max="4562" width="9.140625" style="1"/>
    <col min="4563" max="4567" width="9.140625" style="2"/>
    <col min="4568" max="4568" width="9.140625" style="63"/>
    <col min="4569" max="4571" width="9.140625" style="2"/>
    <col min="4572" max="4572" width="9.140625" style="63"/>
    <col min="4573" max="4576" width="9.140625" style="2"/>
    <col min="4577" max="4578" width="9.140625" style="1"/>
    <col min="4579" max="4583" width="9.140625" style="2"/>
    <col min="4584" max="4584" width="9.140625" style="63"/>
    <col min="4585" max="4587" width="9.140625" style="2"/>
    <col min="4588" max="4588" width="9.140625" style="63"/>
    <col min="4589" max="4592" width="9.140625" style="2"/>
    <col min="4593" max="4594" width="9.140625" style="1"/>
    <col min="4595" max="4599" width="9.140625" style="2"/>
    <col min="4600" max="4600" width="9.140625" style="63"/>
    <col min="4601" max="4603" width="9.140625" style="2"/>
    <col min="4604" max="4604" width="9.140625" style="63"/>
    <col min="4605" max="4608" width="9.140625" style="2"/>
    <col min="4609" max="4610" width="9.140625" style="1"/>
    <col min="4611" max="4615" width="9.140625" style="2"/>
    <col min="4616" max="4616" width="9.140625" style="63"/>
    <col min="4617" max="4619" width="9.140625" style="2"/>
    <col min="4620" max="4620" width="9.140625" style="63"/>
    <col min="4621" max="4624" width="9.140625" style="2"/>
    <col min="4625" max="4626" width="9.140625" style="1"/>
    <col min="4627" max="4631" width="9.140625" style="2"/>
    <col min="4632" max="4632" width="9.140625" style="63"/>
    <col min="4633" max="4635" width="9.140625" style="2"/>
    <col min="4636" max="4636" width="9.140625" style="63"/>
    <col min="4637" max="4640" width="9.140625" style="2"/>
    <col min="4641" max="4642" width="9.140625" style="1"/>
    <col min="4643" max="4647" width="9.140625" style="2"/>
    <col min="4648" max="4648" width="9.140625" style="63"/>
    <col min="4649" max="4651" width="9.140625" style="2"/>
    <col min="4652" max="4652" width="9.140625" style="63"/>
    <col min="4653" max="4656" width="9.140625" style="2"/>
    <col min="4657" max="4658" width="9.140625" style="1"/>
    <col min="4659" max="4663" width="9.140625" style="2"/>
    <col min="4664" max="4664" width="9.140625" style="63"/>
    <col min="4665" max="4667" width="9.140625" style="2"/>
    <col min="4668" max="4668" width="9.140625" style="63"/>
    <col min="4669" max="4672" width="9.140625" style="2"/>
    <col min="4673" max="4674" width="9.140625" style="1"/>
    <col min="4675" max="4679" width="9.140625" style="2"/>
    <col min="4680" max="4680" width="9.140625" style="63"/>
    <col min="4681" max="4683" width="9.140625" style="2"/>
    <col min="4684" max="4684" width="9.140625" style="63"/>
    <col min="4685" max="4688" width="9.140625" style="2"/>
    <col min="4689" max="4690" width="9.140625" style="1"/>
    <col min="4691" max="4695" width="9.140625" style="2"/>
    <col min="4696" max="4696" width="9.140625" style="63"/>
    <col min="4697" max="4699" width="9.140625" style="2"/>
    <col min="4700" max="4700" width="9.140625" style="63"/>
    <col min="4701" max="4704" width="9.140625" style="2"/>
    <col min="4705" max="4706" width="9.140625" style="1"/>
    <col min="4707" max="4711" width="9.140625" style="2"/>
    <col min="4712" max="4712" width="9.140625" style="63"/>
    <col min="4713" max="4715" width="9.140625" style="2"/>
    <col min="4716" max="4716" width="9.140625" style="63"/>
    <col min="4717" max="4720" width="9.140625" style="2"/>
    <col min="4721" max="4722" width="9.140625" style="1"/>
    <col min="4723" max="4727" width="9.140625" style="2"/>
    <col min="4728" max="4728" width="9.140625" style="63"/>
    <col min="4729" max="4731" width="9.140625" style="2"/>
    <col min="4732" max="4732" width="9.140625" style="63"/>
    <col min="4733" max="4736" width="9.140625" style="2"/>
    <col min="4737" max="4738" width="9.140625" style="1"/>
    <col min="4739" max="4743" width="9.140625" style="2"/>
    <col min="4744" max="4744" width="9.140625" style="63"/>
    <col min="4745" max="4747" width="9.140625" style="2"/>
    <col min="4748" max="4748" width="9.140625" style="63"/>
    <col min="4749" max="4752" width="9.140625" style="2"/>
    <col min="4753" max="4754" width="9.140625" style="1"/>
    <col min="4755" max="4759" width="9.140625" style="2"/>
    <col min="4760" max="4760" width="9.140625" style="63"/>
    <col min="4761" max="4763" width="9.140625" style="2"/>
    <col min="4764" max="4764" width="9.140625" style="63"/>
    <col min="4765" max="4768" width="9.140625" style="2"/>
    <col min="4769" max="4770" width="9.140625" style="1"/>
    <col min="4771" max="4775" width="9.140625" style="2"/>
    <col min="4776" max="4776" width="9.140625" style="63"/>
    <col min="4777" max="4779" width="9.140625" style="2"/>
    <col min="4780" max="4780" width="9.140625" style="63"/>
    <col min="4781" max="4784" width="9.140625" style="2"/>
    <col min="4785" max="4786" width="9.140625" style="1"/>
    <col min="4787" max="4791" width="9.140625" style="2"/>
    <col min="4792" max="4792" width="9.140625" style="63"/>
    <col min="4793" max="4795" width="9.140625" style="2"/>
    <col min="4796" max="4796" width="9.140625" style="63"/>
    <col min="4797" max="4800" width="9.140625" style="2"/>
    <col min="4801" max="4802" width="9.140625" style="1"/>
    <col min="4803" max="4807" width="9.140625" style="2"/>
    <col min="4808" max="4808" width="9.140625" style="63"/>
    <col min="4809" max="4811" width="9.140625" style="2"/>
    <col min="4812" max="4812" width="9.140625" style="63"/>
    <col min="4813" max="4816" width="9.140625" style="2"/>
    <col min="4817" max="4818" width="9.140625" style="1"/>
    <col min="4819" max="4823" width="9.140625" style="2"/>
    <col min="4824" max="4824" width="9.140625" style="63"/>
    <col min="4825" max="4827" width="9.140625" style="2"/>
    <col min="4828" max="4828" width="9.140625" style="63"/>
    <col min="4829" max="4832" width="9.140625" style="2"/>
    <col min="4833" max="4834" width="9.140625" style="1"/>
    <col min="4835" max="4839" width="9.140625" style="2"/>
    <col min="4840" max="4840" width="9.140625" style="63"/>
    <col min="4841" max="4843" width="9.140625" style="2"/>
    <col min="4844" max="4844" width="9.140625" style="63"/>
    <col min="4845" max="4848" width="9.140625" style="2"/>
    <col min="4849" max="4850" width="9.140625" style="1"/>
    <col min="4851" max="4855" width="9.140625" style="2"/>
    <col min="4856" max="4856" width="9.140625" style="63"/>
    <col min="4857" max="4859" width="9.140625" style="2"/>
    <col min="4860" max="4860" width="9.140625" style="63"/>
    <col min="4861" max="4864" width="9.140625" style="2"/>
    <col min="4865" max="4866" width="9.140625" style="1"/>
    <col min="4867" max="4871" width="9.140625" style="2"/>
    <col min="4872" max="4872" width="9.140625" style="63"/>
    <col min="4873" max="4875" width="9.140625" style="2"/>
    <col min="4876" max="4876" width="9.140625" style="63"/>
    <col min="4877" max="4880" width="9.140625" style="2"/>
    <col min="4881" max="4882" width="9.140625" style="1"/>
    <col min="4883" max="4887" width="9.140625" style="2"/>
    <col min="4888" max="4888" width="9.140625" style="63"/>
    <col min="4889" max="4891" width="9.140625" style="2"/>
    <col min="4892" max="4892" width="9.140625" style="63"/>
    <col min="4893" max="4896" width="9.140625" style="2"/>
    <col min="4897" max="4898" width="9.140625" style="1"/>
    <col min="4899" max="4903" width="9.140625" style="2"/>
    <col min="4904" max="4904" width="9.140625" style="63"/>
    <col min="4905" max="4907" width="9.140625" style="2"/>
    <col min="4908" max="4908" width="9.140625" style="63"/>
    <col min="4909" max="4912" width="9.140625" style="2"/>
    <col min="4913" max="4914" width="9.140625" style="1"/>
    <col min="4915" max="4919" width="9.140625" style="2"/>
    <col min="4920" max="4920" width="9.140625" style="63"/>
    <col min="4921" max="4923" width="9.140625" style="2"/>
    <col min="4924" max="4924" width="9.140625" style="63"/>
    <col min="4925" max="4928" width="9.140625" style="2"/>
    <col min="4929" max="4930" width="9.140625" style="1"/>
    <col min="4931" max="4935" width="9.140625" style="2"/>
    <col min="4936" max="4936" width="9.140625" style="63"/>
    <col min="4937" max="4939" width="9.140625" style="2"/>
    <col min="4940" max="4940" width="9.140625" style="63"/>
    <col min="4941" max="4944" width="9.140625" style="2"/>
    <col min="4945" max="4946" width="9.140625" style="1"/>
    <col min="4947" max="4951" width="9.140625" style="2"/>
    <col min="4952" max="4952" width="9.140625" style="63"/>
    <col min="4953" max="4955" width="9.140625" style="2"/>
    <col min="4956" max="4956" width="9.140625" style="63"/>
    <col min="4957" max="4960" width="9.140625" style="2"/>
    <col min="4961" max="4962" width="9.140625" style="1"/>
    <col min="4963" max="4967" width="9.140625" style="2"/>
    <col min="4968" max="4968" width="9.140625" style="63"/>
    <col min="4969" max="4971" width="9.140625" style="2"/>
    <col min="4972" max="4972" width="9.140625" style="63"/>
    <col min="4973" max="4976" width="9.140625" style="2"/>
    <col min="4977" max="4978" width="9.140625" style="1"/>
    <col min="4979" max="4983" width="9.140625" style="2"/>
    <col min="4984" max="4984" width="9.140625" style="63"/>
    <col min="4985" max="4987" width="9.140625" style="2"/>
    <col min="4988" max="4988" width="9.140625" style="63"/>
    <col min="4989" max="4992" width="9.140625" style="2"/>
    <col min="4993" max="4994" width="9.140625" style="1"/>
    <col min="4995" max="4999" width="9.140625" style="2"/>
    <col min="5000" max="5000" width="9.140625" style="63"/>
    <col min="5001" max="5003" width="9.140625" style="2"/>
    <col min="5004" max="5004" width="9.140625" style="63"/>
    <col min="5005" max="5008" width="9.140625" style="2"/>
    <col min="5009" max="5010" width="9.140625" style="1"/>
    <col min="5011" max="5015" width="9.140625" style="2"/>
    <col min="5016" max="5016" width="9.140625" style="63"/>
    <col min="5017" max="5019" width="9.140625" style="2"/>
    <col min="5020" max="5020" width="9.140625" style="63"/>
    <col min="5021" max="5024" width="9.140625" style="2"/>
    <col min="5025" max="5026" width="9.140625" style="1"/>
    <col min="5027" max="5031" width="9.140625" style="2"/>
    <col min="5032" max="5032" width="9.140625" style="63"/>
    <col min="5033" max="5035" width="9.140625" style="2"/>
    <col min="5036" max="5036" width="9.140625" style="63"/>
    <col min="5037" max="5040" width="9.140625" style="2"/>
    <col min="5041" max="5042" width="9.140625" style="1"/>
    <col min="5043" max="5047" width="9.140625" style="2"/>
    <col min="5048" max="5048" width="9.140625" style="63"/>
    <col min="5049" max="5051" width="9.140625" style="2"/>
    <col min="5052" max="5052" width="9.140625" style="63"/>
    <col min="5053" max="5056" width="9.140625" style="2"/>
    <col min="5057" max="5058" width="9.140625" style="1"/>
    <col min="5059" max="5063" width="9.140625" style="2"/>
    <col min="5064" max="5064" width="9.140625" style="63"/>
    <col min="5065" max="5067" width="9.140625" style="2"/>
    <col min="5068" max="5068" width="9.140625" style="63"/>
    <col min="5069" max="5072" width="9.140625" style="2"/>
    <col min="5073" max="5074" width="9.140625" style="1"/>
    <col min="5075" max="5079" width="9.140625" style="2"/>
    <col min="5080" max="5080" width="9.140625" style="63"/>
    <col min="5081" max="5083" width="9.140625" style="2"/>
    <col min="5084" max="5084" width="9.140625" style="63"/>
    <col min="5085" max="5088" width="9.140625" style="2"/>
    <col min="5089" max="5090" width="9.140625" style="1"/>
    <col min="5091" max="5095" width="9.140625" style="2"/>
    <col min="5096" max="5096" width="9.140625" style="63"/>
    <col min="5097" max="5099" width="9.140625" style="2"/>
    <col min="5100" max="5100" width="9.140625" style="63"/>
    <col min="5101" max="5104" width="9.140625" style="2"/>
    <col min="5105" max="5106" width="9.140625" style="1"/>
    <col min="5107" max="5111" width="9.140625" style="2"/>
    <col min="5112" max="5112" width="9.140625" style="63"/>
    <col min="5113" max="5115" width="9.140625" style="2"/>
    <col min="5116" max="5116" width="9.140625" style="63"/>
    <col min="5117" max="5120" width="9.140625" style="2"/>
    <col min="5121" max="5122" width="9.140625" style="1"/>
    <col min="5123" max="5127" width="9.140625" style="2"/>
    <col min="5128" max="5128" width="9.140625" style="63"/>
    <col min="5129" max="5131" width="9.140625" style="2"/>
    <col min="5132" max="5132" width="9.140625" style="63"/>
    <col min="5133" max="5136" width="9.140625" style="2"/>
    <col min="5137" max="5138" width="9.140625" style="1"/>
    <col min="5139" max="5143" width="9.140625" style="2"/>
    <col min="5144" max="5144" width="9.140625" style="63"/>
    <col min="5145" max="5147" width="9.140625" style="2"/>
    <col min="5148" max="5148" width="9.140625" style="63"/>
    <col min="5149" max="5152" width="9.140625" style="2"/>
    <col min="5153" max="5154" width="9.140625" style="1"/>
    <col min="5155" max="5159" width="9.140625" style="2"/>
    <col min="5160" max="5160" width="9.140625" style="63"/>
    <col min="5161" max="5163" width="9.140625" style="2"/>
    <col min="5164" max="5164" width="9.140625" style="63"/>
    <col min="5165" max="5168" width="9.140625" style="2"/>
    <col min="5169" max="5170" width="9.140625" style="1"/>
    <col min="5171" max="5175" width="9.140625" style="2"/>
    <col min="5176" max="5176" width="9.140625" style="63"/>
    <col min="5177" max="5179" width="9.140625" style="2"/>
    <col min="5180" max="5180" width="9.140625" style="63"/>
    <col min="5181" max="5184" width="9.140625" style="2"/>
    <col min="5185" max="5186" width="9.140625" style="1"/>
    <col min="5187" max="5191" width="9.140625" style="2"/>
    <col min="5192" max="5192" width="9.140625" style="63"/>
    <col min="5193" max="5195" width="9.140625" style="2"/>
    <col min="5196" max="5196" width="9.140625" style="63"/>
    <col min="5197" max="5200" width="9.140625" style="2"/>
    <col min="5201" max="5202" width="9.140625" style="1"/>
    <col min="5203" max="5207" width="9.140625" style="2"/>
    <col min="5208" max="5208" width="9.140625" style="63"/>
    <col min="5209" max="5211" width="9.140625" style="2"/>
    <col min="5212" max="5212" width="9.140625" style="63"/>
    <col min="5213" max="5216" width="9.140625" style="2"/>
    <col min="5217" max="5218" width="9.140625" style="1"/>
    <col min="5219" max="5223" width="9.140625" style="2"/>
    <col min="5224" max="5224" width="9.140625" style="63"/>
    <col min="5225" max="5227" width="9.140625" style="2"/>
    <col min="5228" max="5228" width="9.140625" style="63"/>
    <col min="5229" max="5232" width="9.140625" style="2"/>
    <col min="5233" max="5234" width="9.140625" style="1"/>
    <col min="5235" max="5239" width="9.140625" style="2"/>
    <col min="5240" max="5240" width="9.140625" style="63"/>
    <col min="5241" max="5243" width="9.140625" style="2"/>
    <col min="5244" max="5244" width="9.140625" style="63"/>
    <col min="5245" max="5248" width="9.140625" style="2"/>
    <col min="5249" max="5250" width="9.140625" style="1"/>
    <col min="5251" max="5255" width="9.140625" style="2"/>
    <col min="5256" max="5256" width="9.140625" style="63"/>
    <col min="5257" max="5259" width="9.140625" style="2"/>
    <col min="5260" max="5260" width="9.140625" style="63"/>
    <col min="5261" max="5264" width="9.140625" style="2"/>
    <col min="5265" max="5266" width="9.140625" style="1"/>
    <col min="5267" max="5271" width="9.140625" style="2"/>
    <col min="5272" max="5272" width="9.140625" style="63"/>
    <col min="5273" max="5275" width="9.140625" style="2"/>
    <col min="5276" max="5276" width="9.140625" style="63"/>
    <col min="5277" max="5280" width="9.140625" style="2"/>
    <col min="5281" max="5282" width="9.140625" style="1"/>
    <col min="5283" max="5287" width="9.140625" style="2"/>
    <col min="5288" max="5288" width="9.140625" style="63"/>
    <col min="5289" max="5291" width="9.140625" style="2"/>
    <col min="5292" max="5292" width="9.140625" style="63"/>
    <col min="5293" max="5296" width="9.140625" style="2"/>
    <col min="5297" max="5298" width="9.140625" style="1"/>
    <col min="5299" max="5303" width="9.140625" style="2"/>
    <col min="5304" max="5304" width="9.140625" style="63"/>
    <col min="5305" max="5307" width="9.140625" style="2"/>
    <col min="5308" max="5308" width="9.140625" style="63"/>
    <col min="5309" max="5312" width="9.140625" style="2"/>
    <col min="5313" max="5314" width="9.140625" style="1"/>
    <col min="5315" max="5319" width="9.140625" style="2"/>
    <col min="5320" max="5320" width="9.140625" style="63"/>
    <col min="5321" max="5323" width="9.140625" style="2"/>
    <col min="5324" max="5324" width="9.140625" style="63"/>
    <col min="5325" max="5328" width="9.140625" style="2"/>
    <col min="5329" max="5330" width="9.140625" style="1"/>
    <col min="5331" max="5335" width="9.140625" style="2"/>
    <col min="5336" max="5336" width="9.140625" style="63"/>
    <col min="5337" max="5339" width="9.140625" style="2"/>
    <col min="5340" max="5340" width="9.140625" style="63"/>
    <col min="5341" max="5344" width="9.140625" style="2"/>
    <col min="5345" max="5346" width="9.140625" style="1"/>
    <col min="5347" max="5351" width="9.140625" style="2"/>
    <col min="5352" max="5352" width="9.140625" style="63"/>
    <col min="5353" max="5355" width="9.140625" style="2"/>
    <col min="5356" max="5356" width="9.140625" style="63"/>
    <col min="5357" max="5360" width="9.140625" style="2"/>
    <col min="5361" max="5362" width="9.140625" style="1"/>
    <col min="5363" max="5367" width="9.140625" style="2"/>
    <col min="5368" max="5368" width="9.140625" style="63"/>
    <col min="5369" max="5371" width="9.140625" style="2"/>
    <col min="5372" max="5372" width="9.140625" style="63"/>
    <col min="5373" max="5376" width="9.140625" style="2"/>
    <col min="5377" max="5378" width="9.140625" style="1"/>
    <col min="5379" max="5383" width="9.140625" style="2"/>
    <col min="5384" max="5384" width="9.140625" style="63"/>
    <col min="5385" max="5387" width="9.140625" style="2"/>
    <col min="5388" max="5388" width="9.140625" style="63"/>
    <col min="5389" max="5392" width="9.140625" style="2"/>
    <col min="5393" max="5394" width="9.140625" style="1"/>
    <col min="5395" max="5399" width="9.140625" style="2"/>
    <col min="5400" max="5400" width="9.140625" style="63"/>
    <col min="5401" max="5403" width="9.140625" style="2"/>
    <col min="5404" max="5404" width="9.140625" style="63"/>
    <col min="5405" max="5408" width="9.140625" style="2"/>
    <col min="5409" max="5410" width="9.140625" style="1"/>
    <col min="5411" max="5415" width="9.140625" style="2"/>
    <col min="5416" max="5416" width="9.140625" style="63"/>
    <col min="5417" max="5419" width="9.140625" style="2"/>
    <col min="5420" max="5420" width="9.140625" style="63"/>
    <col min="5421" max="5424" width="9.140625" style="2"/>
    <col min="5425" max="5426" width="9.140625" style="1"/>
    <col min="5427" max="5431" width="9.140625" style="2"/>
    <col min="5432" max="5432" width="9.140625" style="63"/>
    <col min="5433" max="5435" width="9.140625" style="2"/>
    <col min="5436" max="5436" width="9.140625" style="63"/>
    <col min="5437" max="5440" width="9.140625" style="2"/>
    <col min="5441" max="5442" width="9.140625" style="1"/>
    <col min="5443" max="5447" width="9.140625" style="2"/>
    <col min="5448" max="5448" width="9.140625" style="63"/>
    <col min="5449" max="5451" width="9.140625" style="2"/>
    <col min="5452" max="5452" width="9.140625" style="63"/>
    <col min="5453" max="5456" width="9.140625" style="2"/>
    <col min="5457" max="5458" width="9.140625" style="1"/>
    <col min="5459" max="5463" width="9.140625" style="2"/>
    <col min="5464" max="5464" width="9.140625" style="63"/>
    <col min="5465" max="5467" width="9.140625" style="2"/>
    <col min="5468" max="5468" width="9.140625" style="63"/>
    <col min="5469" max="5472" width="9.140625" style="2"/>
    <col min="5473" max="5474" width="9.140625" style="1"/>
    <col min="5475" max="5479" width="9.140625" style="2"/>
    <col min="5480" max="5480" width="9.140625" style="63"/>
    <col min="5481" max="5483" width="9.140625" style="2"/>
    <col min="5484" max="5484" width="9.140625" style="63"/>
    <col min="5485" max="5488" width="9.140625" style="2"/>
    <col min="5489" max="5490" width="9.140625" style="1"/>
    <col min="5491" max="5495" width="9.140625" style="2"/>
    <col min="5496" max="5496" width="9.140625" style="63"/>
    <col min="5497" max="5499" width="9.140625" style="2"/>
    <col min="5500" max="5500" width="9.140625" style="63"/>
    <col min="5501" max="5504" width="9.140625" style="2"/>
    <col min="5505" max="5506" width="9.140625" style="1"/>
    <col min="5507" max="5511" width="9.140625" style="2"/>
    <col min="5512" max="5512" width="9.140625" style="63"/>
    <col min="5513" max="5515" width="9.140625" style="2"/>
    <col min="5516" max="5516" width="9.140625" style="63"/>
    <col min="5517" max="5520" width="9.140625" style="2"/>
    <col min="5521" max="5522" width="9.140625" style="1"/>
    <col min="5523" max="5527" width="9.140625" style="2"/>
    <col min="5528" max="5528" width="9.140625" style="63"/>
    <col min="5529" max="5531" width="9.140625" style="2"/>
    <col min="5532" max="5532" width="9.140625" style="63"/>
    <col min="5533" max="5536" width="9.140625" style="2"/>
    <col min="5537" max="5538" width="9.140625" style="1"/>
    <col min="5539" max="5543" width="9.140625" style="2"/>
    <col min="5544" max="5544" width="9.140625" style="63"/>
    <col min="5545" max="5547" width="9.140625" style="2"/>
    <col min="5548" max="5548" width="9.140625" style="63"/>
    <col min="5549" max="5552" width="9.140625" style="2"/>
    <col min="5553" max="5554" width="9.140625" style="1"/>
    <col min="5555" max="5559" width="9.140625" style="2"/>
    <col min="5560" max="5560" width="9.140625" style="63"/>
    <col min="5561" max="5563" width="9.140625" style="2"/>
    <col min="5564" max="5564" width="9.140625" style="63"/>
    <col min="5565" max="5568" width="9.140625" style="2"/>
    <col min="5569" max="5570" width="9.140625" style="1"/>
    <col min="5571" max="5575" width="9.140625" style="2"/>
    <col min="5576" max="5576" width="9.140625" style="63"/>
    <col min="5577" max="5579" width="9.140625" style="2"/>
    <col min="5580" max="5580" width="9.140625" style="63"/>
    <col min="5581" max="5584" width="9.140625" style="2"/>
    <col min="5585" max="5586" width="9.140625" style="1"/>
    <col min="5587" max="5591" width="9.140625" style="2"/>
    <col min="5592" max="5592" width="9.140625" style="63"/>
    <col min="5593" max="5595" width="9.140625" style="2"/>
    <col min="5596" max="5596" width="9.140625" style="63"/>
    <col min="5597" max="5600" width="9.140625" style="2"/>
    <col min="5601" max="5602" width="9.140625" style="1"/>
    <col min="5603" max="5607" width="9.140625" style="2"/>
    <col min="5608" max="5608" width="9.140625" style="63"/>
    <col min="5609" max="5611" width="9.140625" style="2"/>
    <col min="5612" max="5612" width="9.140625" style="63"/>
    <col min="5613" max="5616" width="9.140625" style="2"/>
    <col min="5617" max="5618" width="9.140625" style="1"/>
    <col min="5619" max="5623" width="9.140625" style="2"/>
    <col min="5624" max="5624" width="9.140625" style="63"/>
    <col min="5625" max="5627" width="9.140625" style="2"/>
    <col min="5628" max="5628" width="9.140625" style="63"/>
    <col min="5629" max="5632" width="9.140625" style="2"/>
    <col min="5633" max="5634" width="9.140625" style="1"/>
    <col min="5635" max="5639" width="9.140625" style="2"/>
    <col min="5640" max="5640" width="9.140625" style="63"/>
    <col min="5641" max="5643" width="9.140625" style="2"/>
    <col min="5644" max="5644" width="9.140625" style="63"/>
    <col min="5645" max="5648" width="9.140625" style="2"/>
    <col min="5649" max="5650" width="9.140625" style="1"/>
    <col min="5651" max="5655" width="9.140625" style="2"/>
    <col min="5656" max="5656" width="9.140625" style="63"/>
    <col min="5657" max="5659" width="9.140625" style="2"/>
    <col min="5660" max="5660" width="9.140625" style="63"/>
    <col min="5661" max="5664" width="9.140625" style="2"/>
    <col min="5665" max="5666" width="9.140625" style="1"/>
    <col min="5667" max="5671" width="9.140625" style="2"/>
    <col min="5672" max="5672" width="9.140625" style="63"/>
    <col min="5673" max="5675" width="9.140625" style="2"/>
    <col min="5676" max="5676" width="9.140625" style="63"/>
    <col min="5677" max="5680" width="9.140625" style="2"/>
    <col min="5681" max="5682" width="9.140625" style="1"/>
    <col min="5683" max="5687" width="9.140625" style="2"/>
    <col min="5688" max="5688" width="9.140625" style="63"/>
    <col min="5689" max="5691" width="9.140625" style="2"/>
    <col min="5692" max="5692" width="9.140625" style="63"/>
    <col min="5693" max="5696" width="9.140625" style="2"/>
    <col min="5697" max="5698" width="9.140625" style="1"/>
    <col min="5699" max="5703" width="9.140625" style="2"/>
    <col min="5704" max="5704" width="9.140625" style="63"/>
    <col min="5705" max="5707" width="9.140625" style="2"/>
    <col min="5708" max="5708" width="9.140625" style="63"/>
    <col min="5709" max="5712" width="9.140625" style="2"/>
    <col min="5713" max="5714" width="9.140625" style="1"/>
    <col min="5715" max="5719" width="9.140625" style="2"/>
    <col min="5720" max="5720" width="9.140625" style="63"/>
    <col min="5721" max="5723" width="9.140625" style="2"/>
    <col min="5724" max="5724" width="9.140625" style="63"/>
    <col min="5725" max="5728" width="9.140625" style="2"/>
    <col min="5729" max="5730" width="9.140625" style="1"/>
    <col min="5731" max="5735" width="9.140625" style="2"/>
    <col min="5736" max="5736" width="9.140625" style="63"/>
    <col min="5737" max="5739" width="9.140625" style="2"/>
    <col min="5740" max="5740" width="9.140625" style="63"/>
    <col min="5741" max="5744" width="9.140625" style="2"/>
    <col min="5745" max="5746" width="9.140625" style="1"/>
    <col min="5747" max="5751" width="9.140625" style="2"/>
    <col min="5752" max="5752" width="9.140625" style="63"/>
    <col min="5753" max="5755" width="9.140625" style="2"/>
    <col min="5756" max="5756" width="9.140625" style="63"/>
    <col min="5757" max="5760" width="9.140625" style="2"/>
    <col min="5761" max="5762" width="9.140625" style="1"/>
    <col min="5763" max="5767" width="9.140625" style="2"/>
    <col min="5768" max="5768" width="9.140625" style="63"/>
    <col min="5769" max="5771" width="9.140625" style="2"/>
    <col min="5772" max="5772" width="9.140625" style="63"/>
    <col min="5773" max="5776" width="9.140625" style="2"/>
    <col min="5777" max="5778" width="9.140625" style="1"/>
    <col min="5779" max="5783" width="9.140625" style="2"/>
    <col min="5784" max="5784" width="9.140625" style="63"/>
    <col min="5785" max="5787" width="9.140625" style="2"/>
    <col min="5788" max="5788" width="9.140625" style="63"/>
    <col min="5789" max="5792" width="9.140625" style="2"/>
    <col min="5793" max="5794" width="9.140625" style="1"/>
    <col min="5795" max="5799" width="9.140625" style="2"/>
    <col min="5800" max="5800" width="9.140625" style="63"/>
    <col min="5801" max="5803" width="9.140625" style="2"/>
    <col min="5804" max="5804" width="9.140625" style="63"/>
    <col min="5805" max="5808" width="9.140625" style="2"/>
    <col min="5809" max="5810" width="9.140625" style="1"/>
    <col min="5811" max="5815" width="9.140625" style="2"/>
    <col min="5816" max="5816" width="9.140625" style="63"/>
    <col min="5817" max="5819" width="9.140625" style="2"/>
    <col min="5820" max="5820" width="9.140625" style="63"/>
    <col min="5821" max="5824" width="9.140625" style="2"/>
    <col min="5825" max="5826" width="9.140625" style="1"/>
    <col min="5827" max="5831" width="9.140625" style="2"/>
    <col min="5832" max="5832" width="9.140625" style="63"/>
    <col min="5833" max="5835" width="9.140625" style="2"/>
    <col min="5836" max="5836" width="9.140625" style="63"/>
    <col min="5837" max="5840" width="9.140625" style="2"/>
    <col min="5841" max="5842" width="9.140625" style="1"/>
    <col min="5843" max="5847" width="9.140625" style="2"/>
    <col min="5848" max="5848" width="9.140625" style="63"/>
    <col min="5849" max="5851" width="9.140625" style="2"/>
    <col min="5852" max="5852" width="9.140625" style="63"/>
    <col min="5853" max="5856" width="9.140625" style="2"/>
    <col min="5857" max="5858" width="9.140625" style="1"/>
    <col min="5859" max="5863" width="9.140625" style="2"/>
    <col min="5864" max="5864" width="9.140625" style="63"/>
    <col min="5865" max="5867" width="9.140625" style="2"/>
    <col min="5868" max="5868" width="9.140625" style="63"/>
    <col min="5869" max="5872" width="9.140625" style="2"/>
    <col min="5873" max="5874" width="9.140625" style="1"/>
    <col min="5875" max="5879" width="9.140625" style="2"/>
    <col min="5880" max="5880" width="9.140625" style="63"/>
    <col min="5881" max="5883" width="9.140625" style="2"/>
    <col min="5884" max="5884" width="9.140625" style="63"/>
    <col min="5885" max="5888" width="9.140625" style="2"/>
    <col min="5889" max="5890" width="9.140625" style="1"/>
    <col min="5891" max="5895" width="9.140625" style="2"/>
    <col min="5896" max="5896" width="9.140625" style="63"/>
    <col min="5897" max="5899" width="9.140625" style="2"/>
    <col min="5900" max="5900" width="9.140625" style="63"/>
    <col min="5901" max="5904" width="9.140625" style="2"/>
    <col min="5905" max="5906" width="9.140625" style="1"/>
    <col min="5907" max="5911" width="9.140625" style="2"/>
    <col min="5912" max="5912" width="9.140625" style="63"/>
    <col min="5913" max="5915" width="9.140625" style="2"/>
    <col min="5916" max="5916" width="9.140625" style="63"/>
    <col min="5917" max="5920" width="9.140625" style="2"/>
    <col min="5921" max="5922" width="9.140625" style="1"/>
    <col min="5923" max="5927" width="9.140625" style="2"/>
    <col min="5928" max="5928" width="9.140625" style="63"/>
    <col min="5929" max="5931" width="9.140625" style="2"/>
    <col min="5932" max="5932" width="9.140625" style="63"/>
    <col min="5933" max="5936" width="9.140625" style="2"/>
    <col min="5937" max="5938" width="9.140625" style="1"/>
    <col min="5939" max="5943" width="9.140625" style="2"/>
    <col min="5944" max="5944" width="9.140625" style="63"/>
    <col min="5945" max="5947" width="9.140625" style="2"/>
    <col min="5948" max="5948" width="9.140625" style="63"/>
    <col min="5949" max="5952" width="9.140625" style="2"/>
    <col min="5953" max="5954" width="9.140625" style="1"/>
    <col min="5955" max="5959" width="9.140625" style="2"/>
    <col min="5960" max="5960" width="9.140625" style="63"/>
    <col min="5961" max="5963" width="9.140625" style="2"/>
    <col min="5964" max="5964" width="9.140625" style="63"/>
    <col min="5965" max="5968" width="9.140625" style="2"/>
    <col min="5969" max="5970" width="9.140625" style="1"/>
    <col min="5971" max="5975" width="9.140625" style="2"/>
    <col min="5976" max="5976" width="9.140625" style="63"/>
    <col min="5977" max="5979" width="9.140625" style="2"/>
    <col min="5980" max="5980" width="9.140625" style="63"/>
    <col min="5981" max="5984" width="9.140625" style="2"/>
    <col min="5985" max="5986" width="9.140625" style="1"/>
    <col min="5987" max="5991" width="9.140625" style="2"/>
    <col min="5992" max="5992" width="9.140625" style="63"/>
    <col min="5993" max="5995" width="9.140625" style="2"/>
    <col min="5996" max="5996" width="9.140625" style="63"/>
    <col min="5997" max="6000" width="9.140625" style="2"/>
    <col min="6001" max="6002" width="9.140625" style="1"/>
    <col min="6003" max="6007" width="9.140625" style="2"/>
    <col min="6008" max="6008" width="9.140625" style="63"/>
    <col min="6009" max="6011" width="9.140625" style="2"/>
    <col min="6012" max="6012" width="9.140625" style="63"/>
    <col min="6013" max="6016" width="9.140625" style="2"/>
    <col min="6017" max="6018" width="9.140625" style="1"/>
    <col min="6019" max="6023" width="9.140625" style="2"/>
    <col min="6024" max="6024" width="9.140625" style="63"/>
    <col min="6025" max="6027" width="9.140625" style="2"/>
    <col min="6028" max="6028" width="9.140625" style="63"/>
    <col min="6029" max="6032" width="9.140625" style="2"/>
    <col min="6033" max="6034" width="9.140625" style="1"/>
    <col min="6035" max="6039" width="9.140625" style="2"/>
    <col min="6040" max="6040" width="9.140625" style="63"/>
    <col min="6041" max="6043" width="9.140625" style="2"/>
    <col min="6044" max="6044" width="9.140625" style="63"/>
    <col min="6045" max="6048" width="9.140625" style="2"/>
    <col min="6049" max="6050" width="9.140625" style="1"/>
    <col min="6051" max="6055" width="9.140625" style="2"/>
    <col min="6056" max="6056" width="9.140625" style="63"/>
    <col min="6057" max="6059" width="9.140625" style="2"/>
    <col min="6060" max="6060" width="9.140625" style="63"/>
    <col min="6061" max="6064" width="9.140625" style="2"/>
    <col min="6065" max="6066" width="9.140625" style="1"/>
    <col min="6067" max="6071" width="9.140625" style="2"/>
    <col min="6072" max="6072" width="9.140625" style="63"/>
    <col min="6073" max="6075" width="9.140625" style="2"/>
    <col min="6076" max="6076" width="9.140625" style="63"/>
    <col min="6077" max="6080" width="9.140625" style="2"/>
    <col min="6081" max="6082" width="9.140625" style="1"/>
    <col min="6083" max="6087" width="9.140625" style="2"/>
    <col min="6088" max="6088" width="9.140625" style="63"/>
    <col min="6089" max="6091" width="9.140625" style="2"/>
    <col min="6092" max="6092" width="9.140625" style="63"/>
    <col min="6093" max="6096" width="9.140625" style="2"/>
    <col min="6097" max="6098" width="9.140625" style="1"/>
    <col min="6099" max="6103" width="9.140625" style="2"/>
    <col min="6104" max="6104" width="9.140625" style="63"/>
    <col min="6105" max="6107" width="9.140625" style="2"/>
    <col min="6108" max="6108" width="9.140625" style="63"/>
    <col min="6109" max="6112" width="9.140625" style="2"/>
    <col min="6113" max="6114" width="9.140625" style="1"/>
    <col min="6115" max="6119" width="9.140625" style="2"/>
    <col min="6120" max="6120" width="9.140625" style="63"/>
    <col min="6121" max="6123" width="9.140625" style="2"/>
    <col min="6124" max="6124" width="9.140625" style="63"/>
    <col min="6125" max="6128" width="9.140625" style="2"/>
    <col min="6129" max="6130" width="9.140625" style="1"/>
    <col min="6131" max="6135" width="9.140625" style="2"/>
    <col min="6136" max="6136" width="9.140625" style="63"/>
    <col min="6137" max="6139" width="9.140625" style="2"/>
    <col min="6140" max="6140" width="9.140625" style="63"/>
    <col min="6141" max="6144" width="9.140625" style="2"/>
    <col min="6145" max="6146" width="9.140625" style="1"/>
    <col min="6147" max="6151" width="9.140625" style="2"/>
    <col min="6152" max="6152" width="9.140625" style="63"/>
    <col min="6153" max="6155" width="9.140625" style="2"/>
    <col min="6156" max="6156" width="9.140625" style="63"/>
    <col min="6157" max="6160" width="9.140625" style="2"/>
    <col min="6161" max="6162" width="9.140625" style="1"/>
    <col min="6163" max="6167" width="9.140625" style="2"/>
    <col min="6168" max="6168" width="9.140625" style="63"/>
    <col min="6169" max="6171" width="9.140625" style="2"/>
    <col min="6172" max="6172" width="9.140625" style="63"/>
    <col min="6173" max="6176" width="9.140625" style="2"/>
    <col min="6177" max="6178" width="9.140625" style="1"/>
    <col min="6179" max="6183" width="9.140625" style="2"/>
    <col min="6184" max="6184" width="9.140625" style="63"/>
    <col min="6185" max="6187" width="9.140625" style="2"/>
    <col min="6188" max="6188" width="9.140625" style="63"/>
    <col min="6189" max="6192" width="9.140625" style="2"/>
    <col min="6193" max="6194" width="9.140625" style="1"/>
    <col min="6195" max="6199" width="9.140625" style="2"/>
    <col min="6200" max="6200" width="9.140625" style="63"/>
    <col min="6201" max="6203" width="9.140625" style="2"/>
    <col min="6204" max="6204" width="9.140625" style="63"/>
    <col min="6205" max="6208" width="9.140625" style="2"/>
    <col min="6209" max="6210" width="9.140625" style="1"/>
    <col min="6211" max="6215" width="9.140625" style="2"/>
    <col min="6216" max="6216" width="9.140625" style="63"/>
    <col min="6217" max="6219" width="9.140625" style="2"/>
    <col min="6220" max="6220" width="9.140625" style="63"/>
    <col min="6221" max="6224" width="9.140625" style="2"/>
    <col min="6225" max="6226" width="9.140625" style="1"/>
    <col min="6227" max="6231" width="9.140625" style="2"/>
    <col min="6232" max="6232" width="9.140625" style="63"/>
    <col min="6233" max="6235" width="9.140625" style="2"/>
    <col min="6236" max="6236" width="9.140625" style="63"/>
    <col min="6237" max="6240" width="9.140625" style="2"/>
    <col min="6241" max="6242" width="9.140625" style="1"/>
    <col min="6243" max="6247" width="9.140625" style="2"/>
    <col min="6248" max="6248" width="9.140625" style="63"/>
    <col min="6249" max="6251" width="9.140625" style="2"/>
    <col min="6252" max="6252" width="9.140625" style="63"/>
    <col min="6253" max="6256" width="9.140625" style="2"/>
    <col min="6257" max="6258" width="9.140625" style="1"/>
    <col min="6259" max="6263" width="9.140625" style="2"/>
    <col min="6264" max="6264" width="9.140625" style="63"/>
    <col min="6265" max="6267" width="9.140625" style="2"/>
    <col min="6268" max="6268" width="9.140625" style="63"/>
    <col min="6269" max="6272" width="9.140625" style="2"/>
    <col min="6273" max="6274" width="9.140625" style="1"/>
    <col min="6275" max="6279" width="9.140625" style="2"/>
    <col min="6280" max="6280" width="9.140625" style="63"/>
    <col min="6281" max="6283" width="9.140625" style="2"/>
    <col min="6284" max="6284" width="9.140625" style="63"/>
    <col min="6285" max="6288" width="9.140625" style="2"/>
    <col min="6289" max="6290" width="9.140625" style="1"/>
    <col min="6291" max="6295" width="9.140625" style="2"/>
    <col min="6296" max="6296" width="9.140625" style="63"/>
    <col min="6297" max="6299" width="9.140625" style="2"/>
    <col min="6300" max="6300" width="9.140625" style="63"/>
    <col min="6301" max="6304" width="9.140625" style="2"/>
    <col min="6305" max="6306" width="9.140625" style="1"/>
    <col min="6307" max="6311" width="9.140625" style="2"/>
    <col min="6312" max="6312" width="9.140625" style="63"/>
    <col min="6313" max="6315" width="9.140625" style="2"/>
    <col min="6316" max="6316" width="9.140625" style="63"/>
    <col min="6317" max="6320" width="9.140625" style="2"/>
    <col min="6321" max="6322" width="9.140625" style="1"/>
    <col min="6323" max="6327" width="9.140625" style="2"/>
    <col min="6328" max="6328" width="9.140625" style="63"/>
    <col min="6329" max="6331" width="9.140625" style="2"/>
    <col min="6332" max="6332" width="9.140625" style="63"/>
    <col min="6333" max="6336" width="9.140625" style="2"/>
    <col min="6337" max="6338" width="9.140625" style="1"/>
    <col min="6339" max="6343" width="9.140625" style="2"/>
    <col min="6344" max="6344" width="9.140625" style="63"/>
    <col min="6345" max="6347" width="9.140625" style="2"/>
    <col min="6348" max="6348" width="9.140625" style="63"/>
    <col min="6349" max="6352" width="9.140625" style="2"/>
    <col min="6353" max="6354" width="9.140625" style="1"/>
    <col min="6355" max="6359" width="9.140625" style="2"/>
    <col min="6360" max="6360" width="9.140625" style="63"/>
    <col min="6361" max="6363" width="9.140625" style="2"/>
    <col min="6364" max="6364" width="9.140625" style="63"/>
    <col min="6365" max="6368" width="9.140625" style="2"/>
    <col min="6369" max="6370" width="9.140625" style="1"/>
    <col min="6371" max="6375" width="9.140625" style="2"/>
    <col min="6376" max="6376" width="9.140625" style="63"/>
    <col min="6377" max="6379" width="9.140625" style="2"/>
    <col min="6380" max="6380" width="9.140625" style="63"/>
    <col min="6381" max="6384" width="9.140625" style="2"/>
    <col min="6385" max="6386" width="9.140625" style="1"/>
    <col min="6387" max="6391" width="9.140625" style="2"/>
    <col min="6392" max="6392" width="9.140625" style="63"/>
    <col min="6393" max="6395" width="9.140625" style="2"/>
    <col min="6396" max="6396" width="9.140625" style="63"/>
    <col min="6397" max="6400" width="9.140625" style="2"/>
    <col min="6401" max="6402" width="9.140625" style="1"/>
    <col min="6403" max="6407" width="9.140625" style="2"/>
    <col min="6408" max="6408" width="9.140625" style="63"/>
    <col min="6409" max="6411" width="9.140625" style="2"/>
    <col min="6412" max="6412" width="9.140625" style="63"/>
    <col min="6413" max="6416" width="9.140625" style="2"/>
    <col min="6417" max="6418" width="9.140625" style="1"/>
    <col min="6419" max="6423" width="9.140625" style="2"/>
    <col min="6424" max="6424" width="9.140625" style="63"/>
    <col min="6425" max="6427" width="9.140625" style="2"/>
    <col min="6428" max="6428" width="9.140625" style="63"/>
    <col min="6429" max="6432" width="9.140625" style="2"/>
    <col min="6433" max="6434" width="9.140625" style="1"/>
    <col min="6435" max="6439" width="9.140625" style="2"/>
    <col min="6440" max="6440" width="9.140625" style="63"/>
    <col min="6441" max="6443" width="9.140625" style="2"/>
    <col min="6444" max="6444" width="9.140625" style="63"/>
    <col min="6445" max="6448" width="9.140625" style="2"/>
    <col min="6449" max="6450" width="9.140625" style="1"/>
    <col min="6451" max="6455" width="9.140625" style="2"/>
    <col min="6456" max="6456" width="9.140625" style="63"/>
    <col min="6457" max="6459" width="9.140625" style="2"/>
    <col min="6460" max="6460" width="9.140625" style="63"/>
    <col min="6461" max="6464" width="9.140625" style="2"/>
    <col min="6465" max="6466" width="9.140625" style="1"/>
    <col min="6467" max="6471" width="9.140625" style="2"/>
    <col min="6472" max="6472" width="9.140625" style="63"/>
    <col min="6473" max="6475" width="9.140625" style="2"/>
    <col min="6476" max="6476" width="9.140625" style="63"/>
    <col min="6477" max="6480" width="9.140625" style="2"/>
    <col min="6481" max="6482" width="9.140625" style="1"/>
    <col min="6483" max="6487" width="9.140625" style="2"/>
    <col min="6488" max="6488" width="9.140625" style="63"/>
    <col min="6489" max="6491" width="9.140625" style="2"/>
    <col min="6492" max="6492" width="9.140625" style="63"/>
    <col min="6493" max="6496" width="9.140625" style="2"/>
    <col min="6497" max="6498" width="9.140625" style="1"/>
    <col min="6499" max="6503" width="9.140625" style="2"/>
    <col min="6504" max="6504" width="9.140625" style="63"/>
    <col min="6505" max="6507" width="9.140625" style="2"/>
    <col min="6508" max="6508" width="9.140625" style="63"/>
    <col min="6509" max="6512" width="9.140625" style="2"/>
    <col min="6513" max="6514" width="9.140625" style="1"/>
    <col min="6515" max="6519" width="9.140625" style="2"/>
    <col min="6520" max="6520" width="9.140625" style="63"/>
    <col min="6521" max="6523" width="9.140625" style="2"/>
    <col min="6524" max="6524" width="9.140625" style="63"/>
    <col min="6525" max="6528" width="9.140625" style="2"/>
    <col min="6529" max="6530" width="9.140625" style="1"/>
    <col min="6531" max="6535" width="9.140625" style="2"/>
    <col min="6536" max="6536" width="9.140625" style="63"/>
    <col min="6537" max="6539" width="9.140625" style="2"/>
    <col min="6540" max="6540" width="9.140625" style="63"/>
    <col min="6541" max="6544" width="9.140625" style="2"/>
    <col min="6545" max="6546" width="9.140625" style="1"/>
    <col min="6547" max="6551" width="9.140625" style="2"/>
    <col min="6552" max="6552" width="9.140625" style="63"/>
    <col min="6553" max="6555" width="9.140625" style="2"/>
    <col min="6556" max="6556" width="9.140625" style="63"/>
    <col min="6557" max="6560" width="9.140625" style="2"/>
    <col min="6561" max="6562" width="9.140625" style="1"/>
    <col min="6563" max="6567" width="9.140625" style="2"/>
    <col min="6568" max="6568" width="9.140625" style="63"/>
    <col min="6569" max="6571" width="9.140625" style="2"/>
    <col min="6572" max="6572" width="9.140625" style="63"/>
    <col min="6573" max="6576" width="9.140625" style="2"/>
    <col min="6577" max="6578" width="9.140625" style="1"/>
    <col min="6579" max="6583" width="9.140625" style="2"/>
    <col min="6584" max="6584" width="9.140625" style="63"/>
    <col min="6585" max="6587" width="9.140625" style="2"/>
    <col min="6588" max="6588" width="9.140625" style="63"/>
    <col min="6589" max="6592" width="9.140625" style="2"/>
    <col min="6593" max="6594" width="9.140625" style="1"/>
    <col min="6595" max="6599" width="9.140625" style="2"/>
    <col min="6600" max="6600" width="9.140625" style="63"/>
    <col min="6601" max="6603" width="9.140625" style="2"/>
    <col min="6604" max="6604" width="9.140625" style="63"/>
    <col min="6605" max="6608" width="9.140625" style="2"/>
    <col min="6609" max="6610" width="9.140625" style="1"/>
    <col min="6611" max="6615" width="9.140625" style="2"/>
    <col min="6616" max="6616" width="9.140625" style="63"/>
    <col min="6617" max="6619" width="9.140625" style="2"/>
    <col min="6620" max="6620" width="9.140625" style="63"/>
    <col min="6621" max="6624" width="9.140625" style="2"/>
    <col min="6625" max="6626" width="9.140625" style="1"/>
    <col min="6627" max="6631" width="9.140625" style="2"/>
    <col min="6632" max="6632" width="9.140625" style="63"/>
    <col min="6633" max="6635" width="9.140625" style="2"/>
    <col min="6636" max="6636" width="9.140625" style="63"/>
    <col min="6637" max="6640" width="9.140625" style="2"/>
    <col min="6641" max="6642" width="9.140625" style="1"/>
    <col min="6643" max="6647" width="9.140625" style="2"/>
    <col min="6648" max="6648" width="9.140625" style="63"/>
    <col min="6649" max="6651" width="9.140625" style="2"/>
    <col min="6652" max="6652" width="9.140625" style="63"/>
    <col min="6653" max="6656" width="9.140625" style="2"/>
    <col min="6657" max="6658" width="9.140625" style="1"/>
    <col min="6659" max="6663" width="9.140625" style="2"/>
    <col min="6664" max="6664" width="9.140625" style="63"/>
    <col min="6665" max="6667" width="9.140625" style="2"/>
    <col min="6668" max="6668" width="9.140625" style="63"/>
    <col min="6669" max="6672" width="9.140625" style="2"/>
    <col min="6673" max="6674" width="9.140625" style="1"/>
    <col min="6675" max="6679" width="9.140625" style="2"/>
    <col min="6680" max="6680" width="9.140625" style="63"/>
    <col min="6681" max="6683" width="9.140625" style="2"/>
    <col min="6684" max="6684" width="9.140625" style="63"/>
    <col min="6685" max="6688" width="9.140625" style="2"/>
    <col min="6689" max="6690" width="9.140625" style="1"/>
    <col min="6691" max="6695" width="9.140625" style="2"/>
    <col min="6696" max="6696" width="9.140625" style="63"/>
    <col min="6697" max="6699" width="9.140625" style="2"/>
    <col min="6700" max="6700" width="9.140625" style="63"/>
    <col min="6701" max="6704" width="9.140625" style="2"/>
    <col min="6705" max="6706" width="9.140625" style="1"/>
    <col min="6707" max="6711" width="9.140625" style="2"/>
    <col min="6712" max="6712" width="9.140625" style="63"/>
    <col min="6713" max="6715" width="9.140625" style="2"/>
    <col min="6716" max="6716" width="9.140625" style="63"/>
    <col min="6717" max="6720" width="9.140625" style="2"/>
    <col min="6721" max="6722" width="9.140625" style="1"/>
    <col min="6723" max="6727" width="9.140625" style="2"/>
    <col min="6728" max="6728" width="9.140625" style="63"/>
    <col min="6729" max="6731" width="9.140625" style="2"/>
    <col min="6732" max="6732" width="9.140625" style="63"/>
    <col min="6733" max="6736" width="9.140625" style="2"/>
    <col min="6737" max="6738" width="9.140625" style="1"/>
    <col min="6739" max="6743" width="9.140625" style="2"/>
    <col min="6744" max="6744" width="9.140625" style="63"/>
    <col min="6745" max="6747" width="9.140625" style="2"/>
    <col min="6748" max="6748" width="9.140625" style="63"/>
    <col min="6749" max="6752" width="9.140625" style="2"/>
    <col min="6753" max="6754" width="9.140625" style="1"/>
    <col min="6755" max="6759" width="9.140625" style="2"/>
    <col min="6760" max="6760" width="9.140625" style="63"/>
    <col min="6761" max="6763" width="9.140625" style="2"/>
    <col min="6764" max="6764" width="9.140625" style="63"/>
    <col min="6765" max="6768" width="9.140625" style="2"/>
    <col min="6769" max="6770" width="9.140625" style="1"/>
    <col min="6771" max="6775" width="9.140625" style="2"/>
    <col min="6776" max="6776" width="9.140625" style="63"/>
    <col min="6777" max="6779" width="9.140625" style="2"/>
    <col min="6780" max="6780" width="9.140625" style="63"/>
    <col min="6781" max="6784" width="9.140625" style="2"/>
    <col min="6785" max="6786" width="9.140625" style="1"/>
    <col min="6787" max="6791" width="9.140625" style="2"/>
    <col min="6792" max="6792" width="9.140625" style="63"/>
    <col min="6793" max="6795" width="9.140625" style="2"/>
    <col min="6796" max="6796" width="9.140625" style="63"/>
    <col min="6797" max="6800" width="9.140625" style="2"/>
    <col min="6801" max="6802" width="9.140625" style="1"/>
    <col min="6803" max="6807" width="9.140625" style="2"/>
    <col min="6808" max="6808" width="9.140625" style="63"/>
    <col min="6809" max="6811" width="9.140625" style="2"/>
    <col min="6812" max="6812" width="9.140625" style="63"/>
    <col min="6813" max="6816" width="9.140625" style="2"/>
    <col min="6817" max="6818" width="9.140625" style="1"/>
    <col min="6819" max="6823" width="9.140625" style="2"/>
    <col min="6824" max="6824" width="9.140625" style="63"/>
    <col min="6825" max="6827" width="9.140625" style="2"/>
    <col min="6828" max="6828" width="9.140625" style="63"/>
    <col min="6829" max="6832" width="9.140625" style="2"/>
    <col min="6833" max="6834" width="9.140625" style="1"/>
    <col min="6835" max="6839" width="9.140625" style="2"/>
    <col min="6840" max="6840" width="9.140625" style="63"/>
    <col min="6841" max="6843" width="9.140625" style="2"/>
    <col min="6844" max="6844" width="9.140625" style="63"/>
    <col min="6845" max="6848" width="9.140625" style="2"/>
    <col min="6849" max="6850" width="9.140625" style="1"/>
    <col min="6851" max="6855" width="9.140625" style="2"/>
    <col min="6856" max="6856" width="9.140625" style="63"/>
    <col min="6857" max="6859" width="9.140625" style="2"/>
    <col min="6860" max="6860" width="9.140625" style="63"/>
    <col min="6861" max="6864" width="9.140625" style="2"/>
    <col min="6865" max="6866" width="9.140625" style="1"/>
    <col min="6867" max="6871" width="9.140625" style="2"/>
    <col min="6872" max="6872" width="9.140625" style="63"/>
    <col min="6873" max="6875" width="9.140625" style="2"/>
    <col min="6876" max="6876" width="9.140625" style="63"/>
    <col min="6877" max="6880" width="9.140625" style="2"/>
    <col min="6881" max="6882" width="9.140625" style="1"/>
    <col min="6883" max="6887" width="9.140625" style="2"/>
    <col min="6888" max="6888" width="9.140625" style="63"/>
    <col min="6889" max="6891" width="9.140625" style="2"/>
    <col min="6892" max="6892" width="9.140625" style="63"/>
    <col min="6893" max="6896" width="9.140625" style="2"/>
    <col min="6897" max="6898" width="9.140625" style="1"/>
    <col min="6899" max="6903" width="9.140625" style="2"/>
    <col min="6904" max="6904" width="9.140625" style="63"/>
    <col min="6905" max="6907" width="9.140625" style="2"/>
    <col min="6908" max="6908" width="9.140625" style="63"/>
    <col min="6909" max="6912" width="9.140625" style="2"/>
    <col min="6913" max="6914" width="9.140625" style="1"/>
    <col min="6915" max="6919" width="9.140625" style="2"/>
    <col min="6920" max="6920" width="9.140625" style="63"/>
    <col min="6921" max="6923" width="9.140625" style="2"/>
    <col min="6924" max="6924" width="9.140625" style="63"/>
    <col min="6925" max="6928" width="9.140625" style="2"/>
    <col min="6929" max="6930" width="9.140625" style="1"/>
    <col min="6931" max="6935" width="9.140625" style="2"/>
    <col min="6936" max="6936" width="9.140625" style="63"/>
    <col min="6937" max="6939" width="9.140625" style="2"/>
    <col min="6940" max="6940" width="9.140625" style="63"/>
    <col min="6941" max="6944" width="9.140625" style="2"/>
    <col min="6945" max="6946" width="9.140625" style="1"/>
    <col min="6947" max="6951" width="9.140625" style="2"/>
    <col min="6952" max="6952" width="9.140625" style="63"/>
    <col min="6953" max="6955" width="9.140625" style="2"/>
    <col min="6956" max="6956" width="9.140625" style="63"/>
    <col min="6957" max="6960" width="9.140625" style="2"/>
    <col min="6961" max="6962" width="9.140625" style="1"/>
    <col min="6963" max="6967" width="9.140625" style="2"/>
    <col min="6968" max="6968" width="9.140625" style="63"/>
    <col min="6969" max="6971" width="9.140625" style="2"/>
    <col min="6972" max="6972" width="9.140625" style="63"/>
    <col min="6973" max="6976" width="9.140625" style="2"/>
    <col min="6977" max="6978" width="9.140625" style="1"/>
    <col min="6979" max="6983" width="9.140625" style="2"/>
    <col min="6984" max="6984" width="9.140625" style="63"/>
    <col min="6985" max="6987" width="9.140625" style="2"/>
    <col min="6988" max="6988" width="9.140625" style="63"/>
    <col min="6989" max="6992" width="9.140625" style="2"/>
    <col min="6993" max="6994" width="9.140625" style="1"/>
    <col min="6995" max="6999" width="9.140625" style="2"/>
    <col min="7000" max="7000" width="9.140625" style="63"/>
    <col min="7001" max="7003" width="9.140625" style="2"/>
    <col min="7004" max="7004" width="9.140625" style="63"/>
    <col min="7005" max="7008" width="9.140625" style="2"/>
    <col min="7009" max="7010" width="9.140625" style="1"/>
    <col min="7011" max="7015" width="9.140625" style="2"/>
    <col min="7016" max="7016" width="9.140625" style="63"/>
    <col min="7017" max="7019" width="9.140625" style="2"/>
    <col min="7020" max="7020" width="9.140625" style="63"/>
    <col min="7021" max="7024" width="9.140625" style="2"/>
    <col min="7025" max="7026" width="9.140625" style="1"/>
    <col min="7027" max="7031" width="9.140625" style="2"/>
    <col min="7032" max="7032" width="9.140625" style="63"/>
    <col min="7033" max="7035" width="9.140625" style="2"/>
    <col min="7036" max="7036" width="9.140625" style="63"/>
    <col min="7037" max="7040" width="9.140625" style="2"/>
    <col min="7041" max="7042" width="9.140625" style="1"/>
    <col min="7043" max="7047" width="9.140625" style="2"/>
    <col min="7048" max="7048" width="9.140625" style="63"/>
    <col min="7049" max="7051" width="9.140625" style="2"/>
    <col min="7052" max="7052" width="9.140625" style="63"/>
    <col min="7053" max="7056" width="9.140625" style="2"/>
    <col min="7057" max="7058" width="9.140625" style="1"/>
    <col min="7059" max="7063" width="9.140625" style="2"/>
    <col min="7064" max="7064" width="9.140625" style="63"/>
    <col min="7065" max="7067" width="9.140625" style="2"/>
    <col min="7068" max="7068" width="9.140625" style="63"/>
    <col min="7069" max="7072" width="9.140625" style="2"/>
    <col min="7073" max="7074" width="9.140625" style="1"/>
    <col min="7075" max="7079" width="9.140625" style="2"/>
    <col min="7080" max="7080" width="9.140625" style="63"/>
    <col min="7081" max="7083" width="9.140625" style="2"/>
    <col min="7084" max="7084" width="9.140625" style="63"/>
    <col min="7085" max="7088" width="9.140625" style="2"/>
    <col min="7089" max="7090" width="9.140625" style="1"/>
    <col min="7091" max="7095" width="9.140625" style="2"/>
    <col min="7096" max="7096" width="9.140625" style="63"/>
    <col min="7097" max="7099" width="9.140625" style="2"/>
    <col min="7100" max="7100" width="9.140625" style="63"/>
    <col min="7101" max="7104" width="9.140625" style="2"/>
    <col min="7105" max="7106" width="9.140625" style="1"/>
    <col min="7107" max="7111" width="9.140625" style="2"/>
    <col min="7112" max="7112" width="9.140625" style="63"/>
    <col min="7113" max="7115" width="9.140625" style="2"/>
    <col min="7116" max="7116" width="9.140625" style="63"/>
    <col min="7117" max="7120" width="9.140625" style="2"/>
    <col min="7121" max="7122" width="9.140625" style="1"/>
    <col min="7123" max="7127" width="9.140625" style="2"/>
    <col min="7128" max="7128" width="9.140625" style="63"/>
    <col min="7129" max="7131" width="9.140625" style="2"/>
    <col min="7132" max="7132" width="9.140625" style="63"/>
    <col min="7133" max="7136" width="9.140625" style="2"/>
    <col min="7137" max="7138" width="9.140625" style="1"/>
    <col min="7139" max="7143" width="9.140625" style="2"/>
    <col min="7144" max="7144" width="9.140625" style="63"/>
    <col min="7145" max="7147" width="9.140625" style="2"/>
    <col min="7148" max="7148" width="9.140625" style="63"/>
    <col min="7149" max="7152" width="9.140625" style="2"/>
    <col min="7153" max="7154" width="9.140625" style="1"/>
    <col min="7155" max="7159" width="9.140625" style="2"/>
    <col min="7160" max="7160" width="9.140625" style="63"/>
    <col min="7161" max="7163" width="9.140625" style="2"/>
    <col min="7164" max="7164" width="9.140625" style="63"/>
    <col min="7165" max="7168" width="9.140625" style="2"/>
    <col min="7169" max="7170" width="9.140625" style="1"/>
    <col min="7171" max="7175" width="9.140625" style="2"/>
    <col min="7176" max="7176" width="9.140625" style="63"/>
    <col min="7177" max="7179" width="9.140625" style="2"/>
    <col min="7180" max="7180" width="9.140625" style="63"/>
    <col min="7181" max="7184" width="9.140625" style="2"/>
    <col min="7185" max="7186" width="9.140625" style="1"/>
    <col min="7187" max="7191" width="9.140625" style="2"/>
    <col min="7192" max="7192" width="9.140625" style="63"/>
    <col min="7193" max="7195" width="9.140625" style="2"/>
    <col min="7196" max="7196" width="9.140625" style="63"/>
    <col min="7197" max="7200" width="9.140625" style="2"/>
    <col min="7201" max="7202" width="9.140625" style="1"/>
    <col min="7203" max="7207" width="9.140625" style="2"/>
    <col min="7208" max="7208" width="9.140625" style="63"/>
    <col min="7209" max="7211" width="9.140625" style="2"/>
    <col min="7212" max="7212" width="9.140625" style="63"/>
    <col min="7213" max="7216" width="9.140625" style="2"/>
    <col min="7217" max="7218" width="9.140625" style="1"/>
    <col min="7219" max="7223" width="9.140625" style="2"/>
    <col min="7224" max="7224" width="9.140625" style="63"/>
    <col min="7225" max="7227" width="9.140625" style="2"/>
    <col min="7228" max="7228" width="9.140625" style="63"/>
    <col min="7229" max="7232" width="9.140625" style="2"/>
    <col min="7233" max="7234" width="9.140625" style="1"/>
    <col min="7235" max="7239" width="9.140625" style="2"/>
    <col min="7240" max="7240" width="9.140625" style="63"/>
    <col min="7241" max="7243" width="9.140625" style="2"/>
    <col min="7244" max="7244" width="9.140625" style="63"/>
    <col min="7245" max="7248" width="9.140625" style="2"/>
    <col min="7249" max="7250" width="9.140625" style="1"/>
    <col min="7251" max="7255" width="9.140625" style="2"/>
    <col min="7256" max="7256" width="9.140625" style="63"/>
    <col min="7257" max="7259" width="9.140625" style="2"/>
    <col min="7260" max="7260" width="9.140625" style="63"/>
    <col min="7261" max="7264" width="9.140625" style="2"/>
    <col min="7265" max="7266" width="9.140625" style="1"/>
    <col min="7267" max="7271" width="9.140625" style="2"/>
    <col min="7272" max="7272" width="9.140625" style="63"/>
    <col min="7273" max="7275" width="9.140625" style="2"/>
    <col min="7276" max="7276" width="9.140625" style="63"/>
    <col min="7277" max="7280" width="9.140625" style="2"/>
    <col min="7281" max="7282" width="9.140625" style="1"/>
    <col min="7283" max="7287" width="9.140625" style="2"/>
    <col min="7288" max="7288" width="9.140625" style="63"/>
    <col min="7289" max="7291" width="9.140625" style="2"/>
    <col min="7292" max="7292" width="9.140625" style="63"/>
    <col min="7293" max="7296" width="9.140625" style="2"/>
    <col min="7297" max="7298" width="9.140625" style="1"/>
    <col min="7299" max="7303" width="9.140625" style="2"/>
    <col min="7304" max="7304" width="9.140625" style="63"/>
    <col min="7305" max="7307" width="9.140625" style="2"/>
    <col min="7308" max="7308" width="9.140625" style="63"/>
    <col min="7309" max="7312" width="9.140625" style="2"/>
    <col min="7313" max="7314" width="9.140625" style="1"/>
    <col min="7315" max="7319" width="9.140625" style="2"/>
    <col min="7320" max="7320" width="9.140625" style="63"/>
    <col min="7321" max="7323" width="9.140625" style="2"/>
    <col min="7324" max="7324" width="9.140625" style="63"/>
    <col min="7325" max="7328" width="9.140625" style="2"/>
    <col min="7329" max="7330" width="9.140625" style="1"/>
    <col min="7331" max="7335" width="9.140625" style="2"/>
    <col min="7336" max="7336" width="9.140625" style="63"/>
    <col min="7337" max="7339" width="9.140625" style="2"/>
    <col min="7340" max="7340" width="9.140625" style="63"/>
    <col min="7341" max="7344" width="9.140625" style="2"/>
    <col min="7345" max="7346" width="9.140625" style="1"/>
    <col min="7347" max="7351" width="9.140625" style="2"/>
    <col min="7352" max="7352" width="9.140625" style="63"/>
    <col min="7353" max="7355" width="9.140625" style="2"/>
    <col min="7356" max="7356" width="9.140625" style="63"/>
    <col min="7357" max="7360" width="9.140625" style="2"/>
    <col min="7361" max="7362" width="9.140625" style="1"/>
    <col min="7363" max="7367" width="9.140625" style="2"/>
    <col min="7368" max="7368" width="9.140625" style="63"/>
    <col min="7369" max="7371" width="9.140625" style="2"/>
    <col min="7372" max="7372" width="9.140625" style="63"/>
    <col min="7373" max="7376" width="9.140625" style="2"/>
    <col min="7377" max="7378" width="9.140625" style="1"/>
    <col min="7379" max="7383" width="9.140625" style="2"/>
    <col min="7384" max="7384" width="9.140625" style="63"/>
    <col min="7385" max="7387" width="9.140625" style="2"/>
    <col min="7388" max="7388" width="9.140625" style="63"/>
    <col min="7389" max="7392" width="9.140625" style="2"/>
    <col min="7393" max="7394" width="9.140625" style="1"/>
    <col min="7395" max="7399" width="9.140625" style="2"/>
    <col min="7400" max="7400" width="9.140625" style="63"/>
    <col min="7401" max="7403" width="9.140625" style="2"/>
    <col min="7404" max="7404" width="9.140625" style="63"/>
    <col min="7405" max="7408" width="9.140625" style="2"/>
    <col min="7409" max="7410" width="9.140625" style="1"/>
    <col min="7411" max="7415" width="9.140625" style="2"/>
    <col min="7416" max="7416" width="9.140625" style="63"/>
    <col min="7417" max="7419" width="9.140625" style="2"/>
    <col min="7420" max="7420" width="9.140625" style="63"/>
    <col min="7421" max="7424" width="9.140625" style="2"/>
    <col min="7425" max="7426" width="9.140625" style="1"/>
    <col min="7427" max="7431" width="9.140625" style="2"/>
    <col min="7432" max="7432" width="9.140625" style="63"/>
    <col min="7433" max="7435" width="9.140625" style="2"/>
    <col min="7436" max="7436" width="9.140625" style="63"/>
    <col min="7437" max="7440" width="9.140625" style="2"/>
    <col min="7441" max="7442" width="9.140625" style="1"/>
    <col min="7443" max="7447" width="9.140625" style="2"/>
    <col min="7448" max="7448" width="9.140625" style="63"/>
    <col min="7449" max="7451" width="9.140625" style="2"/>
    <col min="7452" max="7452" width="9.140625" style="63"/>
    <col min="7453" max="7456" width="9.140625" style="2"/>
    <col min="7457" max="7458" width="9.140625" style="1"/>
    <col min="7459" max="7463" width="9.140625" style="2"/>
    <col min="7464" max="7464" width="9.140625" style="63"/>
    <col min="7465" max="7467" width="9.140625" style="2"/>
    <col min="7468" max="7468" width="9.140625" style="63"/>
    <col min="7469" max="7472" width="9.140625" style="2"/>
    <col min="7473" max="7474" width="9.140625" style="1"/>
    <col min="7475" max="7479" width="9.140625" style="2"/>
    <col min="7480" max="7480" width="9.140625" style="63"/>
    <col min="7481" max="7483" width="9.140625" style="2"/>
    <col min="7484" max="7484" width="9.140625" style="63"/>
    <col min="7485" max="7488" width="9.140625" style="2"/>
    <col min="7489" max="7490" width="9.140625" style="1"/>
    <col min="7491" max="7495" width="9.140625" style="2"/>
    <col min="7496" max="7496" width="9.140625" style="63"/>
    <col min="7497" max="7499" width="9.140625" style="2"/>
    <col min="7500" max="7500" width="9.140625" style="63"/>
    <col min="7501" max="7504" width="9.140625" style="2"/>
    <col min="7505" max="7506" width="9.140625" style="1"/>
    <col min="7507" max="7511" width="9.140625" style="2"/>
    <col min="7512" max="7512" width="9.140625" style="63"/>
    <col min="7513" max="7515" width="9.140625" style="2"/>
    <col min="7516" max="7516" width="9.140625" style="63"/>
    <col min="7517" max="7520" width="9.140625" style="2"/>
    <col min="7521" max="7522" width="9.140625" style="1"/>
    <col min="7523" max="7527" width="9.140625" style="2"/>
    <col min="7528" max="7528" width="9.140625" style="63"/>
    <col min="7529" max="7531" width="9.140625" style="2"/>
    <col min="7532" max="7532" width="9.140625" style="63"/>
    <col min="7533" max="7536" width="9.140625" style="2"/>
    <col min="7537" max="7538" width="9.140625" style="1"/>
    <col min="7539" max="7543" width="9.140625" style="2"/>
    <col min="7544" max="7544" width="9.140625" style="63"/>
    <col min="7545" max="7547" width="9.140625" style="2"/>
    <col min="7548" max="7548" width="9.140625" style="63"/>
    <col min="7549" max="7552" width="9.140625" style="2"/>
    <col min="7553" max="7554" width="9.140625" style="1"/>
    <col min="7555" max="7559" width="9.140625" style="2"/>
    <col min="7560" max="7560" width="9.140625" style="63"/>
    <col min="7561" max="7563" width="9.140625" style="2"/>
    <col min="7564" max="7564" width="9.140625" style="63"/>
    <col min="7565" max="7568" width="9.140625" style="2"/>
    <col min="7569" max="7570" width="9.140625" style="1"/>
    <col min="7571" max="7575" width="9.140625" style="2"/>
    <col min="7576" max="7576" width="9.140625" style="63"/>
    <col min="7577" max="7579" width="9.140625" style="2"/>
    <col min="7580" max="7580" width="9.140625" style="63"/>
    <col min="7581" max="7584" width="9.140625" style="2"/>
    <col min="7585" max="7586" width="9.140625" style="1"/>
    <col min="7587" max="7591" width="9.140625" style="2"/>
    <col min="7592" max="7592" width="9.140625" style="63"/>
    <col min="7593" max="7595" width="9.140625" style="2"/>
    <col min="7596" max="7596" width="9.140625" style="63"/>
    <col min="7597" max="7600" width="9.140625" style="2"/>
    <col min="7601" max="7602" width="9.140625" style="1"/>
    <col min="7603" max="7607" width="9.140625" style="2"/>
    <col min="7608" max="7608" width="9.140625" style="63"/>
    <col min="7609" max="7611" width="9.140625" style="2"/>
    <col min="7612" max="7612" width="9.140625" style="63"/>
    <col min="7613" max="7616" width="9.140625" style="2"/>
    <col min="7617" max="7618" width="9.140625" style="1"/>
    <col min="7619" max="7623" width="9.140625" style="2"/>
    <col min="7624" max="7624" width="9.140625" style="63"/>
    <col min="7625" max="7627" width="9.140625" style="2"/>
    <col min="7628" max="7628" width="9.140625" style="63"/>
    <col min="7629" max="7632" width="9.140625" style="2"/>
    <col min="7633" max="7634" width="9.140625" style="1"/>
    <col min="7635" max="7639" width="9.140625" style="2"/>
    <col min="7640" max="7640" width="9.140625" style="63"/>
    <col min="7641" max="7643" width="9.140625" style="2"/>
    <col min="7644" max="7644" width="9.140625" style="63"/>
    <col min="7645" max="7648" width="9.140625" style="2"/>
    <col min="7649" max="7650" width="9.140625" style="1"/>
    <col min="7651" max="7655" width="9.140625" style="2"/>
    <col min="7656" max="7656" width="9.140625" style="63"/>
    <col min="7657" max="7659" width="9.140625" style="2"/>
    <col min="7660" max="7660" width="9.140625" style="63"/>
    <col min="7661" max="7664" width="9.140625" style="2"/>
    <col min="7665" max="7666" width="9.140625" style="1"/>
    <col min="7667" max="7671" width="9.140625" style="2"/>
    <col min="7672" max="7672" width="9.140625" style="63"/>
    <col min="7673" max="7675" width="9.140625" style="2"/>
    <col min="7676" max="7676" width="9.140625" style="63"/>
    <col min="7677" max="7680" width="9.140625" style="2"/>
    <col min="7681" max="7682" width="9.140625" style="1"/>
    <col min="7683" max="7687" width="9.140625" style="2"/>
    <col min="7688" max="7688" width="9.140625" style="63"/>
    <col min="7689" max="7691" width="9.140625" style="2"/>
    <col min="7692" max="7692" width="9.140625" style="63"/>
    <col min="7693" max="7696" width="9.140625" style="2"/>
    <col min="7697" max="7698" width="9.140625" style="1"/>
    <col min="7699" max="7703" width="9.140625" style="2"/>
    <col min="7704" max="7704" width="9.140625" style="63"/>
    <col min="7705" max="7707" width="9.140625" style="2"/>
    <col min="7708" max="7708" width="9.140625" style="63"/>
    <col min="7709" max="7712" width="9.140625" style="2"/>
    <col min="7713" max="7714" width="9.140625" style="1"/>
    <col min="7715" max="7719" width="9.140625" style="2"/>
    <col min="7720" max="7720" width="9.140625" style="63"/>
    <col min="7721" max="7723" width="9.140625" style="2"/>
    <col min="7724" max="7724" width="9.140625" style="63"/>
    <col min="7725" max="7728" width="9.140625" style="2"/>
    <col min="7729" max="7730" width="9.140625" style="1"/>
    <col min="7731" max="7735" width="9.140625" style="2"/>
    <col min="7736" max="7736" width="9.140625" style="63"/>
    <col min="7737" max="7739" width="9.140625" style="2"/>
    <col min="7740" max="7740" width="9.140625" style="63"/>
    <col min="7741" max="7744" width="9.140625" style="2"/>
    <col min="7745" max="7746" width="9.140625" style="1"/>
    <col min="7747" max="7751" width="9.140625" style="2"/>
    <col min="7752" max="7752" width="9.140625" style="63"/>
    <col min="7753" max="7755" width="9.140625" style="2"/>
    <col min="7756" max="7756" width="9.140625" style="63"/>
    <col min="7757" max="7760" width="9.140625" style="2"/>
    <col min="7761" max="7762" width="9.140625" style="1"/>
    <col min="7763" max="7767" width="9.140625" style="2"/>
    <col min="7768" max="7768" width="9.140625" style="63"/>
    <col min="7769" max="7771" width="9.140625" style="2"/>
    <col min="7772" max="7772" width="9.140625" style="63"/>
    <col min="7773" max="7776" width="9.140625" style="2"/>
    <col min="7777" max="7778" width="9.140625" style="1"/>
    <col min="7779" max="7783" width="9.140625" style="2"/>
    <col min="7784" max="7784" width="9.140625" style="63"/>
    <col min="7785" max="7787" width="9.140625" style="2"/>
    <col min="7788" max="7788" width="9.140625" style="63"/>
    <col min="7789" max="7792" width="9.140625" style="2"/>
    <col min="7793" max="7794" width="9.140625" style="1"/>
    <col min="7795" max="7799" width="9.140625" style="2"/>
    <col min="7800" max="7800" width="9.140625" style="63"/>
    <col min="7801" max="7803" width="9.140625" style="2"/>
    <col min="7804" max="7804" width="9.140625" style="63"/>
    <col min="7805" max="7808" width="9.140625" style="2"/>
    <col min="7809" max="7810" width="9.140625" style="1"/>
    <col min="7811" max="7815" width="9.140625" style="2"/>
    <col min="7816" max="7816" width="9.140625" style="63"/>
    <col min="7817" max="7819" width="9.140625" style="2"/>
    <col min="7820" max="7820" width="9.140625" style="63"/>
    <col min="7821" max="7824" width="9.140625" style="2"/>
    <col min="7825" max="7826" width="9.140625" style="1"/>
    <col min="7827" max="7831" width="9.140625" style="2"/>
    <col min="7832" max="7832" width="9.140625" style="63"/>
    <col min="7833" max="7835" width="9.140625" style="2"/>
    <col min="7836" max="7836" width="9.140625" style="63"/>
    <col min="7837" max="7840" width="9.140625" style="2"/>
    <col min="7841" max="7842" width="9.140625" style="1"/>
    <col min="7843" max="7847" width="9.140625" style="2"/>
    <col min="7848" max="7848" width="9.140625" style="63"/>
    <col min="7849" max="7851" width="9.140625" style="2"/>
    <col min="7852" max="7852" width="9.140625" style="63"/>
    <col min="7853" max="7856" width="9.140625" style="2"/>
    <col min="7857" max="7858" width="9.140625" style="1"/>
    <col min="7859" max="7863" width="9.140625" style="2"/>
    <col min="7864" max="7864" width="9.140625" style="63"/>
    <col min="7865" max="7867" width="9.140625" style="2"/>
    <col min="7868" max="7868" width="9.140625" style="63"/>
    <col min="7869" max="7872" width="9.140625" style="2"/>
    <col min="7873" max="7874" width="9.140625" style="1"/>
    <col min="7875" max="7879" width="9.140625" style="2"/>
    <col min="7880" max="7880" width="9.140625" style="63"/>
    <col min="7881" max="7883" width="9.140625" style="2"/>
    <col min="7884" max="7884" width="9.140625" style="63"/>
    <col min="7885" max="7888" width="9.140625" style="2"/>
    <col min="7889" max="7890" width="9.140625" style="1"/>
    <col min="7891" max="7895" width="9.140625" style="2"/>
    <col min="7896" max="7896" width="9.140625" style="63"/>
    <col min="7897" max="7899" width="9.140625" style="2"/>
    <col min="7900" max="7900" width="9.140625" style="63"/>
    <col min="7901" max="7904" width="9.140625" style="2"/>
    <col min="7905" max="7906" width="9.140625" style="1"/>
    <col min="7907" max="7911" width="9.140625" style="2"/>
    <col min="7912" max="7912" width="9.140625" style="63"/>
    <col min="7913" max="7915" width="9.140625" style="2"/>
    <col min="7916" max="7916" width="9.140625" style="63"/>
    <col min="7917" max="7920" width="9.140625" style="2"/>
    <col min="7921" max="7922" width="9.140625" style="1"/>
    <col min="7923" max="7927" width="9.140625" style="2"/>
    <col min="7928" max="7928" width="9.140625" style="63"/>
    <col min="7929" max="7931" width="9.140625" style="2"/>
    <col min="7932" max="7932" width="9.140625" style="63"/>
    <col min="7933" max="7936" width="9.140625" style="2"/>
    <col min="7937" max="7938" width="9.140625" style="1"/>
    <col min="7939" max="7943" width="9.140625" style="2"/>
    <col min="7944" max="7944" width="9.140625" style="63"/>
    <col min="7945" max="7947" width="9.140625" style="2"/>
    <col min="7948" max="7948" width="9.140625" style="63"/>
    <col min="7949" max="7952" width="9.140625" style="2"/>
    <col min="7953" max="7954" width="9.140625" style="1"/>
    <col min="7955" max="7959" width="9.140625" style="2"/>
    <col min="7960" max="7960" width="9.140625" style="63"/>
    <col min="7961" max="7963" width="9.140625" style="2"/>
    <col min="7964" max="7964" width="9.140625" style="63"/>
    <col min="7965" max="7968" width="9.140625" style="2"/>
    <col min="7969" max="7970" width="9.140625" style="1"/>
    <col min="7971" max="7975" width="9.140625" style="2"/>
    <col min="7976" max="7976" width="9.140625" style="63"/>
    <col min="7977" max="7979" width="9.140625" style="2"/>
    <col min="7980" max="7980" width="9.140625" style="63"/>
    <col min="7981" max="7984" width="9.140625" style="2"/>
    <col min="7985" max="7986" width="9.140625" style="1"/>
    <col min="7987" max="7991" width="9.140625" style="2"/>
    <col min="7992" max="7992" width="9.140625" style="63"/>
    <col min="7993" max="7995" width="9.140625" style="2"/>
    <col min="7996" max="7996" width="9.140625" style="63"/>
    <col min="7997" max="8000" width="9.140625" style="2"/>
    <col min="8001" max="8002" width="9.140625" style="1"/>
    <col min="8003" max="8007" width="9.140625" style="2"/>
    <col min="8008" max="8008" width="9.140625" style="63"/>
    <col min="8009" max="8011" width="9.140625" style="2"/>
    <col min="8012" max="8012" width="9.140625" style="63"/>
    <col min="8013" max="8016" width="9.140625" style="2"/>
    <col min="8017" max="8018" width="9.140625" style="1"/>
    <col min="8019" max="8023" width="9.140625" style="2"/>
    <col min="8024" max="8024" width="9.140625" style="63"/>
    <col min="8025" max="8027" width="9.140625" style="2"/>
    <col min="8028" max="8028" width="9.140625" style="63"/>
    <col min="8029" max="8032" width="9.140625" style="2"/>
    <col min="8033" max="8034" width="9.140625" style="1"/>
    <col min="8035" max="8039" width="9.140625" style="2"/>
    <col min="8040" max="8040" width="9.140625" style="63"/>
    <col min="8041" max="8043" width="9.140625" style="2"/>
    <col min="8044" max="8044" width="9.140625" style="63"/>
    <col min="8045" max="8048" width="9.140625" style="2"/>
    <col min="8049" max="8050" width="9.140625" style="1"/>
    <col min="8051" max="8055" width="9.140625" style="2"/>
    <col min="8056" max="8056" width="9.140625" style="63"/>
    <col min="8057" max="8059" width="9.140625" style="2"/>
    <col min="8060" max="8060" width="9.140625" style="63"/>
    <col min="8061" max="8064" width="9.140625" style="2"/>
    <col min="8065" max="8066" width="9.140625" style="1"/>
    <col min="8067" max="8071" width="9.140625" style="2"/>
    <col min="8072" max="8072" width="9.140625" style="63"/>
    <col min="8073" max="8075" width="9.140625" style="2"/>
    <col min="8076" max="8076" width="9.140625" style="63"/>
    <col min="8077" max="8080" width="9.140625" style="2"/>
    <col min="8081" max="8082" width="9.140625" style="1"/>
    <col min="8083" max="8087" width="9.140625" style="2"/>
    <col min="8088" max="8088" width="9.140625" style="63"/>
    <col min="8089" max="8091" width="9.140625" style="2"/>
    <col min="8092" max="8092" width="9.140625" style="63"/>
    <col min="8093" max="8096" width="9.140625" style="2"/>
    <col min="8097" max="8098" width="9.140625" style="1"/>
    <col min="8099" max="8103" width="9.140625" style="2"/>
    <col min="8104" max="8104" width="9.140625" style="63"/>
    <col min="8105" max="8107" width="9.140625" style="2"/>
    <col min="8108" max="8108" width="9.140625" style="63"/>
    <col min="8109" max="8112" width="9.140625" style="2"/>
    <col min="8113" max="8114" width="9.140625" style="1"/>
    <col min="8115" max="8119" width="9.140625" style="2"/>
    <col min="8120" max="8120" width="9.140625" style="63"/>
    <col min="8121" max="8123" width="9.140625" style="2"/>
    <col min="8124" max="8124" width="9.140625" style="63"/>
    <col min="8125" max="8128" width="9.140625" style="2"/>
    <col min="8129" max="8130" width="9.140625" style="1"/>
    <col min="8131" max="8135" width="9.140625" style="2"/>
    <col min="8136" max="8136" width="9.140625" style="63"/>
    <col min="8137" max="8139" width="9.140625" style="2"/>
    <col min="8140" max="8140" width="9.140625" style="63"/>
    <col min="8141" max="8144" width="9.140625" style="2"/>
    <col min="8145" max="8146" width="9.140625" style="1"/>
    <col min="8147" max="8151" width="9.140625" style="2"/>
    <col min="8152" max="8152" width="9.140625" style="63"/>
    <col min="8153" max="8155" width="9.140625" style="2"/>
    <col min="8156" max="8156" width="9.140625" style="63"/>
    <col min="8157" max="8160" width="9.140625" style="2"/>
    <col min="8161" max="8162" width="9.140625" style="1"/>
    <col min="8163" max="8167" width="9.140625" style="2"/>
    <col min="8168" max="8168" width="9.140625" style="63"/>
    <col min="8169" max="8171" width="9.140625" style="2"/>
    <col min="8172" max="8172" width="9.140625" style="63"/>
    <col min="8173" max="8176" width="9.140625" style="2"/>
    <col min="8177" max="8178" width="9.140625" style="1"/>
    <col min="8179" max="8183" width="9.140625" style="2"/>
    <col min="8184" max="8184" width="9.140625" style="63"/>
    <col min="8185" max="8187" width="9.140625" style="2"/>
    <col min="8188" max="8188" width="9.140625" style="63"/>
    <col min="8189" max="8192" width="9.140625" style="2"/>
    <col min="8193" max="8194" width="9.140625" style="1"/>
    <col min="8195" max="8199" width="9.140625" style="2"/>
    <col min="8200" max="8200" width="9.140625" style="63"/>
    <col min="8201" max="8203" width="9.140625" style="2"/>
    <col min="8204" max="8204" width="9.140625" style="63"/>
    <col min="8205" max="8208" width="9.140625" style="2"/>
    <col min="8209" max="8210" width="9.140625" style="1"/>
    <col min="8211" max="8215" width="9.140625" style="2"/>
    <col min="8216" max="8216" width="9.140625" style="63"/>
    <col min="8217" max="8219" width="9.140625" style="2"/>
    <col min="8220" max="8220" width="9.140625" style="63"/>
    <col min="8221" max="8224" width="9.140625" style="2"/>
    <col min="8225" max="8226" width="9.140625" style="1"/>
    <col min="8227" max="8231" width="9.140625" style="2"/>
    <col min="8232" max="8232" width="9.140625" style="63"/>
    <col min="8233" max="8235" width="9.140625" style="2"/>
    <col min="8236" max="8236" width="9.140625" style="63"/>
    <col min="8237" max="8240" width="9.140625" style="2"/>
    <col min="8241" max="8242" width="9.140625" style="1"/>
    <col min="8243" max="8247" width="9.140625" style="2"/>
    <col min="8248" max="8248" width="9.140625" style="63"/>
    <col min="8249" max="8251" width="9.140625" style="2"/>
    <col min="8252" max="8252" width="9.140625" style="63"/>
    <col min="8253" max="8256" width="9.140625" style="2"/>
    <col min="8257" max="8258" width="9.140625" style="1"/>
    <col min="8259" max="8263" width="9.140625" style="2"/>
    <col min="8264" max="8264" width="9.140625" style="63"/>
    <col min="8265" max="8267" width="9.140625" style="2"/>
    <col min="8268" max="8268" width="9.140625" style="63"/>
    <col min="8269" max="8272" width="9.140625" style="2"/>
    <col min="8273" max="8274" width="9.140625" style="1"/>
    <col min="8275" max="8279" width="9.140625" style="2"/>
    <col min="8280" max="8280" width="9.140625" style="63"/>
    <col min="8281" max="8283" width="9.140625" style="2"/>
    <col min="8284" max="8284" width="9.140625" style="63"/>
    <col min="8285" max="8288" width="9.140625" style="2"/>
    <col min="8289" max="8290" width="9.140625" style="1"/>
    <col min="8291" max="8295" width="9.140625" style="2"/>
    <col min="8296" max="8296" width="9.140625" style="63"/>
    <col min="8297" max="8299" width="9.140625" style="2"/>
    <col min="8300" max="8300" width="9.140625" style="63"/>
    <col min="8301" max="8304" width="9.140625" style="2"/>
    <col min="8305" max="8306" width="9.140625" style="1"/>
    <col min="8307" max="8311" width="9.140625" style="2"/>
    <col min="8312" max="8312" width="9.140625" style="63"/>
    <col min="8313" max="8315" width="9.140625" style="2"/>
    <col min="8316" max="8316" width="9.140625" style="63"/>
    <col min="8317" max="8320" width="9.140625" style="2"/>
    <col min="8321" max="8322" width="9.140625" style="1"/>
    <col min="8323" max="8327" width="9.140625" style="2"/>
    <col min="8328" max="8328" width="9.140625" style="63"/>
    <col min="8329" max="8331" width="9.140625" style="2"/>
    <col min="8332" max="8332" width="9.140625" style="63"/>
    <col min="8333" max="8336" width="9.140625" style="2"/>
    <col min="8337" max="8338" width="9.140625" style="1"/>
    <col min="8339" max="8343" width="9.140625" style="2"/>
    <col min="8344" max="8344" width="9.140625" style="63"/>
    <col min="8345" max="8347" width="9.140625" style="2"/>
    <col min="8348" max="8348" width="9.140625" style="63"/>
    <col min="8349" max="8352" width="9.140625" style="2"/>
    <col min="8353" max="8354" width="9.140625" style="1"/>
    <col min="8355" max="8359" width="9.140625" style="2"/>
    <col min="8360" max="8360" width="9.140625" style="63"/>
    <col min="8361" max="8363" width="9.140625" style="2"/>
    <col min="8364" max="8364" width="9.140625" style="63"/>
    <col min="8365" max="8368" width="9.140625" style="2"/>
    <col min="8369" max="8370" width="9.140625" style="1"/>
    <col min="8371" max="8375" width="9.140625" style="2"/>
    <col min="8376" max="8376" width="9.140625" style="63"/>
    <col min="8377" max="8379" width="9.140625" style="2"/>
    <col min="8380" max="8380" width="9.140625" style="63"/>
    <col min="8381" max="8384" width="9.140625" style="2"/>
    <col min="8385" max="8386" width="9.140625" style="1"/>
    <col min="8387" max="8391" width="9.140625" style="2"/>
    <col min="8392" max="8392" width="9.140625" style="63"/>
    <col min="8393" max="8395" width="9.140625" style="2"/>
    <col min="8396" max="8396" width="9.140625" style="63"/>
    <col min="8397" max="8400" width="9.140625" style="2"/>
    <col min="8401" max="8402" width="9.140625" style="1"/>
    <col min="8403" max="8407" width="9.140625" style="2"/>
    <col min="8408" max="8408" width="9.140625" style="63"/>
    <col min="8409" max="8411" width="9.140625" style="2"/>
    <col min="8412" max="8412" width="9.140625" style="63"/>
    <col min="8413" max="8416" width="9.140625" style="2"/>
    <col min="8417" max="8418" width="9.140625" style="1"/>
    <col min="8419" max="8423" width="9.140625" style="2"/>
    <col min="8424" max="8424" width="9.140625" style="63"/>
    <col min="8425" max="8427" width="9.140625" style="2"/>
    <col min="8428" max="8428" width="9.140625" style="63"/>
    <col min="8429" max="8432" width="9.140625" style="2"/>
    <col min="8433" max="8434" width="9.140625" style="1"/>
    <col min="8435" max="8439" width="9.140625" style="2"/>
    <col min="8440" max="8440" width="9.140625" style="63"/>
    <col min="8441" max="8443" width="9.140625" style="2"/>
    <col min="8444" max="8444" width="9.140625" style="63"/>
    <col min="8445" max="8448" width="9.140625" style="2"/>
    <col min="8449" max="8450" width="9.140625" style="1"/>
    <col min="8451" max="8455" width="9.140625" style="2"/>
    <col min="8456" max="8456" width="9.140625" style="63"/>
    <col min="8457" max="8459" width="9.140625" style="2"/>
    <col min="8460" max="8460" width="9.140625" style="63"/>
    <col min="8461" max="8464" width="9.140625" style="2"/>
    <col min="8465" max="8466" width="9.140625" style="1"/>
    <col min="8467" max="8471" width="9.140625" style="2"/>
    <col min="8472" max="8472" width="9.140625" style="63"/>
    <col min="8473" max="8475" width="9.140625" style="2"/>
    <col min="8476" max="8476" width="9.140625" style="63"/>
    <col min="8477" max="8480" width="9.140625" style="2"/>
    <col min="8481" max="8482" width="9.140625" style="1"/>
    <col min="8483" max="8487" width="9.140625" style="2"/>
    <col min="8488" max="8488" width="9.140625" style="63"/>
    <col min="8489" max="8491" width="9.140625" style="2"/>
    <col min="8492" max="8492" width="9.140625" style="63"/>
    <col min="8493" max="8496" width="9.140625" style="2"/>
    <col min="8497" max="8498" width="9.140625" style="1"/>
    <col min="8499" max="8503" width="9.140625" style="2"/>
    <col min="8504" max="8504" width="9.140625" style="63"/>
    <col min="8505" max="8507" width="9.140625" style="2"/>
    <col min="8508" max="8508" width="9.140625" style="63"/>
    <col min="8509" max="8512" width="9.140625" style="2"/>
    <col min="8513" max="8514" width="9.140625" style="1"/>
    <col min="8515" max="8519" width="9.140625" style="2"/>
    <col min="8520" max="8520" width="9.140625" style="63"/>
    <col min="8521" max="8523" width="9.140625" style="2"/>
    <col min="8524" max="8524" width="9.140625" style="63"/>
    <col min="8525" max="8528" width="9.140625" style="2"/>
    <col min="8529" max="8530" width="9.140625" style="1"/>
    <col min="8531" max="8535" width="9.140625" style="2"/>
    <col min="8536" max="8536" width="9.140625" style="63"/>
    <col min="8537" max="8539" width="9.140625" style="2"/>
    <col min="8540" max="8540" width="9.140625" style="63"/>
    <col min="8541" max="8544" width="9.140625" style="2"/>
    <col min="8545" max="8546" width="9.140625" style="1"/>
    <col min="8547" max="8551" width="9.140625" style="2"/>
    <col min="8552" max="8552" width="9.140625" style="63"/>
    <col min="8553" max="8555" width="9.140625" style="2"/>
    <col min="8556" max="8556" width="9.140625" style="63"/>
    <col min="8557" max="8560" width="9.140625" style="2"/>
    <col min="8561" max="8562" width="9.140625" style="1"/>
    <col min="8563" max="8567" width="9.140625" style="2"/>
    <col min="8568" max="8568" width="9.140625" style="63"/>
    <col min="8569" max="8571" width="9.140625" style="2"/>
    <col min="8572" max="8572" width="9.140625" style="63"/>
    <col min="8573" max="8576" width="9.140625" style="2"/>
    <col min="8577" max="8578" width="9.140625" style="1"/>
    <col min="8579" max="8583" width="9.140625" style="2"/>
    <col min="8584" max="8584" width="9.140625" style="63"/>
    <col min="8585" max="8587" width="9.140625" style="2"/>
    <col min="8588" max="8588" width="9.140625" style="63"/>
    <col min="8589" max="8592" width="9.140625" style="2"/>
    <col min="8593" max="8594" width="9.140625" style="1"/>
    <col min="8595" max="8599" width="9.140625" style="2"/>
    <col min="8600" max="8600" width="9.140625" style="63"/>
    <col min="8601" max="8603" width="9.140625" style="2"/>
    <col min="8604" max="8604" width="9.140625" style="63"/>
    <col min="8605" max="8608" width="9.140625" style="2"/>
    <col min="8609" max="8610" width="9.140625" style="1"/>
    <col min="8611" max="8615" width="9.140625" style="2"/>
    <col min="8616" max="8616" width="9.140625" style="63"/>
    <col min="8617" max="8619" width="9.140625" style="2"/>
    <col min="8620" max="8620" width="9.140625" style="63"/>
    <col min="8621" max="8624" width="9.140625" style="2"/>
    <col min="8625" max="8626" width="9.140625" style="1"/>
    <col min="8627" max="8631" width="9.140625" style="2"/>
    <col min="8632" max="8632" width="9.140625" style="63"/>
    <col min="8633" max="8635" width="9.140625" style="2"/>
    <col min="8636" max="8636" width="9.140625" style="63"/>
    <col min="8637" max="8640" width="9.140625" style="2"/>
    <col min="8641" max="8642" width="9.140625" style="1"/>
    <col min="8643" max="8647" width="9.140625" style="2"/>
    <col min="8648" max="8648" width="9.140625" style="63"/>
    <col min="8649" max="8651" width="9.140625" style="2"/>
    <col min="8652" max="8652" width="9.140625" style="63"/>
    <col min="8653" max="8656" width="9.140625" style="2"/>
    <col min="8657" max="8658" width="9.140625" style="1"/>
    <col min="8659" max="8663" width="9.140625" style="2"/>
    <col min="8664" max="8664" width="9.140625" style="63"/>
    <col min="8665" max="8667" width="9.140625" style="2"/>
    <col min="8668" max="8668" width="9.140625" style="63"/>
    <col min="8669" max="8672" width="9.140625" style="2"/>
    <col min="8673" max="8674" width="9.140625" style="1"/>
    <col min="8675" max="8679" width="9.140625" style="2"/>
    <col min="8680" max="8680" width="9.140625" style="63"/>
    <col min="8681" max="8683" width="9.140625" style="2"/>
    <col min="8684" max="8684" width="9.140625" style="63"/>
    <col min="8685" max="8688" width="9.140625" style="2"/>
    <col min="8689" max="8690" width="9.140625" style="1"/>
    <col min="8691" max="8695" width="9.140625" style="2"/>
    <col min="8696" max="8696" width="9.140625" style="63"/>
    <col min="8697" max="8699" width="9.140625" style="2"/>
    <col min="8700" max="8700" width="9.140625" style="63"/>
    <col min="8701" max="8704" width="9.140625" style="2"/>
    <col min="8705" max="8706" width="9.140625" style="1"/>
    <col min="8707" max="8711" width="9.140625" style="2"/>
    <col min="8712" max="8712" width="9.140625" style="63"/>
    <col min="8713" max="8715" width="9.140625" style="2"/>
    <col min="8716" max="8716" width="9.140625" style="63"/>
    <col min="8717" max="8720" width="9.140625" style="2"/>
    <col min="8721" max="8722" width="9.140625" style="1"/>
    <col min="8723" max="8727" width="9.140625" style="2"/>
    <col min="8728" max="8728" width="9.140625" style="63"/>
    <col min="8729" max="8731" width="9.140625" style="2"/>
    <col min="8732" max="8732" width="9.140625" style="63"/>
    <col min="8733" max="8736" width="9.140625" style="2"/>
    <col min="8737" max="8738" width="9.140625" style="1"/>
    <col min="8739" max="8743" width="9.140625" style="2"/>
    <col min="8744" max="8744" width="9.140625" style="63"/>
    <col min="8745" max="8747" width="9.140625" style="2"/>
    <col min="8748" max="8748" width="9.140625" style="63"/>
    <col min="8749" max="8752" width="9.140625" style="2"/>
    <col min="8753" max="8754" width="9.140625" style="1"/>
    <col min="8755" max="8759" width="9.140625" style="2"/>
    <col min="8760" max="8760" width="9.140625" style="63"/>
    <col min="8761" max="8763" width="9.140625" style="2"/>
    <col min="8764" max="8764" width="9.140625" style="63"/>
    <col min="8765" max="8768" width="9.140625" style="2"/>
    <col min="8769" max="8770" width="9.140625" style="1"/>
    <col min="8771" max="8775" width="9.140625" style="2"/>
    <col min="8776" max="8776" width="9.140625" style="63"/>
    <col min="8777" max="8779" width="9.140625" style="2"/>
    <col min="8780" max="8780" width="9.140625" style="63"/>
    <col min="8781" max="8784" width="9.140625" style="2"/>
    <col min="8785" max="8786" width="9.140625" style="1"/>
    <col min="8787" max="8791" width="9.140625" style="2"/>
    <col min="8792" max="8792" width="9.140625" style="63"/>
    <col min="8793" max="8795" width="9.140625" style="2"/>
    <col min="8796" max="8796" width="9.140625" style="63"/>
    <col min="8797" max="8800" width="9.140625" style="2"/>
    <col min="8801" max="8802" width="9.140625" style="1"/>
    <col min="8803" max="8807" width="9.140625" style="2"/>
    <col min="8808" max="8808" width="9.140625" style="63"/>
    <col min="8809" max="8811" width="9.140625" style="2"/>
    <col min="8812" max="8812" width="9.140625" style="63"/>
    <col min="8813" max="8816" width="9.140625" style="2"/>
    <col min="8817" max="8818" width="9.140625" style="1"/>
    <col min="8819" max="8823" width="9.140625" style="2"/>
    <col min="8824" max="8824" width="9.140625" style="63"/>
    <col min="8825" max="8827" width="9.140625" style="2"/>
    <col min="8828" max="8828" width="9.140625" style="63"/>
    <col min="8829" max="8832" width="9.140625" style="2"/>
    <col min="8833" max="8834" width="9.140625" style="1"/>
    <col min="8835" max="8839" width="9.140625" style="2"/>
    <col min="8840" max="8840" width="9.140625" style="63"/>
    <col min="8841" max="8843" width="9.140625" style="2"/>
    <col min="8844" max="8844" width="9.140625" style="63"/>
    <col min="8845" max="8848" width="9.140625" style="2"/>
    <col min="8849" max="8850" width="9.140625" style="1"/>
    <col min="8851" max="8855" width="9.140625" style="2"/>
    <col min="8856" max="8856" width="9.140625" style="63"/>
    <col min="8857" max="8859" width="9.140625" style="2"/>
    <col min="8860" max="8860" width="9.140625" style="63"/>
    <col min="8861" max="8864" width="9.140625" style="2"/>
    <col min="8865" max="8866" width="9.140625" style="1"/>
    <col min="8867" max="8871" width="9.140625" style="2"/>
    <col min="8872" max="8872" width="9.140625" style="63"/>
    <col min="8873" max="8875" width="9.140625" style="2"/>
    <col min="8876" max="8876" width="9.140625" style="63"/>
    <col min="8877" max="8880" width="9.140625" style="2"/>
    <col min="8881" max="8882" width="9.140625" style="1"/>
    <col min="8883" max="8887" width="9.140625" style="2"/>
    <col min="8888" max="8888" width="9.140625" style="63"/>
    <col min="8889" max="8891" width="9.140625" style="2"/>
    <col min="8892" max="8892" width="9.140625" style="63"/>
    <col min="8893" max="8896" width="9.140625" style="2"/>
    <col min="8897" max="8898" width="9.140625" style="1"/>
    <col min="8899" max="8903" width="9.140625" style="2"/>
    <col min="8904" max="8904" width="9.140625" style="63"/>
    <col min="8905" max="8907" width="9.140625" style="2"/>
    <col min="8908" max="8908" width="9.140625" style="63"/>
    <col min="8909" max="8912" width="9.140625" style="2"/>
    <col min="8913" max="8914" width="9.140625" style="1"/>
    <col min="8915" max="8919" width="9.140625" style="2"/>
    <col min="8920" max="8920" width="9.140625" style="63"/>
    <col min="8921" max="8923" width="9.140625" style="2"/>
    <col min="8924" max="8924" width="9.140625" style="63"/>
    <col min="8925" max="8928" width="9.140625" style="2"/>
    <col min="8929" max="8930" width="9.140625" style="1"/>
    <col min="8931" max="8935" width="9.140625" style="2"/>
    <col min="8936" max="8936" width="9.140625" style="63"/>
    <col min="8937" max="8939" width="9.140625" style="2"/>
    <col min="8940" max="8940" width="9.140625" style="63"/>
    <col min="8941" max="8944" width="9.140625" style="2"/>
    <col min="8945" max="8946" width="9.140625" style="1"/>
    <col min="8947" max="8951" width="9.140625" style="2"/>
    <col min="8952" max="8952" width="9.140625" style="63"/>
    <col min="8953" max="8955" width="9.140625" style="2"/>
    <col min="8956" max="8956" width="9.140625" style="63"/>
    <col min="8957" max="8960" width="9.140625" style="2"/>
    <col min="8961" max="8962" width="9.140625" style="1"/>
    <col min="8963" max="8967" width="9.140625" style="2"/>
    <col min="8968" max="8968" width="9.140625" style="63"/>
    <col min="8969" max="8971" width="9.140625" style="2"/>
    <col min="8972" max="8972" width="9.140625" style="63"/>
    <col min="8973" max="8976" width="9.140625" style="2"/>
    <col min="8977" max="8978" width="9.140625" style="1"/>
    <col min="8979" max="8983" width="9.140625" style="2"/>
    <col min="8984" max="8984" width="9.140625" style="63"/>
    <col min="8985" max="8987" width="9.140625" style="2"/>
    <col min="8988" max="8988" width="9.140625" style="63"/>
    <col min="8989" max="8992" width="9.140625" style="2"/>
    <col min="8993" max="8994" width="9.140625" style="1"/>
    <col min="8995" max="8999" width="9.140625" style="2"/>
    <col min="9000" max="9000" width="9.140625" style="63"/>
    <col min="9001" max="9003" width="9.140625" style="2"/>
    <col min="9004" max="9004" width="9.140625" style="63"/>
    <col min="9005" max="9008" width="9.140625" style="2"/>
    <col min="9009" max="9010" width="9.140625" style="1"/>
    <col min="9011" max="9015" width="9.140625" style="2"/>
    <col min="9016" max="9016" width="9.140625" style="63"/>
    <col min="9017" max="9019" width="9.140625" style="2"/>
    <col min="9020" max="9020" width="9.140625" style="63"/>
    <col min="9021" max="9024" width="9.140625" style="2"/>
    <col min="9025" max="9026" width="9.140625" style="1"/>
    <col min="9027" max="9031" width="9.140625" style="2"/>
    <col min="9032" max="9032" width="9.140625" style="63"/>
    <col min="9033" max="9035" width="9.140625" style="2"/>
    <col min="9036" max="9036" width="9.140625" style="63"/>
    <col min="9037" max="9040" width="9.140625" style="2"/>
    <col min="9041" max="9042" width="9.140625" style="1"/>
    <col min="9043" max="9047" width="9.140625" style="2"/>
    <col min="9048" max="9048" width="9.140625" style="63"/>
    <col min="9049" max="9051" width="9.140625" style="2"/>
    <col min="9052" max="9052" width="9.140625" style="63"/>
    <col min="9053" max="9056" width="9.140625" style="2"/>
    <col min="9057" max="9058" width="9.140625" style="1"/>
    <col min="9059" max="9063" width="9.140625" style="2"/>
    <col min="9064" max="9064" width="9.140625" style="63"/>
    <col min="9065" max="9067" width="9.140625" style="2"/>
    <col min="9068" max="9068" width="9.140625" style="63"/>
    <col min="9069" max="9072" width="9.140625" style="2"/>
    <col min="9073" max="9074" width="9.140625" style="1"/>
    <col min="9075" max="9079" width="9.140625" style="2"/>
    <col min="9080" max="9080" width="9.140625" style="63"/>
    <col min="9081" max="9083" width="9.140625" style="2"/>
    <col min="9084" max="9084" width="9.140625" style="63"/>
    <col min="9085" max="9088" width="9.140625" style="2"/>
    <col min="9089" max="9090" width="9.140625" style="1"/>
    <col min="9091" max="9095" width="9.140625" style="2"/>
    <col min="9096" max="9096" width="9.140625" style="63"/>
    <col min="9097" max="9099" width="9.140625" style="2"/>
    <col min="9100" max="9100" width="9.140625" style="63"/>
    <col min="9101" max="9104" width="9.140625" style="2"/>
    <col min="9105" max="9106" width="9.140625" style="1"/>
    <col min="9107" max="9111" width="9.140625" style="2"/>
    <col min="9112" max="9112" width="9.140625" style="63"/>
    <col min="9113" max="9115" width="9.140625" style="2"/>
    <col min="9116" max="9116" width="9.140625" style="63"/>
    <col min="9117" max="9120" width="9.140625" style="2"/>
    <col min="9121" max="9122" width="9.140625" style="1"/>
    <col min="9123" max="9127" width="9.140625" style="2"/>
    <col min="9128" max="9128" width="9.140625" style="63"/>
    <col min="9129" max="9131" width="9.140625" style="2"/>
    <col min="9132" max="9132" width="9.140625" style="63"/>
    <col min="9133" max="9136" width="9.140625" style="2"/>
    <col min="9137" max="9138" width="9.140625" style="1"/>
    <col min="9139" max="9143" width="9.140625" style="2"/>
    <col min="9144" max="9144" width="9.140625" style="63"/>
    <col min="9145" max="9147" width="9.140625" style="2"/>
    <col min="9148" max="9148" width="9.140625" style="63"/>
    <col min="9149" max="9152" width="9.140625" style="2"/>
    <col min="9153" max="9154" width="9.140625" style="1"/>
    <col min="9155" max="9159" width="9.140625" style="2"/>
    <col min="9160" max="9160" width="9.140625" style="63"/>
    <col min="9161" max="9163" width="9.140625" style="2"/>
    <col min="9164" max="9164" width="9.140625" style="63"/>
    <col min="9165" max="9168" width="9.140625" style="2"/>
    <col min="9169" max="9170" width="9.140625" style="1"/>
    <col min="9171" max="9175" width="9.140625" style="2"/>
    <col min="9176" max="9176" width="9.140625" style="63"/>
    <col min="9177" max="9179" width="9.140625" style="2"/>
    <col min="9180" max="9180" width="9.140625" style="63"/>
    <col min="9181" max="9184" width="9.140625" style="2"/>
    <col min="9185" max="9186" width="9.140625" style="1"/>
    <col min="9187" max="9191" width="9.140625" style="2"/>
    <col min="9192" max="9192" width="9.140625" style="63"/>
    <col min="9193" max="9195" width="9.140625" style="2"/>
    <col min="9196" max="9196" width="9.140625" style="63"/>
    <col min="9197" max="9200" width="9.140625" style="2"/>
    <col min="9201" max="9202" width="9.140625" style="1"/>
    <col min="9203" max="9207" width="9.140625" style="2"/>
    <col min="9208" max="9208" width="9.140625" style="63"/>
    <col min="9209" max="9211" width="9.140625" style="2"/>
    <col min="9212" max="9212" width="9.140625" style="63"/>
    <col min="9213" max="9216" width="9.140625" style="2"/>
    <col min="9217" max="9218" width="9.140625" style="1"/>
    <col min="9219" max="9223" width="9.140625" style="2"/>
    <col min="9224" max="9224" width="9.140625" style="63"/>
    <col min="9225" max="9227" width="9.140625" style="2"/>
    <col min="9228" max="9228" width="9.140625" style="63"/>
    <col min="9229" max="9232" width="9.140625" style="2"/>
    <col min="9233" max="9234" width="9.140625" style="1"/>
    <col min="9235" max="9239" width="9.140625" style="2"/>
    <col min="9240" max="9240" width="9.140625" style="63"/>
    <col min="9241" max="9243" width="9.140625" style="2"/>
    <col min="9244" max="9244" width="9.140625" style="63"/>
    <col min="9245" max="9248" width="9.140625" style="2"/>
    <col min="9249" max="9250" width="9.140625" style="1"/>
    <col min="9251" max="9255" width="9.140625" style="2"/>
    <col min="9256" max="9256" width="9.140625" style="63"/>
    <col min="9257" max="9259" width="9.140625" style="2"/>
    <col min="9260" max="9260" width="9.140625" style="63"/>
    <col min="9261" max="9264" width="9.140625" style="2"/>
    <col min="9265" max="9266" width="9.140625" style="1"/>
    <col min="9267" max="9271" width="9.140625" style="2"/>
    <col min="9272" max="9272" width="9.140625" style="63"/>
    <col min="9273" max="9275" width="9.140625" style="2"/>
    <col min="9276" max="9276" width="9.140625" style="63"/>
    <col min="9277" max="9280" width="9.140625" style="2"/>
    <col min="9281" max="9282" width="9.140625" style="1"/>
    <col min="9283" max="9287" width="9.140625" style="2"/>
    <col min="9288" max="9288" width="9.140625" style="63"/>
    <col min="9289" max="9291" width="9.140625" style="2"/>
    <col min="9292" max="9292" width="9.140625" style="63"/>
    <col min="9293" max="9296" width="9.140625" style="2"/>
    <col min="9297" max="9298" width="9.140625" style="1"/>
    <col min="9299" max="9303" width="9.140625" style="2"/>
    <col min="9304" max="9304" width="9.140625" style="63"/>
    <col min="9305" max="9307" width="9.140625" style="2"/>
    <col min="9308" max="9308" width="9.140625" style="63"/>
    <col min="9309" max="9312" width="9.140625" style="2"/>
    <col min="9313" max="9314" width="9.140625" style="1"/>
    <col min="9315" max="9319" width="9.140625" style="2"/>
    <col min="9320" max="9320" width="9.140625" style="63"/>
    <col min="9321" max="9323" width="9.140625" style="2"/>
    <col min="9324" max="9324" width="9.140625" style="63"/>
    <col min="9325" max="9328" width="9.140625" style="2"/>
    <col min="9329" max="9330" width="9.140625" style="1"/>
    <col min="9331" max="9335" width="9.140625" style="2"/>
    <col min="9336" max="9336" width="9.140625" style="63"/>
    <col min="9337" max="9339" width="9.140625" style="2"/>
    <col min="9340" max="9340" width="9.140625" style="63"/>
    <col min="9341" max="9344" width="9.140625" style="2"/>
    <col min="9345" max="9346" width="9.140625" style="1"/>
    <col min="9347" max="9351" width="9.140625" style="2"/>
    <col min="9352" max="9352" width="9.140625" style="63"/>
    <col min="9353" max="9355" width="9.140625" style="2"/>
    <col min="9356" max="9356" width="9.140625" style="63"/>
    <col min="9357" max="9360" width="9.140625" style="2"/>
    <col min="9361" max="9362" width="9.140625" style="1"/>
    <col min="9363" max="9367" width="9.140625" style="2"/>
    <col min="9368" max="9368" width="9.140625" style="63"/>
    <col min="9369" max="9371" width="9.140625" style="2"/>
    <col min="9372" max="9372" width="9.140625" style="63"/>
    <col min="9373" max="9376" width="9.140625" style="2"/>
    <col min="9377" max="9378" width="9.140625" style="1"/>
    <col min="9379" max="9383" width="9.140625" style="2"/>
    <col min="9384" max="9384" width="9.140625" style="63"/>
    <col min="9385" max="9387" width="9.140625" style="2"/>
    <col min="9388" max="9388" width="9.140625" style="63"/>
    <col min="9389" max="9392" width="9.140625" style="2"/>
    <col min="9393" max="9394" width="9.140625" style="1"/>
    <col min="9395" max="9399" width="9.140625" style="2"/>
    <col min="9400" max="9400" width="9.140625" style="63"/>
    <col min="9401" max="9403" width="9.140625" style="2"/>
    <col min="9404" max="9404" width="9.140625" style="63"/>
    <col min="9405" max="9408" width="9.140625" style="2"/>
    <col min="9409" max="9410" width="9.140625" style="1"/>
    <col min="9411" max="9415" width="9.140625" style="2"/>
    <col min="9416" max="9416" width="9.140625" style="63"/>
    <col min="9417" max="9419" width="9.140625" style="2"/>
    <col min="9420" max="9420" width="9.140625" style="63"/>
    <col min="9421" max="9424" width="9.140625" style="2"/>
    <col min="9425" max="9426" width="9.140625" style="1"/>
    <col min="9427" max="9431" width="9.140625" style="2"/>
    <col min="9432" max="9432" width="9.140625" style="63"/>
    <col min="9433" max="9435" width="9.140625" style="2"/>
    <col min="9436" max="9436" width="9.140625" style="63"/>
    <col min="9437" max="9440" width="9.140625" style="2"/>
    <col min="9441" max="9442" width="9.140625" style="1"/>
    <col min="9443" max="9447" width="9.140625" style="2"/>
    <col min="9448" max="9448" width="9.140625" style="63"/>
    <col min="9449" max="9451" width="9.140625" style="2"/>
    <col min="9452" max="9452" width="9.140625" style="63"/>
    <col min="9453" max="9456" width="9.140625" style="2"/>
    <col min="9457" max="9458" width="9.140625" style="1"/>
    <col min="9459" max="9463" width="9.140625" style="2"/>
    <col min="9464" max="9464" width="9.140625" style="63"/>
    <col min="9465" max="9467" width="9.140625" style="2"/>
    <col min="9468" max="9468" width="9.140625" style="63"/>
    <col min="9469" max="9472" width="9.140625" style="2"/>
    <col min="9473" max="9474" width="9.140625" style="1"/>
    <col min="9475" max="9479" width="9.140625" style="2"/>
    <col min="9480" max="9480" width="9.140625" style="63"/>
    <col min="9481" max="9483" width="9.140625" style="2"/>
    <col min="9484" max="9484" width="9.140625" style="63"/>
    <col min="9485" max="9488" width="9.140625" style="2"/>
    <col min="9489" max="9490" width="9.140625" style="1"/>
    <col min="9491" max="9495" width="9.140625" style="2"/>
    <col min="9496" max="9496" width="9.140625" style="63"/>
    <col min="9497" max="9499" width="9.140625" style="2"/>
    <col min="9500" max="9500" width="9.140625" style="63"/>
    <col min="9501" max="9504" width="9.140625" style="2"/>
    <col min="9505" max="9506" width="9.140625" style="1"/>
    <col min="9507" max="9511" width="9.140625" style="2"/>
    <col min="9512" max="9512" width="9.140625" style="63"/>
    <col min="9513" max="9515" width="9.140625" style="2"/>
    <col min="9516" max="9516" width="9.140625" style="63"/>
    <col min="9517" max="9520" width="9.140625" style="2"/>
    <col min="9521" max="9522" width="9.140625" style="1"/>
    <col min="9523" max="9527" width="9.140625" style="2"/>
    <col min="9528" max="9528" width="9.140625" style="63"/>
    <col min="9529" max="9531" width="9.140625" style="2"/>
    <col min="9532" max="9532" width="9.140625" style="63"/>
    <col min="9533" max="9536" width="9.140625" style="2"/>
    <col min="9537" max="9538" width="9.140625" style="1"/>
    <col min="9539" max="9543" width="9.140625" style="2"/>
    <col min="9544" max="9544" width="9.140625" style="63"/>
    <col min="9545" max="9547" width="9.140625" style="2"/>
    <col min="9548" max="9548" width="9.140625" style="63"/>
    <col min="9549" max="9552" width="9.140625" style="2"/>
    <col min="9553" max="9554" width="9.140625" style="1"/>
    <col min="9555" max="9559" width="9.140625" style="2"/>
    <col min="9560" max="9560" width="9.140625" style="63"/>
    <col min="9561" max="9563" width="9.140625" style="2"/>
    <col min="9564" max="9564" width="9.140625" style="63"/>
    <col min="9565" max="9568" width="9.140625" style="2"/>
    <col min="9569" max="9570" width="9.140625" style="1"/>
    <col min="9571" max="9575" width="9.140625" style="2"/>
    <col min="9576" max="9576" width="9.140625" style="63"/>
    <col min="9577" max="9579" width="9.140625" style="2"/>
    <col min="9580" max="9580" width="9.140625" style="63"/>
    <col min="9581" max="9584" width="9.140625" style="2"/>
    <col min="9585" max="9586" width="9.140625" style="1"/>
    <col min="9587" max="9591" width="9.140625" style="2"/>
    <col min="9592" max="9592" width="9.140625" style="63"/>
    <col min="9593" max="9595" width="9.140625" style="2"/>
    <col min="9596" max="9596" width="9.140625" style="63"/>
    <col min="9597" max="9600" width="9.140625" style="2"/>
    <col min="9601" max="9602" width="9.140625" style="1"/>
    <col min="9603" max="9607" width="9.140625" style="2"/>
    <col min="9608" max="9608" width="9.140625" style="63"/>
    <col min="9609" max="9611" width="9.140625" style="2"/>
    <col min="9612" max="9612" width="9.140625" style="63"/>
    <col min="9613" max="9616" width="9.140625" style="2"/>
    <col min="9617" max="9618" width="9.140625" style="1"/>
    <col min="9619" max="9623" width="9.140625" style="2"/>
    <col min="9624" max="9624" width="9.140625" style="63"/>
    <col min="9625" max="9627" width="9.140625" style="2"/>
    <col min="9628" max="9628" width="9.140625" style="63"/>
    <col min="9629" max="9632" width="9.140625" style="2"/>
    <col min="9633" max="9634" width="9.140625" style="1"/>
    <col min="9635" max="9639" width="9.140625" style="2"/>
    <col min="9640" max="9640" width="9.140625" style="63"/>
    <col min="9641" max="9643" width="9.140625" style="2"/>
    <col min="9644" max="9644" width="9.140625" style="63"/>
    <col min="9645" max="9648" width="9.140625" style="2"/>
    <col min="9649" max="9650" width="9.140625" style="1"/>
    <col min="9651" max="9655" width="9.140625" style="2"/>
    <col min="9656" max="9656" width="9.140625" style="63"/>
    <col min="9657" max="9659" width="9.140625" style="2"/>
    <col min="9660" max="9660" width="9.140625" style="63"/>
    <col min="9661" max="9664" width="9.140625" style="2"/>
    <col min="9665" max="9666" width="9.140625" style="1"/>
    <col min="9667" max="9671" width="9.140625" style="2"/>
    <col min="9672" max="9672" width="9.140625" style="63"/>
    <col min="9673" max="9675" width="9.140625" style="2"/>
    <col min="9676" max="9676" width="9.140625" style="63"/>
    <col min="9677" max="9680" width="9.140625" style="2"/>
    <col min="9681" max="9682" width="9.140625" style="1"/>
    <col min="9683" max="9687" width="9.140625" style="2"/>
    <col min="9688" max="9688" width="9.140625" style="63"/>
    <col min="9689" max="9691" width="9.140625" style="2"/>
    <col min="9692" max="9692" width="9.140625" style="63"/>
    <col min="9693" max="9696" width="9.140625" style="2"/>
    <col min="9697" max="9698" width="9.140625" style="1"/>
    <col min="9699" max="9703" width="9.140625" style="2"/>
    <col min="9704" max="9704" width="9.140625" style="63"/>
    <col min="9705" max="9707" width="9.140625" style="2"/>
    <col min="9708" max="9708" width="9.140625" style="63"/>
    <col min="9709" max="9712" width="9.140625" style="2"/>
    <col min="9713" max="9714" width="9.140625" style="1"/>
    <col min="9715" max="9719" width="9.140625" style="2"/>
    <col min="9720" max="9720" width="9.140625" style="63"/>
    <col min="9721" max="9723" width="9.140625" style="2"/>
    <col min="9724" max="9724" width="9.140625" style="63"/>
    <col min="9725" max="9728" width="9.140625" style="2"/>
    <col min="9729" max="9730" width="9.140625" style="1"/>
    <col min="9731" max="9735" width="9.140625" style="2"/>
    <col min="9736" max="9736" width="9.140625" style="63"/>
    <col min="9737" max="9739" width="9.140625" style="2"/>
    <col min="9740" max="9740" width="9.140625" style="63"/>
    <col min="9741" max="9744" width="9.140625" style="2"/>
    <col min="9745" max="9746" width="9.140625" style="1"/>
    <col min="9747" max="9751" width="9.140625" style="2"/>
    <col min="9752" max="9752" width="9.140625" style="63"/>
    <col min="9753" max="9755" width="9.140625" style="2"/>
    <col min="9756" max="9756" width="9.140625" style="63"/>
    <col min="9757" max="9760" width="9.140625" style="2"/>
    <col min="9761" max="9762" width="9.140625" style="1"/>
    <col min="9763" max="9767" width="9.140625" style="2"/>
    <col min="9768" max="9768" width="9.140625" style="63"/>
    <col min="9769" max="9771" width="9.140625" style="2"/>
    <col min="9772" max="9772" width="9.140625" style="63"/>
    <col min="9773" max="9776" width="9.140625" style="2"/>
    <col min="9777" max="9778" width="9.140625" style="1"/>
    <col min="9779" max="9783" width="9.140625" style="2"/>
    <col min="9784" max="9784" width="9.140625" style="63"/>
    <col min="9785" max="9787" width="9.140625" style="2"/>
    <col min="9788" max="9788" width="9.140625" style="63"/>
    <col min="9789" max="9792" width="9.140625" style="2"/>
    <col min="9793" max="9794" width="9.140625" style="1"/>
    <col min="9795" max="9799" width="9.140625" style="2"/>
    <col min="9800" max="9800" width="9.140625" style="63"/>
    <col min="9801" max="9803" width="9.140625" style="2"/>
    <col min="9804" max="9804" width="9.140625" style="63"/>
    <col min="9805" max="9808" width="9.140625" style="2"/>
    <col min="9809" max="9810" width="9.140625" style="1"/>
    <col min="9811" max="9815" width="9.140625" style="2"/>
    <col min="9816" max="9816" width="9.140625" style="63"/>
    <col min="9817" max="9819" width="9.140625" style="2"/>
    <col min="9820" max="9820" width="9.140625" style="63"/>
    <col min="9821" max="9824" width="9.140625" style="2"/>
    <col min="9825" max="9826" width="9.140625" style="1"/>
    <col min="9827" max="9831" width="9.140625" style="2"/>
    <col min="9832" max="9832" width="9.140625" style="63"/>
    <col min="9833" max="9835" width="9.140625" style="2"/>
    <col min="9836" max="9836" width="9.140625" style="63"/>
    <col min="9837" max="9840" width="9.140625" style="2"/>
    <col min="9841" max="9842" width="9.140625" style="1"/>
    <col min="9843" max="9847" width="9.140625" style="2"/>
    <col min="9848" max="9848" width="9.140625" style="63"/>
    <col min="9849" max="9851" width="9.140625" style="2"/>
    <col min="9852" max="9852" width="9.140625" style="63"/>
    <col min="9853" max="9856" width="9.140625" style="2"/>
    <col min="9857" max="9858" width="9.140625" style="1"/>
    <col min="9859" max="9863" width="9.140625" style="2"/>
    <col min="9864" max="9864" width="9.140625" style="63"/>
    <col min="9865" max="9867" width="9.140625" style="2"/>
    <col min="9868" max="9868" width="9.140625" style="63"/>
    <col min="9869" max="9872" width="9.140625" style="2"/>
    <col min="9873" max="9874" width="9.140625" style="1"/>
    <col min="9875" max="9879" width="9.140625" style="2"/>
    <col min="9880" max="9880" width="9.140625" style="63"/>
    <col min="9881" max="9883" width="9.140625" style="2"/>
    <col min="9884" max="9884" width="9.140625" style="63"/>
    <col min="9885" max="9888" width="9.140625" style="2"/>
    <col min="9889" max="9890" width="9.140625" style="1"/>
    <col min="9891" max="9895" width="9.140625" style="2"/>
    <col min="9896" max="9896" width="9.140625" style="63"/>
    <col min="9897" max="9899" width="9.140625" style="2"/>
    <col min="9900" max="9900" width="9.140625" style="63"/>
    <col min="9901" max="9904" width="9.140625" style="2"/>
    <col min="9905" max="9906" width="9.140625" style="1"/>
    <col min="9907" max="9911" width="9.140625" style="2"/>
    <col min="9912" max="9912" width="9.140625" style="63"/>
    <col min="9913" max="9915" width="9.140625" style="2"/>
    <col min="9916" max="9916" width="9.140625" style="63"/>
    <col min="9917" max="9920" width="9.140625" style="2"/>
    <col min="9921" max="9922" width="9.140625" style="1"/>
    <col min="9923" max="9927" width="9.140625" style="2"/>
    <col min="9928" max="9928" width="9.140625" style="63"/>
    <col min="9929" max="9931" width="9.140625" style="2"/>
    <col min="9932" max="9932" width="9.140625" style="63"/>
    <col min="9933" max="9936" width="9.140625" style="2"/>
    <col min="9937" max="9938" width="9.140625" style="1"/>
    <col min="9939" max="9943" width="9.140625" style="2"/>
    <col min="9944" max="9944" width="9.140625" style="63"/>
    <col min="9945" max="9947" width="9.140625" style="2"/>
    <col min="9948" max="9948" width="9.140625" style="63"/>
    <col min="9949" max="9952" width="9.140625" style="2"/>
    <col min="9953" max="9954" width="9.140625" style="1"/>
    <col min="9955" max="9959" width="9.140625" style="2"/>
    <col min="9960" max="9960" width="9.140625" style="63"/>
    <col min="9961" max="9963" width="9.140625" style="2"/>
    <col min="9964" max="9964" width="9.140625" style="63"/>
    <col min="9965" max="9968" width="9.140625" style="2"/>
    <col min="9969" max="9970" width="9.140625" style="1"/>
    <col min="9971" max="9975" width="9.140625" style="2"/>
    <col min="9976" max="9976" width="9.140625" style="63"/>
    <col min="9977" max="9979" width="9.140625" style="2"/>
    <col min="9980" max="9980" width="9.140625" style="63"/>
    <col min="9981" max="9984" width="9.140625" style="2"/>
    <col min="9985" max="9986" width="9.140625" style="1"/>
    <col min="9987" max="9991" width="9.140625" style="2"/>
    <col min="9992" max="9992" width="9.140625" style="63"/>
    <col min="9993" max="9995" width="9.140625" style="2"/>
    <col min="9996" max="9996" width="9.140625" style="63"/>
    <col min="9997" max="10000" width="9.140625" style="2"/>
    <col min="10001" max="10002" width="9.140625" style="1"/>
    <col min="10003" max="10007" width="9.140625" style="2"/>
    <col min="10008" max="10008" width="9.140625" style="63"/>
    <col min="10009" max="10011" width="9.140625" style="2"/>
    <col min="10012" max="10012" width="9.140625" style="63"/>
    <col min="10013" max="10016" width="9.140625" style="2"/>
    <col min="10017" max="10018" width="9.140625" style="1"/>
    <col min="10019" max="10023" width="9.140625" style="2"/>
    <col min="10024" max="10024" width="9.140625" style="63"/>
    <col min="10025" max="10027" width="9.140625" style="2"/>
    <col min="10028" max="10028" width="9.140625" style="63"/>
    <col min="10029" max="10032" width="9.140625" style="2"/>
    <col min="10033" max="10034" width="9.140625" style="1"/>
    <col min="10035" max="10039" width="9.140625" style="2"/>
    <col min="10040" max="10040" width="9.140625" style="63"/>
    <col min="10041" max="10043" width="9.140625" style="2"/>
    <col min="10044" max="10044" width="9.140625" style="63"/>
    <col min="10045" max="10048" width="9.140625" style="2"/>
    <col min="10049" max="10050" width="9.140625" style="1"/>
    <col min="10051" max="10055" width="9.140625" style="2"/>
    <col min="10056" max="10056" width="9.140625" style="63"/>
    <col min="10057" max="10059" width="9.140625" style="2"/>
    <col min="10060" max="10060" width="9.140625" style="63"/>
    <col min="10061" max="10064" width="9.140625" style="2"/>
    <col min="10065" max="10066" width="9.140625" style="1"/>
    <col min="10067" max="10071" width="9.140625" style="2"/>
    <col min="10072" max="10072" width="9.140625" style="63"/>
    <col min="10073" max="10075" width="9.140625" style="2"/>
    <col min="10076" max="10076" width="9.140625" style="63"/>
    <col min="10077" max="10080" width="9.140625" style="2"/>
    <col min="10081" max="10082" width="9.140625" style="1"/>
    <col min="10083" max="10087" width="9.140625" style="2"/>
    <col min="10088" max="10088" width="9.140625" style="63"/>
    <col min="10089" max="10091" width="9.140625" style="2"/>
    <col min="10092" max="10092" width="9.140625" style="63"/>
    <col min="10093" max="10096" width="9.140625" style="2"/>
    <col min="10097" max="10098" width="9.140625" style="1"/>
    <col min="10099" max="10103" width="9.140625" style="2"/>
    <col min="10104" max="10104" width="9.140625" style="63"/>
    <col min="10105" max="10107" width="9.140625" style="2"/>
    <col min="10108" max="10108" width="9.140625" style="63"/>
    <col min="10109" max="10112" width="9.140625" style="2"/>
    <col min="10113" max="10114" width="9.140625" style="1"/>
    <col min="10115" max="10119" width="9.140625" style="2"/>
    <col min="10120" max="10120" width="9.140625" style="63"/>
    <col min="10121" max="10123" width="9.140625" style="2"/>
    <col min="10124" max="10124" width="9.140625" style="63"/>
    <col min="10125" max="10128" width="9.140625" style="2"/>
    <col min="10129" max="10130" width="9.140625" style="1"/>
    <col min="10131" max="10135" width="9.140625" style="2"/>
    <col min="10136" max="10136" width="9.140625" style="63"/>
    <col min="10137" max="10139" width="9.140625" style="2"/>
    <col min="10140" max="10140" width="9.140625" style="63"/>
    <col min="10141" max="10144" width="9.140625" style="2"/>
    <col min="10145" max="10146" width="9.140625" style="1"/>
    <col min="10147" max="10151" width="9.140625" style="2"/>
    <col min="10152" max="10152" width="9.140625" style="63"/>
    <col min="10153" max="10155" width="9.140625" style="2"/>
    <col min="10156" max="10156" width="9.140625" style="63"/>
    <col min="10157" max="10160" width="9.140625" style="2"/>
    <col min="10161" max="10162" width="9.140625" style="1"/>
    <col min="10163" max="10167" width="9.140625" style="2"/>
    <col min="10168" max="10168" width="9.140625" style="63"/>
    <col min="10169" max="10171" width="9.140625" style="2"/>
    <col min="10172" max="10172" width="9.140625" style="63"/>
    <col min="10173" max="10176" width="9.140625" style="2"/>
    <col min="10177" max="10178" width="9.140625" style="1"/>
    <col min="10179" max="10183" width="9.140625" style="2"/>
    <col min="10184" max="10184" width="9.140625" style="63"/>
    <col min="10185" max="10187" width="9.140625" style="2"/>
    <col min="10188" max="10188" width="9.140625" style="63"/>
    <col min="10189" max="10192" width="9.140625" style="2"/>
    <col min="10193" max="10194" width="9.140625" style="1"/>
    <col min="10195" max="10199" width="9.140625" style="2"/>
    <col min="10200" max="10200" width="9.140625" style="63"/>
    <col min="10201" max="10203" width="9.140625" style="2"/>
    <col min="10204" max="10204" width="9.140625" style="63"/>
    <col min="10205" max="10208" width="9.140625" style="2"/>
    <col min="10209" max="10210" width="9.140625" style="1"/>
    <col min="10211" max="10215" width="9.140625" style="2"/>
    <col min="10216" max="10216" width="9.140625" style="63"/>
    <col min="10217" max="10219" width="9.140625" style="2"/>
    <col min="10220" max="10220" width="9.140625" style="63"/>
    <col min="10221" max="10224" width="9.140625" style="2"/>
    <col min="10225" max="10226" width="9.140625" style="1"/>
    <col min="10227" max="10231" width="9.140625" style="2"/>
    <col min="10232" max="10232" width="9.140625" style="63"/>
    <col min="10233" max="10235" width="9.140625" style="2"/>
    <col min="10236" max="10236" width="9.140625" style="63"/>
    <col min="10237" max="10240" width="9.140625" style="2"/>
    <col min="10241" max="10242" width="9.140625" style="1"/>
    <col min="10243" max="10247" width="9.140625" style="2"/>
    <col min="10248" max="10248" width="9.140625" style="63"/>
    <col min="10249" max="10251" width="9.140625" style="2"/>
    <col min="10252" max="10252" width="9.140625" style="63"/>
    <col min="10253" max="10256" width="9.140625" style="2"/>
    <col min="10257" max="10258" width="9.140625" style="1"/>
    <col min="10259" max="10263" width="9.140625" style="2"/>
    <col min="10264" max="10264" width="9.140625" style="63"/>
    <col min="10265" max="10267" width="9.140625" style="2"/>
    <col min="10268" max="10268" width="9.140625" style="63"/>
    <col min="10269" max="10272" width="9.140625" style="2"/>
    <col min="10273" max="10274" width="9.140625" style="1"/>
    <col min="10275" max="10279" width="9.140625" style="2"/>
    <col min="10280" max="10280" width="9.140625" style="63"/>
    <col min="10281" max="10283" width="9.140625" style="2"/>
    <col min="10284" max="10284" width="9.140625" style="63"/>
    <col min="10285" max="10288" width="9.140625" style="2"/>
    <col min="10289" max="10290" width="9.140625" style="1"/>
    <col min="10291" max="10295" width="9.140625" style="2"/>
    <col min="10296" max="10296" width="9.140625" style="63"/>
    <col min="10297" max="10299" width="9.140625" style="2"/>
    <col min="10300" max="10300" width="9.140625" style="63"/>
    <col min="10301" max="10304" width="9.140625" style="2"/>
    <col min="10305" max="10306" width="9.140625" style="1"/>
    <col min="10307" max="10311" width="9.140625" style="2"/>
    <col min="10312" max="10312" width="9.140625" style="63"/>
    <col min="10313" max="10315" width="9.140625" style="2"/>
    <col min="10316" max="10316" width="9.140625" style="63"/>
    <col min="10317" max="10320" width="9.140625" style="2"/>
    <col min="10321" max="10322" width="9.140625" style="1"/>
    <col min="10323" max="10327" width="9.140625" style="2"/>
    <col min="10328" max="10328" width="9.140625" style="63"/>
    <col min="10329" max="10331" width="9.140625" style="2"/>
    <col min="10332" max="10332" width="9.140625" style="63"/>
    <col min="10333" max="10336" width="9.140625" style="2"/>
    <col min="10337" max="10338" width="9.140625" style="1"/>
    <col min="10339" max="10343" width="9.140625" style="2"/>
    <col min="10344" max="10344" width="9.140625" style="63"/>
    <col min="10345" max="10347" width="9.140625" style="2"/>
    <col min="10348" max="10348" width="9.140625" style="63"/>
    <col min="10349" max="10352" width="9.140625" style="2"/>
    <col min="10353" max="10354" width="9.140625" style="1"/>
    <col min="10355" max="10359" width="9.140625" style="2"/>
    <col min="10360" max="10360" width="9.140625" style="63"/>
    <col min="10361" max="10363" width="9.140625" style="2"/>
    <col min="10364" max="10364" width="9.140625" style="63"/>
    <col min="10365" max="10368" width="9.140625" style="2"/>
    <col min="10369" max="10370" width="9.140625" style="1"/>
    <col min="10371" max="10375" width="9.140625" style="2"/>
    <col min="10376" max="10376" width="9.140625" style="63"/>
    <col min="10377" max="10379" width="9.140625" style="2"/>
    <col min="10380" max="10380" width="9.140625" style="63"/>
    <col min="10381" max="10384" width="9.140625" style="2"/>
    <col min="10385" max="10386" width="9.140625" style="1"/>
    <col min="10387" max="10391" width="9.140625" style="2"/>
    <col min="10392" max="10392" width="9.140625" style="63"/>
    <col min="10393" max="10395" width="9.140625" style="2"/>
    <col min="10396" max="10396" width="9.140625" style="63"/>
    <col min="10397" max="10400" width="9.140625" style="2"/>
    <col min="10401" max="10402" width="9.140625" style="1"/>
    <col min="10403" max="10407" width="9.140625" style="2"/>
    <col min="10408" max="10408" width="9.140625" style="63"/>
    <col min="10409" max="10411" width="9.140625" style="2"/>
    <col min="10412" max="10412" width="9.140625" style="63"/>
    <col min="10413" max="10416" width="9.140625" style="2"/>
    <col min="10417" max="10418" width="9.140625" style="1"/>
    <col min="10419" max="10423" width="9.140625" style="2"/>
    <col min="10424" max="10424" width="9.140625" style="63"/>
    <col min="10425" max="10427" width="9.140625" style="2"/>
    <col min="10428" max="10428" width="9.140625" style="63"/>
    <col min="10429" max="10432" width="9.140625" style="2"/>
    <col min="10433" max="10434" width="9.140625" style="1"/>
    <col min="10435" max="10439" width="9.140625" style="2"/>
    <col min="10440" max="10440" width="9.140625" style="63"/>
    <col min="10441" max="10443" width="9.140625" style="2"/>
    <col min="10444" max="10444" width="9.140625" style="63"/>
    <col min="10445" max="10448" width="9.140625" style="2"/>
    <col min="10449" max="10450" width="9.140625" style="1"/>
    <col min="10451" max="10455" width="9.140625" style="2"/>
    <col min="10456" max="10456" width="9.140625" style="63"/>
    <col min="10457" max="10459" width="9.140625" style="2"/>
    <col min="10460" max="10460" width="9.140625" style="63"/>
    <col min="10461" max="10464" width="9.140625" style="2"/>
    <col min="10465" max="10466" width="9.140625" style="1"/>
    <col min="10467" max="10471" width="9.140625" style="2"/>
    <col min="10472" max="10472" width="9.140625" style="63"/>
    <col min="10473" max="10475" width="9.140625" style="2"/>
    <col min="10476" max="10476" width="9.140625" style="63"/>
    <col min="10477" max="10480" width="9.140625" style="2"/>
    <col min="10481" max="10482" width="9.140625" style="1"/>
    <col min="10483" max="10487" width="9.140625" style="2"/>
    <col min="10488" max="10488" width="9.140625" style="63"/>
    <col min="10489" max="10491" width="9.140625" style="2"/>
    <col min="10492" max="10492" width="9.140625" style="63"/>
    <col min="10493" max="10496" width="9.140625" style="2"/>
    <col min="10497" max="10498" width="9.140625" style="1"/>
    <col min="10499" max="10503" width="9.140625" style="2"/>
    <col min="10504" max="10504" width="9.140625" style="63"/>
    <col min="10505" max="10507" width="9.140625" style="2"/>
    <col min="10508" max="10508" width="9.140625" style="63"/>
    <col min="10509" max="10512" width="9.140625" style="2"/>
    <col min="10513" max="10514" width="9.140625" style="1"/>
    <col min="10515" max="10519" width="9.140625" style="2"/>
    <col min="10520" max="10520" width="9.140625" style="63"/>
    <col min="10521" max="10523" width="9.140625" style="2"/>
    <col min="10524" max="10524" width="9.140625" style="63"/>
    <col min="10525" max="10528" width="9.140625" style="2"/>
    <col min="10529" max="10530" width="9.140625" style="1"/>
    <col min="10531" max="10535" width="9.140625" style="2"/>
    <col min="10536" max="10536" width="9.140625" style="63"/>
    <col min="10537" max="10539" width="9.140625" style="2"/>
    <col min="10540" max="10540" width="9.140625" style="63"/>
    <col min="10541" max="10544" width="9.140625" style="2"/>
    <col min="10545" max="10546" width="9.140625" style="1"/>
    <col min="10547" max="10551" width="9.140625" style="2"/>
    <col min="10552" max="10552" width="9.140625" style="63"/>
    <col min="10553" max="10555" width="9.140625" style="2"/>
    <col min="10556" max="10556" width="9.140625" style="63"/>
    <col min="10557" max="10560" width="9.140625" style="2"/>
    <col min="10561" max="10562" width="9.140625" style="1"/>
    <col min="10563" max="10567" width="9.140625" style="2"/>
    <col min="10568" max="10568" width="9.140625" style="63"/>
    <col min="10569" max="10571" width="9.140625" style="2"/>
    <col min="10572" max="10572" width="9.140625" style="63"/>
    <col min="10573" max="10576" width="9.140625" style="2"/>
    <col min="10577" max="10578" width="9.140625" style="1"/>
    <col min="10579" max="10583" width="9.140625" style="2"/>
    <col min="10584" max="10584" width="9.140625" style="63"/>
    <col min="10585" max="10587" width="9.140625" style="2"/>
    <col min="10588" max="10588" width="9.140625" style="63"/>
    <col min="10589" max="10592" width="9.140625" style="2"/>
    <col min="10593" max="10594" width="9.140625" style="1"/>
    <col min="10595" max="10599" width="9.140625" style="2"/>
    <col min="10600" max="10600" width="9.140625" style="63"/>
    <col min="10601" max="10603" width="9.140625" style="2"/>
    <col min="10604" max="10604" width="9.140625" style="63"/>
    <col min="10605" max="10608" width="9.140625" style="2"/>
    <col min="10609" max="10610" width="9.140625" style="1"/>
    <col min="10611" max="10615" width="9.140625" style="2"/>
    <col min="10616" max="10616" width="9.140625" style="63"/>
    <col min="10617" max="10619" width="9.140625" style="2"/>
    <col min="10620" max="10620" width="9.140625" style="63"/>
    <col min="10621" max="10624" width="9.140625" style="2"/>
    <col min="10625" max="10626" width="9.140625" style="1"/>
    <col min="10627" max="10631" width="9.140625" style="2"/>
    <col min="10632" max="10632" width="9.140625" style="63"/>
    <col min="10633" max="10635" width="9.140625" style="2"/>
    <col min="10636" max="10636" width="9.140625" style="63"/>
    <col min="10637" max="10640" width="9.140625" style="2"/>
    <col min="10641" max="10642" width="9.140625" style="1"/>
    <col min="10643" max="10647" width="9.140625" style="2"/>
    <col min="10648" max="10648" width="9.140625" style="63"/>
    <col min="10649" max="10651" width="9.140625" style="2"/>
    <col min="10652" max="10652" width="9.140625" style="63"/>
    <col min="10653" max="10656" width="9.140625" style="2"/>
    <col min="10657" max="10658" width="9.140625" style="1"/>
    <col min="10659" max="10663" width="9.140625" style="2"/>
    <col min="10664" max="10664" width="9.140625" style="63"/>
    <col min="10665" max="10667" width="9.140625" style="2"/>
    <col min="10668" max="10668" width="9.140625" style="63"/>
    <col min="10669" max="10672" width="9.140625" style="2"/>
    <col min="10673" max="10674" width="9.140625" style="1"/>
    <col min="10675" max="10679" width="9.140625" style="2"/>
    <col min="10680" max="10680" width="9.140625" style="63"/>
    <col min="10681" max="10683" width="9.140625" style="2"/>
    <col min="10684" max="10684" width="9.140625" style="63"/>
    <col min="10685" max="10688" width="9.140625" style="2"/>
    <col min="10689" max="10690" width="9.140625" style="1"/>
    <col min="10691" max="10695" width="9.140625" style="2"/>
    <col min="10696" max="10696" width="9.140625" style="63"/>
    <col min="10697" max="10699" width="9.140625" style="2"/>
    <col min="10700" max="10700" width="9.140625" style="63"/>
    <col min="10701" max="10704" width="9.140625" style="2"/>
    <col min="10705" max="10706" width="9.140625" style="1"/>
    <col min="10707" max="10711" width="9.140625" style="2"/>
    <col min="10712" max="10712" width="9.140625" style="63"/>
    <col min="10713" max="10715" width="9.140625" style="2"/>
    <col min="10716" max="10716" width="9.140625" style="63"/>
    <col min="10717" max="10720" width="9.140625" style="2"/>
    <col min="10721" max="10722" width="9.140625" style="1"/>
    <col min="10723" max="10727" width="9.140625" style="2"/>
    <col min="10728" max="10728" width="9.140625" style="63"/>
    <col min="10729" max="10731" width="9.140625" style="2"/>
    <col min="10732" max="10732" width="9.140625" style="63"/>
    <col min="10733" max="10736" width="9.140625" style="2"/>
    <col min="10737" max="10738" width="9.140625" style="1"/>
    <col min="10739" max="10743" width="9.140625" style="2"/>
    <col min="10744" max="10744" width="9.140625" style="63"/>
    <col min="10745" max="10747" width="9.140625" style="2"/>
    <col min="10748" max="10748" width="9.140625" style="63"/>
    <col min="10749" max="10752" width="9.140625" style="2"/>
    <col min="10753" max="10754" width="9.140625" style="1"/>
    <col min="10755" max="10759" width="9.140625" style="2"/>
    <col min="10760" max="10760" width="9.140625" style="63"/>
    <col min="10761" max="10763" width="9.140625" style="2"/>
    <col min="10764" max="10764" width="9.140625" style="63"/>
    <col min="10765" max="10768" width="9.140625" style="2"/>
    <col min="10769" max="10770" width="9.140625" style="1"/>
    <col min="10771" max="10775" width="9.140625" style="2"/>
    <col min="10776" max="10776" width="9.140625" style="63"/>
    <col min="10777" max="10779" width="9.140625" style="2"/>
    <col min="10780" max="10780" width="9.140625" style="63"/>
    <col min="10781" max="10784" width="9.140625" style="2"/>
    <col min="10785" max="10786" width="9.140625" style="1"/>
    <col min="10787" max="10791" width="9.140625" style="2"/>
    <col min="10792" max="10792" width="9.140625" style="63"/>
    <col min="10793" max="10795" width="9.140625" style="2"/>
    <col min="10796" max="10796" width="9.140625" style="63"/>
    <col min="10797" max="10800" width="9.140625" style="2"/>
    <col min="10801" max="10802" width="9.140625" style="1"/>
    <col min="10803" max="10807" width="9.140625" style="2"/>
    <col min="10808" max="10808" width="9.140625" style="63"/>
    <col min="10809" max="10811" width="9.140625" style="2"/>
    <col min="10812" max="10812" width="9.140625" style="63"/>
    <col min="10813" max="10816" width="9.140625" style="2"/>
    <col min="10817" max="10818" width="9.140625" style="1"/>
    <col min="10819" max="10823" width="9.140625" style="2"/>
    <col min="10824" max="10824" width="9.140625" style="63"/>
    <col min="10825" max="10827" width="9.140625" style="2"/>
    <col min="10828" max="10828" width="9.140625" style="63"/>
    <col min="10829" max="10832" width="9.140625" style="2"/>
    <col min="10833" max="10834" width="9.140625" style="1"/>
    <col min="10835" max="10839" width="9.140625" style="2"/>
    <col min="10840" max="10840" width="9.140625" style="63"/>
    <col min="10841" max="10843" width="9.140625" style="2"/>
    <col min="10844" max="10844" width="9.140625" style="63"/>
    <col min="10845" max="10848" width="9.140625" style="2"/>
    <col min="10849" max="10850" width="9.140625" style="1"/>
    <col min="10851" max="10855" width="9.140625" style="2"/>
    <col min="10856" max="10856" width="9.140625" style="63"/>
    <col min="10857" max="10859" width="9.140625" style="2"/>
    <col min="10860" max="10860" width="9.140625" style="63"/>
    <col min="10861" max="10864" width="9.140625" style="2"/>
    <col min="10865" max="10866" width="9.140625" style="1"/>
    <col min="10867" max="10871" width="9.140625" style="2"/>
    <col min="10872" max="10872" width="9.140625" style="63"/>
    <col min="10873" max="10875" width="9.140625" style="2"/>
    <col min="10876" max="10876" width="9.140625" style="63"/>
    <col min="10877" max="10880" width="9.140625" style="2"/>
    <col min="10881" max="10882" width="9.140625" style="1"/>
    <col min="10883" max="10887" width="9.140625" style="2"/>
    <col min="10888" max="10888" width="9.140625" style="63"/>
    <col min="10889" max="10891" width="9.140625" style="2"/>
    <col min="10892" max="10892" width="9.140625" style="63"/>
    <col min="10893" max="10896" width="9.140625" style="2"/>
    <col min="10897" max="10898" width="9.140625" style="1"/>
    <col min="10899" max="10903" width="9.140625" style="2"/>
    <col min="10904" max="10904" width="9.140625" style="63"/>
    <col min="10905" max="10907" width="9.140625" style="2"/>
    <col min="10908" max="10908" width="9.140625" style="63"/>
    <col min="10909" max="10912" width="9.140625" style="2"/>
    <col min="10913" max="10914" width="9.140625" style="1"/>
    <col min="10915" max="10919" width="9.140625" style="2"/>
    <col min="10920" max="10920" width="9.140625" style="63"/>
    <col min="10921" max="10923" width="9.140625" style="2"/>
    <col min="10924" max="10924" width="9.140625" style="63"/>
    <col min="10925" max="10928" width="9.140625" style="2"/>
    <col min="10929" max="10930" width="9.140625" style="1"/>
    <col min="10931" max="10935" width="9.140625" style="2"/>
    <col min="10936" max="10936" width="9.140625" style="63"/>
    <col min="10937" max="10939" width="9.140625" style="2"/>
    <col min="10940" max="10940" width="9.140625" style="63"/>
    <col min="10941" max="10944" width="9.140625" style="2"/>
    <col min="10945" max="10946" width="9.140625" style="1"/>
    <col min="10947" max="10951" width="9.140625" style="2"/>
    <col min="10952" max="10952" width="9.140625" style="63"/>
    <col min="10953" max="10955" width="9.140625" style="2"/>
    <col min="10956" max="10956" width="9.140625" style="63"/>
    <col min="10957" max="10960" width="9.140625" style="2"/>
    <col min="10961" max="10962" width="9.140625" style="1"/>
    <col min="10963" max="10967" width="9.140625" style="2"/>
    <col min="10968" max="10968" width="9.140625" style="63"/>
    <col min="10969" max="10971" width="9.140625" style="2"/>
    <col min="10972" max="10972" width="9.140625" style="63"/>
    <col min="10973" max="10976" width="9.140625" style="2"/>
    <col min="10977" max="10978" width="9.140625" style="1"/>
    <col min="10979" max="10983" width="9.140625" style="2"/>
    <col min="10984" max="10984" width="9.140625" style="63"/>
    <col min="10985" max="10987" width="9.140625" style="2"/>
    <col min="10988" max="10988" width="9.140625" style="63"/>
    <col min="10989" max="10992" width="9.140625" style="2"/>
    <col min="10993" max="10994" width="9.140625" style="1"/>
    <col min="10995" max="10999" width="9.140625" style="2"/>
    <col min="11000" max="11000" width="9.140625" style="63"/>
    <col min="11001" max="11003" width="9.140625" style="2"/>
    <col min="11004" max="11004" width="9.140625" style="63"/>
    <col min="11005" max="11008" width="9.140625" style="2"/>
    <col min="11009" max="11010" width="9.140625" style="1"/>
    <col min="11011" max="11015" width="9.140625" style="2"/>
    <col min="11016" max="11016" width="9.140625" style="63"/>
    <col min="11017" max="11019" width="9.140625" style="2"/>
    <col min="11020" max="11020" width="9.140625" style="63"/>
    <col min="11021" max="11024" width="9.140625" style="2"/>
    <col min="11025" max="11026" width="9.140625" style="1"/>
    <col min="11027" max="11031" width="9.140625" style="2"/>
    <col min="11032" max="11032" width="9.140625" style="63"/>
    <col min="11033" max="11035" width="9.140625" style="2"/>
    <col min="11036" max="11036" width="9.140625" style="63"/>
    <col min="11037" max="11040" width="9.140625" style="2"/>
    <col min="11041" max="11042" width="9.140625" style="1"/>
    <col min="11043" max="11047" width="9.140625" style="2"/>
    <col min="11048" max="11048" width="9.140625" style="63"/>
    <col min="11049" max="11051" width="9.140625" style="2"/>
    <col min="11052" max="11052" width="9.140625" style="63"/>
    <col min="11053" max="11056" width="9.140625" style="2"/>
    <col min="11057" max="11058" width="9.140625" style="1"/>
    <col min="11059" max="11063" width="9.140625" style="2"/>
    <col min="11064" max="11064" width="9.140625" style="63"/>
    <col min="11065" max="11067" width="9.140625" style="2"/>
    <col min="11068" max="11068" width="9.140625" style="63"/>
    <col min="11069" max="11072" width="9.140625" style="2"/>
    <col min="11073" max="11074" width="9.140625" style="1"/>
    <col min="11075" max="11079" width="9.140625" style="2"/>
    <col min="11080" max="11080" width="9.140625" style="63"/>
    <col min="11081" max="11083" width="9.140625" style="2"/>
    <col min="11084" max="11084" width="9.140625" style="63"/>
    <col min="11085" max="11088" width="9.140625" style="2"/>
    <col min="11089" max="11090" width="9.140625" style="1"/>
    <col min="11091" max="11095" width="9.140625" style="2"/>
    <col min="11096" max="11096" width="9.140625" style="63"/>
    <col min="11097" max="11099" width="9.140625" style="2"/>
    <col min="11100" max="11100" width="9.140625" style="63"/>
    <col min="11101" max="11104" width="9.140625" style="2"/>
    <col min="11105" max="11106" width="9.140625" style="1"/>
    <col min="11107" max="11111" width="9.140625" style="2"/>
    <col min="11112" max="11112" width="9.140625" style="63"/>
    <col min="11113" max="11115" width="9.140625" style="2"/>
    <col min="11116" max="11116" width="9.140625" style="63"/>
    <col min="11117" max="11120" width="9.140625" style="2"/>
    <col min="11121" max="11122" width="9.140625" style="1"/>
    <col min="11123" max="11127" width="9.140625" style="2"/>
    <col min="11128" max="11128" width="9.140625" style="63"/>
    <col min="11129" max="11131" width="9.140625" style="2"/>
    <col min="11132" max="11132" width="9.140625" style="63"/>
    <col min="11133" max="11136" width="9.140625" style="2"/>
    <col min="11137" max="11138" width="9.140625" style="1"/>
    <col min="11139" max="11143" width="9.140625" style="2"/>
    <col min="11144" max="11144" width="9.140625" style="63"/>
    <col min="11145" max="11147" width="9.140625" style="2"/>
    <col min="11148" max="11148" width="9.140625" style="63"/>
    <col min="11149" max="11152" width="9.140625" style="2"/>
    <col min="11153" max="11154" width="9.140625" style="1"/>
    <col min="11155" max="11159" width="9.140625" style="2"/>
    <col min="11160" max="11160" width="9.140625" style="63"/>
    <col min="11161" max="11163" width="9.140625" style="2"/>
    <col min="11164" max="11164" width="9.140625" style="63"/>
    <col min="11165" max="11168" width="9.140625" style="2"/>
    <col min="11169" max="11170" width="9.140625" style="1"/>
    <col min="11171" max="11175" width="9.140625" style="2"/>
    <col min="11176" max="11176" width="9.140625" style="63"/>
    <col min="11177" max="11179" width="9.140625" style="2"/>
    <col min="11180" max="11180" width="9.140625" style="63"/>
    <col min="11181" max="11184" width="9.140625" style="2"/>
    <col min="11185" max="11186" width="9.140625" style="1"/>
    <col min="11187" max="11191" width="9.140625" style="2"/>
    <col min="11192" max="11192" width="9.140625" style="63"/>
    <col min="11193" max="11195" width="9.140625" style="2"/>
    <col min="11196" max="11196" width="9.140625" style="63"/>
    <col min="11197" max="11200" width="9.140625" style="2"/>
    <col min="11201" max="11202" width="9.140625" style="1"/>
    <col min="11203" max="11207" width="9.140625" style="2"/>
    <col min="11208" max="11208" width="9.140625" style="63"/>
    <col min="11209" max="11211" width="9.140625" style="2"/>
    <col min="11212" max="11212" width="9.140625" style="63"/>
    <col min="11213" max="11216" width="9.140625" style="2"/>
    <col min="11217" max="11218" width="9.140625" style="1"/>
    <col min="11219" max="11223" width="9.140625" style="2"/>
    <col min="11224" max="11224" width="9.140625" style="63"/>
    <col min="11225" max="11227" width="9.140625" style="2"/>
    <col min="11228" max="11228" width="9.140625" style="63"/>
    <col min="11229" max="11232" width="9.140625" style="2"/>
    <col min="11233" max="11234" width="9.140625" style="1"/>
    <col min="11235" max="11239" width="9.140625" style="2"/>
    <col min="11240" max="11240" width="9.140625" style="63"/>
    <col min="11241" max="11243" width="9.140625" style="2"/>
    <col min="11244" max="11244" width="9.140625" style="63"/>
    <col min="11245" max="11248" width="9.140625" style="2"/>
    <col min="11249" max="11250" width="9.140625" style="1"/>
    <col min="11251" max="11255" width="9.140625" style="2"/>
    <col min="11256" max="11256" width="9.140625" style="63"/>
    <col min="11257" max="11259" width="9.140625" style="2"/>
    <col min="11260" max="11260" width="9.140625" style="63"/>
    <col min="11261" max="11264" width="9.140625" style="2"/>
    <col min="11265" max="11266" width="9.140625" style="1"/>
    <col min="11267" max="11271" width="9.140625" style="2"/>
    <col min="11272" max="11272" width="9.140625" style="63"/>
    <col min="11273" max="11275" width="9.140625" style="2"/>
    <col min="11276" max="11276" width="9.140625" style="63"/>
    <col min="11277" max="11280" width="9.140625" style="2"/>
    <col min="11281" max="11282" width="9.140625" style="1"/>
    <col min="11283" max="11287" width="9.140625" style="2"/>
    <col min="11288" max="11288" width="9.140625" style="63"/>
    <col min="11289" max="11291" width="9.140625" style="2"/>
    <col min="11292" max="11292" width="9.140625" style="63"/>
    <col min="11293" max="11296" width="9.140625" style="2"/>
    <col min="11297" max="11298" width="9.140625" style="1"/>
    <col min="11299" max="11303" width="9.140625" style="2"/>
    <col min="11304" max="11304" width="9.140625" style="63"/>
    <col min="11305" max="11307" width="9.140625" style="2"/>
    <col min="11308" max="11308" width="9.140625" style="63"/>
    <col min="11309" max="11312" width="9.140625" style="2"/>
    <col min="11313" max="11314" width="9.140625" style="1"/>
    <col min="11315" max="11319" width="9.140625" style="2"/>
    <col min="11320" max="11320" width="9.140625" style="63"/>
    <col min="11321" max="11323" width="9.140625" style="2"/>
    <col min="11324" max="11324" width="9.140625" style="63"/>
    <col min="11325" max="11328" width="9.140625" style="2"/>
    <col min="11329" max="11330" width="9.140625" style="1"/>
    <col min="11331" max="11335" width="9.140625" style="2"/>
    <col min="11336" max="11336" width="9.140625" style="63"/>
    <col min="11337" max="11339" width="9.140625" style="2"/>
    <col min="11340" max="11340" width="9.140625" style="63"/>
    <col min="11341" max="11344" width="9.140625" style="2"/>
    <col min="11345" max="11346" width="9.140625" style="1"/>
    <col min="11347" max="11351" width="9.140625" style="2"/>
    <col min="11352" max="11352" width="9.140625" style="63"/>
    <col min="11353" max="11355" width="9.140625" style="2"/>
    <col min="11356" max="11356" width="9.140625" style="63"/>
    <col min="11357" max="11360" width="9.140625" style="2"/>
    <col min="11361" max="11362" width="9.140625" style="1"/>
    <col min="11363" max="11367" width="9.140625" style="2"/>
    <col min="11368" max="11368" width="9.140625" style="63"/>
    <col min="11369" max="11371" width="9.140625" style="2"/>
    <col min="11372" max="11372" width="9.140625" style="63"/>
    <col min="11373" max="11376" width="9.140625" style="2"/>
    <col min="11377" max="11378" width="9.140625" style="1"/>
    <col min="11379" max="11383" width="9.140625" style="2"/>
    <col min="11384" max="11384" width="9.140625" style="63"/>
    <col min="11385" max="11387" width="9.140625" style="2"/>
    <col min="11388" max="11388" width="9.140625" style="63"/>
    <col min="11389" max="11392" width="9.140625" style="2"/>
    <col min="11393" max="11394" width="9.140625" style="1"/>
    <col min="11395" max="11399" width="9.140625" style="2"/>
    <col min="11400" max="11400" width="9.140625" style="63"/>
    <col min="11401" max="11403" width="9.140625" style="2"/>
    <col min="11404" max="11404" width="9.140625" style="63"/>
    <col min="11405" max="11408" width="9.140625" style="2"/>
    <col min="11409" max="11410" width="9.140625" style="1"/>
    <col min="11411" max="11415" width="9.140625" style="2"/>
    <col min="11416" max="11416" width="9.140625" style="63"/>
    <col min="11417" max="11419" width="9.140625" style="2"/>
    <col min="11420" max="11420" width="9.140625" style="63"/>
    <col min="11421" max="11424" width="9.140625" style="2"/>
    <col min="11425" max="11426" width="9.140625" style="1"/>
    <col min="11427" max="11431" width="9.140625" style="2"/>
    <col min="11432" max="11432" width="9.140625" style="63"/>
    <col min="11433" max="11435" width="9.140625" style="2"/>
    <col min="11436" max="11436" width="9.140625" style="63"/>
    <col min="11437" max="11440" width="9.140625" style="2"/>
    <col min="11441" max="11442" width="9.140625" style="1"/>
    <col min="11443" max="11447" width="9.140625" style="2"/>
    <col min="11448" max="11448" width="9.140625" style="63"/>
    <col min="11449" max="11451" width="9.140625" style="2"/>
    <col min="11452" max="11452" width="9.140625" style="63"/>
    <col min="11453" max="11456" width="9.140625" style="2"/>
    <col min="11457" max="11458" width="9.140625" style="1"/>
    <col min="11459" max="11463" width="9.140625" style="2"/>
    <col min="11464" max="11464" width="9.140625" style="63"/>
    <col min="11465" max="11467" width="9.140625" style="2"/>
    <col min="11468" max="11468" width="9.140625" style="63"/>
    <col min="11469" max="11472" width="9.140625" style="2"/>
    <col min="11473" max="11474" width="9.140625" style="1"/>
    <col min="11475" max="11479" width="9.140625" style="2"/>
    <col min="11480" max="11480" width="9.140625" style="63"/>
    <col min="11481" max="11483" width="9.140625" style="2"/>
    <col min="11484" max="11484" width="9.140625" style="63"/>
    <col min="11485" max="11488" width="9.140625" style="2"/>
    <col min="11489" max="11490" width="9.140625" style="1"/>
    <col min="11491" max="11495" width="9.140625" style="2"/>
    <col min="11496" max="11496" width="9.140625" style="63"/>
    <col min="11497" max="11499" width="9.140625" style="2"/>
    <col min="11500" max="11500" width="9.140625" style="63"/>
    <col min="11501" max="11504" width="9.140625" style="2"/>
    <col min="11505" max="11506" width="9.140625" style="1"/>
    <col min="11507" max="11511" width="9.140625" style="2"/>
    <col min="11512" max="11512" width="9.140625" style="63"/>
    <col min="11513" max="11515" width="9.140625" style="2"/>
    <col min="11516" max="11516" width="9.140625" style="63"/>
    <col min="11517" max="11520" width="9.140625" style="2"/>
    <col min="11521" max="11522" width="9.140625" style="1"/>
    <col min="11523" max="11527" width="9.140625" style="2"/>
    <col min="11528" max="11528" width="9.140625" style="63"/>
    <col min="11529" max="11531" width="9.140625" style="2"/>
    <col min="11532" max="11532" width="9.140625" style="63"/>
    <col min="11533" max="11536" width="9.140625" style="2"/>
    <col min="11537" max="11538" width="9.140625" style="1"/>
    <col min="11539" max="11543" width="9.140625" style="2"/>
    <col min="11544" max="11544" width="9.140625" style="63"/>
    <col min="11545" max="11547" width="9.140625" style="2"/>
    <col min="11548" max="11548" width="9.140625" style="63"/>
    <col min="11549" max="11552" width="9.140625" style="2"/>
    <col min="11553" max="11554" width="9.140625" style="1"/>
    <col min="11555" max="11559" width="9.140625" style="2"/>
    <col min="11560" max="11560" width="9.140625" style="63"/>
    <col min="11561" max="11563" width="9.140625" style="2"/>
    <col min="11564" max="11564" width="9.140625" style="63"/>
    <col min="11565" max="11568" width="9.140625" style="2"/>
    <col min="11569" max="11570" width="9.140625" style="1"/>
    <col min="11571" max="11575" width="9.140625" style="2"/>
    <col min="11576" max="11576" width="9.140625" style="63"/>
    <col min="11577" max="11579" width="9.140625" style="2"/>
    <col min="11580" max="11580" width="9.140625" style="63"/>
    <col min="11581" max="11584" width="9.140625" style="2"/>
    <col min="11585" max="11586" width="9.140625" style="1"/>
    <col min="11587" max="11591" width="9.140625" style="2"/>
    <col min="11592" max="11592" width="9.140625" style="63"/>
    <col min="11593" max="11595" width="9.140625" style="2"/>
    <col min="11596" max="11596" width="9.140625" style="63"/>
    <col min="11597" max="11600" width="9.140625" style="2"/>
    <col min="11601" max="11602" width="9.140625" style="1"/>
    <col min="11603" max="11607" width="9.140625" style="2"/>
    <col min="11608" max="11608" width="9.140625" style="63"/>
    <col min="11609" max="11611" width="9.140625" style="2"/>
    <col min="11612" max="11612" width="9.140625" style="63"/>
    <col min="11613" max="11616" width="9.140625" style="2"/>
    <col min="11617" max="11618" width="9.140625" style="1"/>
    <col min="11619" max="11623" width="9.140625" style="2"/>
    <col min="11624" max="11624" width="9.140625" style="63"/>
    <col min="11625" max="11627" width="9.140625" style="2"/>
    <col min="11628" max="11628" width="9.140625" style="63"/>
    <col min="11629" max="11632" width="9.140625" style="2"/>
    <col min="11633" max="11634" width="9.140625" style="1"/>
    <col min="11635" max="11639" width="9.140625" style="2"/>
    <col min="11640" max="11640" width="9.140625" style="63"/>
    <col min="11641" max="11643" width="9.140625" style="2"/>
    <col min="11644" max="11644" width="9.140625" style="63"/>
    <col min="11645" max="11648" width="9.140625" style="2"/>
    <col min="11649" max="11650" width="9.140625" style="1"/>
    <col min="11651" max="11655" width="9.140625" style="2"/>
    <col min="11656" max="11656" width="9.140625" style="63"/>
    <col min="11657" max="11659" width="9.140625" style="2"/>
    <col min="11660" max="11660" width="9.140625" style="63"/>
    <col min="11661" max="11664" width="9.140625" style="2"/>
    <col min="11665" max="11666" width="9.140625" style="1"/>
    <col min="11667" max="11671" width="9.140625" style="2"/>
    <col min="11672" max="11672" width="9.140625" style="63"/>
    <col min="11673" max="11675" width="9.140625" style="2"/>
    <col min="11676" max="11676" width="9.140625" style="63"/>
    <col min="11677" max="11680" width="9.140625" style="2"/>
    <col min="11681" max="11682" width="9.140625" style="1"/>
    <col min="11683" max="11687" width="9.140625" style="2"/>
    <col min="11688" max="11688" width="9.140625" style="63"/>
    <col min="11689" max="11691" width="9.140625" style="2"/>
    <col min="11692" max="11692" width="9.140625" style="63"/>
    <col min="11693" max="11696" width="9.140625" style="2"/>
    <col min="11697" max="11698" width="9.140625" style="1"/>
    <col min="11699" max="11703" width="9.140625" style="2"/>
    <col min="11704" max="11704" width="9.140625" style="63"/>
    <col min="11705" max="11707" width="9.140625" style="2"/>
    <col min="11708" max="11708" width="9.140625" style="63"/>
    <col min="11709" max="11712" width="9.140625" style="2"/>
    <col min="11713" max="11714" width="9.140625" style="1"/>
    <col min="11715" max="11719" width="9.140625" style="2"/>
    <col min="11720" max="11720" width="9.140625" style="63"/>
    <col min="11721" max="11723" width="9.140625" style="2"/>
    <col min="11724" max="11724" width="9.140625" style="63"/>
    <col min="11725" max="11728" width="9.140625" style="2"/>
    <col min="11729" max="11730" width="9.140625" style="1"/>
    <col min="11731" max="11735" width="9.140625" style="2"/>
    <col min="11736" max="11736" width="9.140625" style="63"/>
    <col min="11737" max="11739" width="9.140625" style="2"/>
    <col min="11740" max="11740" width="9.140625" style="63"/>
    <col min="11741" max="11744" width="9.140625" style="2"/>
    <col min="11745" max="11746" width="9.140625" style="1"/>
    <col min="11747" max="11751" width="9.140625" style="2"/>
    <col min="11752" max="11752" width="9.140625" style="63"/>
    <col min="11753" max="11755" width="9.140625" style="2"/>
    <col min="11756" max="11756" width="9.140625" style="63"/>
    <col min="11757" max="11760" width="9.140625" style="2"/>
    <col min="11761" max="11762" width="9.140625" style="1"/>
    <col min="11763" max="11767" width="9.140625" style="2"/>
    <col min="11768" max="11768" width="9.140625" style="63"/>
    <col min="11769" max="11771" width="9.140625" style="2"/>
    <col min="11772" max="11772" width="9.140625" style="63"/>
    <col min="11773" max="11776" width="9.140625" style="2"/>
    <col min="11777" max="11778" width="9.140625" style="1"/>
    <col min="11779" max="11783" width="9.140625" style="2"/>
    <col min="11784" max="11784" width="9.140625" style="63"/>
    <col min="11785" max="11787" width="9.140625" style="2"/>
    <col min="11788" max="11788" width="9.140625" style="63"/>
    <col min="11789" max="11792" width="9.140625" style="2"/>
    <col min="11793" max="11794" width="9.140625" style="1"/>
    <col min="11795" max="11799" width="9.140625" style="2"/>
    <col min="11800" max="11800" width="9.140625" style="63"/>
    <col min="11801" max="11803" width="9.140625" style="2"/>
    <col min="11804" max="11804" width="9.140625" style="63"/>
    <col min="11805" max="11808" width="9.140625" style="2"/>
    <col min="11809" max="11810" width="9.140625" style="1"/>
    <col min="11811" max="11815" width="9.140625" style="2"/>
    <col min="11816" max="11816" width="9.140625" style="63"/>
    <col min="11817" max="11819" width="9.140625" style="2"/>
    <col min="11820" max="11820" width="9.140625" style="63"/>
    <col min="11821" max="11824" width="9.140625" style="2"/>
    <col min="11825" max="11826" width="9.140625" style="1"/>
    <col min="11827" max="11831" width="9.140625" style="2"/>
    <col min="11832" max="11832" width="9.140625" style="63"/>
    <col min="11833" max="11835" width="9.140625" style="2"/>
    <col min="11836" max="11836" width="9.140625" style="63"/>
    <col min="11837" max="11840" width="9.140625" style="2"/>
    <col min="11841" max="11842" width="9.140625" style="1"/>
    <col min="11843" max="11847" width="9.140625" style="2"/>
    <col min="11848" max="11848" width="9.140625" style="63"/>
    <col min="11849" max="11851" width="9.140625" style="2"/>
    <col min="11852" max="11852" width="9.140625" style="63"/>
    <col min="11853" max="11856" width="9.140625" style="2"/>
    <col min="11857" max="11858" width="9.140625" style="1"/>
    <col min="11859" max="11863" width="9.140625" style="2"/>
    <col min="11864" max="11864" width="9.140625" style="63"/>
    <col min="11865" max="11867" width="9.140625" style="2"/>
    <col min="11868" max="11868" width="9.140625" style="63"/>
    <col min="11869" max="11872" width="9.140625" style="2"/>
    <col min="11873" max="11874" width="9.140625" style="1"/>
    <col min="11875" max="11879" width="9.140625" style="2"/>
    <col min="11880" max="11880" width="9.140625" style="63"/>
    <col min="11881" max="11883" width="9.140625" style="2"/>
    <col min="11884" max="11884" width="9.140625" style="63"/>
    <col min="11885" max="11888" width="9.140625" style="2"/>
    <col min="11889" max="11890" width="9.140625" style="1"/>
    <col min="11891" max="11895" width="9.140625" style="2"/>
    <col min="11896" max="11896" width="9.140625" style="63"/>
    <col min="11897" max="11899" width="9.140625" style="2"/>
    <col min="11900" max="11900" width="9.140625" style="63"/>
    <col min="11901" max="11904" width="9.140625" style="2"/>
    <col min="11905" max="11906" width="9.140625" style="1"/>
    <col min="11907" max="11911" width="9.140625" style="2"/>
    <col min="11912" max="11912" width="9.140625" style="63"/>
    <col min="11913" max="11915" width="9.140625" style="2"/>
    <col min="11916" max="11916" width="9.140625" style="63"/>
    <col min="11917" max="11920" width="9.140625" style="2"/>
    <col min="11921" max="11922" width="9.140625" style="1"/>
    <col min="11923" max="11927" width="9.140625" style="2"/>
    <col min="11928" max="11928" width="9.140625" style="63"/>
    <col min="11929" max="11931" width="9.140625" style="2"/>
    <col min="11932" max="11932" width="9.140625" style="63"/>
    <col min="11933" max="11936" width="9.140625" style="2"/>
    <col min="11937" max="11938" width="9.140625" style="1"/>
    <col min="11939" max="11943" width="9.140625" style="2"/>
    <col min="11944" max="11944" width="9.140625" style="63"/>
    <col min="11945" max="11947" width="9.140625" style="2"/>
    <col min="11948" max="11948" width="9.140625" style="63"/>
    <col min="11949" max="11952" width="9.140625" style="2"/>
    <col min="11953" max="11954" width="9.140625" style="1"/>
    <col min="11955" max="11959" width="9.140625" style="2"/>
    <col min="11960" max="11960" width="9.140625" style="63"/>
    <col min="11961" max="11963" width="9.140625" style="2"/>
    <col min="11964" max="11964" width="9.140625" style="63"/>
    <col min="11965" max="11968" width="9.140625" style="2"/>
    <col min="11969" max="11970" width="9.140625" style="1"/>
    <col min="11971" max="11975" width="9.140625" style="2"/>
    <col min="11976" max="11976" width="9.140625" style="63"/>
    <col min="11977" max="11979" width="9.140625" style="2"/>
    <col min="11980" max="11980" width="9.140625" style="63"/>
    <col min="11981" max="11984" width="9.140625" style="2"/>
    <col min="11985" max="11986" width="9.140625" style="1"/>
    <col min="11987" max="11991" width="9.140625" style="2"/>
    <col min="11992" max="11992" width="9.140625" style="63"/>
    <col min="11993" max="11995" width="9.140625" style="2"/>
    <col min="11996" max="11996" width="9.140625" style="63"/>
    <col min="11997" max="12000" width="9.140625" style="2"/>
    <col min="12001" max="12002" width="9.140625" style="1"/>
    <col min="12003" max="12007" width="9.140625" style="2"/>
    <col min="12008" max="12008" width="9.140625" style="63"/>
    <col min="12009" max="12011" width="9.140625" style="2"/>
    <col min="12012" max="12012" width="9.140625" style="63"/>
    <col min="12013" max="12016" width="9.140625" style="2"/>
    <col min="12017" max="12018" width="9.140625" style="1"/>
    <col min="12019" max="12023" width="9.140625" style="2"/>
    <col min="12024" max="12024" width="9.140625" style="63"/>
    <col min="12025" max="12027" width="9.140625" style="2"/>
    <col min="12028" max="12028" width="9.140625" style="63"/>
    <col min="12029" max="12032" width="9.140625" style="2"/>
    <col min="12033" max="12034" width="9.140625" style="1"/>
    <col min="12035" max="12039" width="9.140625" style="2"/>
    <col min="12040" max="12040" width="9.140625" style="63"/>
    <col min="12041" max="12043" width="9.140625" style="2"/>
    <col min="12044" max="12044" width="9.140625" style="63"/>
    <col min="12045" max="12048" width="9.140625" style="2"/>
    <col min="12049" max="12050" width="9.140625" style="1"/>
    <col min="12051" max="12055" width="9.140625" style="2"/>
    <col min="12056" max="12056" width="9.140625" style="63"/>
    <col min="12057" max="12059" width="9.140625" style="2"/>
    <col min="12060" max="12060" width="9.140625" style="63"/>
    <col min="12061" max="12064" width="9.140625" style="2"/>
    <col min="12065" max="12066" width="9.140625" style="1"/>
    <col min="12067" max="12071" width="9.140625" style="2"/>
    <col min="12072" max="12072" width="9.140625" style="63"/>
    <col min="12073" max="12075" width="9.140625" style="2"/>
    <col min="12076" max="12076" width="9.140625" style="63"/>
    <col min="12077" max="12080" width="9.140625" style="2"/>
    <col min="12081" max="12082" width="9.140625" style="1"/>
    <col min="12083" max="12087" width="9.140625" style="2"/>
    <col min="12088" max="12088" width="9.140625" style="63"/>
    <col min="12089" max="12091" width="9.140625" style="2"/>
    <col min="12092" max="12092" width="9.140625" style="63"/>
    <col min="12093" max="12096" width="9.140625" style="2"/>
    <col min="12097" max="12098" width="9.140625" style="1"/>
    <col min="12099" max="12103" width="9.140625" style="2"/>
    <col min="12104" max="12104" width="9.140625" style="63"/>
    <col min="12105" max="12107" width="9.140625" style="2"/>
    <col min="12108" max="12108" width="9.140625" style="63"/>
    <col min="12109" max="12112" width="9.140625" style="2"/>
    <col min="12113" max="12114" width="9.140625" style="1"/>
    <col min="12115" max="12119" width="9.140625" style="2"/>
    <col min="12120" max="12120" width="9.140625" style="63"/>
    <col min="12121" max="12123" width="9.140625" style="2"/>
    <col min="12124" max="12124" width="9.140625" style="63"/>
    <col min="12125" max="12128" width="9.140625" style="2"/>
    <col min="12129" max="12130" width="9.140625" style="1"/>
    <col min="12131" max="12135" width="9.140625" style="2"/>
    <col min="12136" max="12136" width="9.140625" style="63"/>
    <col min="12137" max="12139" width="9.140625" style="2"/>
    <col min="12140" max="12140" width="9.140625" style="63"/>
    <col min="12141" max="12144" width="9.140625" style="2"/>
    <col min="12145" max="12146" width="9.140625" style="1"/>
    <col min="12147" max="12151" width="9.140625" style="2"/>
    <col min="12152" max="12152" width="9.140625" style="63"/>
    <col min="12153" max="12155" width="9.140625" style="2"/>
    <col min="12156" max="12156" width="9.140625" style="63"/>
    <col min="12157" max="12160" width="9.140625" style="2"/>
    <col min="12161" max="12162" width="9.140625" style="1"/>
    <col min="12163" max="12167" width="9.140625" style="2"/>
    <col min="12168" max="12168" width="9.140625" style="63"/>
    <col min="12169" max="12171" width="9.140625" style="2"/>
    <col min="12172" max="12172" width="9.140625" style="63"/>
    <col min="12173" max="12176" width="9.140625" style="2"/>
    <col min="12177" max="12178" width="9.140625" style="1"/>
    <col min="12179" max="12183" width="9.140625" style="2"/>
    <col min="12184" max="12184" width="9.140625" style="63"/>
    <col min="12185" max="12187" width="9.140625" style="2"/>
    <col min="12188" max="12188" width="9.140625" style="63"/>
    <col min="12189" max="12192" width="9.140625" style="2"/>
    <col min="12193" max="12194" width="9.140625" style="1"/>
    <col min="12195" max="12199" width="9.140625" style="2"/>
    <col min="12200" max="12200" width="9.140625" style="63"/>
    <col min="12201" max="12203" width="9.140625" style="2"/>
    <col min="12204" max="12204" width="9.140625" style="63"/>
    <col min="12205" max="12208" width="9.140625" style="2"/>
    <col min="12209" max="12210" width="9.140625" style="1"/>
    <col min="12211" max="12215" width="9.140625" style="2"/>
    <col min="12216" max="12216" width="9.140625" style="63"/>
    <col min="12217" max="12219" width="9.140625" style="2"/>
    <col min="12220" max="12220" width="9.140625" style="63"/>
    <col min="12221" max="12224" width="9.140625" style="2"/>
    <col min="12225" max="12226" width="9.140625" style="1"/>
    <col min="12227" max="12231" width="9.140625" style="2"/>
    <col min="12232" max="12232" width="9.140625" style="63"/>
    <col min="12233" max="12235" width="9.140625" style="2"/>
    <col min="12236" max="12236" width="9.140625" style="63"/>
    <col min="12237" max="12240" width="9.140625" style="2"/>
    <col min="12241" max="12242" width="9.140625" style="1"/>
    <col min="12243" max="12247" width="9.140625" style="2"/>
    <col min="12248" max="12248" width="9.140625" style="63"/>
    <col min="12249" max="12251" width="9.140625" style="2"/>
    <col min="12252" max="12252" width="9.140625" style="63"/>
    <col min="12253" max="12256" width="9.140625" style="2"/>
    <col min="12257" max="12258" width="9.140625" style="1"/>
    <col min="12259" max="12263" width="9.140625" style="2"/>
    <col min="12264" max="12264" width="9.140625" style="63"/>
    <col min="12265" max="12267" width="9.140625" style="2"/>
    <col min="12268" max="12268" width="9.140625" style="63"/>
    <col min="12269" max="12272" width="9.140625" style="2"/>
    <col min="12273" max="12274" width="9.140625" style="1"/>
    <col min="12275" max="12279" width="9.140625" style="2"/>
    <col min="12280" max="12280" width="9.140625" style="63"/>
    <col min="12281" max="12283" width="9.140625" style="2"/>
    <col min="12284" max="12284" width="9.140625" style="63"/>
    <col min="12285" max="12288" width="9.140625" style="2"/>
    <col min="12289" max="12290" width="9.140625" style="1"/>
    <col min="12291" max="12295" width="9.140625" style="2"/>
    <col min="12296" max="12296" width="9.140625" style="63"/>
    <col min="12297" max="12299" width="9.140625" style="2"/>
    <col min="12300" max="12300" width="9.140625" style="63"/>
    <col min="12301" max="12304" width="9.140625" style="2"/>
    <col min="12305" max="12306" width="9.140625" style="1"/>
    <col min="12307" max="12311" width="9.140625" style="2"/>
    <col min="12312" max="12312" width="9.140625" style="63"/>
    <col min="12313" max="12315" width="9.140625" style="2"/>
    <col min="12316" max="12316" width="9.140625" style="63"/>
    <col min="12317" max="12320" width="9.140625" style="2"/>
    <col min="12321" max="12322" width="9.140625" style="1"/>
    <col min="12323" max="12327" width="9.140625" style="2"/>
    <col min="12328" max="12328" width="9.140625" style="63"/>
    <col min="12329" max="12331" width="9.140625" style="2"/>
    <col min="12332" max="12332" width="9.140625" style="63"/>
    <col min="12333" max="12336" width="9.140625" style="2"/>
    <col min="12337" max="12338" width="9.140625" style="1"/>
    <col min="12339" max="12343" width="9.140625" style="2"/>
    <col min="12344" max="12344" width="9.140625" style="63"/>
    <col min="12345" max="12347" width="9.140625" style="2"/>
    <col min="12348" max="12348" width="9.140625" style="63"/>
    <col min="12349" max="12352" width="9.140625" style="2"/>
    <col min="12353" max="12354" width="9.140625" style="1"/>
    <col min="12355" max="12359" width="9.140625" style="2"/>
    <col min="12360" max="12360" width="9.140625" style="63"/>
    <col min="12361" max="12363" width="9.140625" style="2"/>
    <col min="12364" max="12364" width="9.140625" style="63"/>
    <col min="12365" max="12368" width="9.140625" style="2"/>
    <col min="12369" max="12370" width="9.140625" style="1"/>
    <col min="12371" max="12375" width="9.140625" style="2"/>
    <col min="12376" max="12376" width="9.140625" style="63"/>
    <col min="12377" max="12379" width="9.140625" style="2"/>
    <col min="12380" max="12380" width="9.140625" style="63"/>
    <col min="12381" max="12384" width="9.140625" style="2"/>
    <col min="12385" max="12386" width="9.140625" style="1"/>
    <col min="12387" max="12391" width="9.140625" style="2"/>
    <col min="12392" max="12392" width="9.140625" style="63"/>
    <col min="12393" max="12395" width="9.140625" style="2"/>
    <col min="12396" max="12396" width="9.140625" style="63"/>
    <col min="12397" max="12400" width="9.140625" style="2"/>
    <col min="12401" max="12402" width="9.140625" style="1"/>
    <col min="12403" max="12407" width="9.140625" style="2"/>
    <col min="12408" max="12408" width="9.140625" style="63"/>
    <col min="12409" max="12411" width="9.140625" style="2"/>
    <col min="12412" max="12412" width="9.140625" style="63"/>
    <col min="12413" max="12416" width="9.140625" style="2"/>
    <col min="12417" max="12418" width="9.140625" style="1"/>
    <col min="12419" max="12423" width="9.140625" style="2"/>
    <col min="12424" max="12424" width="9.140625" style="63"/>
    <col min="12425" max="12427" width="9.140625" style="2"/>
    <col min="12428" max="12428" width="9.140625" style="63"/>
    <col min="12429" max="12432" width="9.140625" style="2"/>
    <col min="12433" max="12434" width="9.140625" style="1"/>
    <col min="12435" max="12439" width="9.140625" style="2"/>
    <col min="12440" max="12440" width="9.140625" style="63"/>
    <col min="12441" max="12443" width="9.140625" style="2"/>
    <col min="12444" max="12444" width="9.140625" style="63"/>
    <col min="12445" max="12448" width="9.140625" style="2"/>
    <col min="12449" max="12450" width="9.140625" style="1"/>
    <col min="12451" max="12455" width="9.140625" style="2"/>
    <col min="12456" max="12456" width="9.140625" style="63"/>
    <col min="12457" max="12459" width="9.140625" style="2"/>
    <col min="12460" max="12460" width="9.140625" style="63"/>
    <col min="12461" max="12464" width="9.140625" style="2"/>
    <col min="12465" max="12466" width="9.140625" style="1"/>
    <col min="12467" max="12471" width="9.140625" style="2"/>
    <col min="12472" max="12472" width="9.140625" style="63"/>
    <col min="12473" max="12475" width="9.140625" style="2"/>
    <col min="12476" max="12476" width="9.140625" style="63"/>
    <col min="12477" max="12480" width="9.140625" style="2"/>
    <col min="12481" max="12482" width="9.140625" style="1"/>
    <col min="12483" max="12487" width="9.140625" style="2"/>
    <col min="12488" max="12488" width="9.140625" style="63"/>
    <col min="12489" max="12491" width="9.140625" style="2"/>
    <col min="12492" max="12492" width="9.140625" style="63"/>
    <col min="12493" max="12496" width="9.140625" style="2"/>
    <col min="12497" max="12498" width="9.140625" style="1"/>
    <col min="12499" max="12503" width="9.140625" style="2"/>
    <col min="12504" max="12504" width="9.140625" style="63"/>
    <col min="12505" max="12507" width="9.140625" style="2"/>
    <col min="12508" max="12508" width="9.140625" style="63"/>
    <col min="12509" max="12512" width="9.140625" style="2"/>
    <col min="12513" max="12514" width="9.140625" style="1"/>
    <col min="12515" max="12519" width="9.140625" style="2"/>
    <col min="12520" max="12520" width="9.140625" style="63"/>
    <col min="12521" max="12523" width="9.140625" style="2"/>
    <col min="12524" max="12524" width="9.140625" style="63"/>
    <col min="12525" max="12528" width="9.140625" style="2"/>
    <col min="12529" max="12530" width="9.140625" style="1"/>
    <col min="12531" max="12535" width="9.140625" style="2"/>
    <col min="12536" max="12536" width="9.140625" style="63"/>
    <col min="12537" max="12539" width="9.140625" style="2"/>
    <col min="12540" max="12540" width="9.140625" style="63"/>
    <col min="12541" max="12544" width="9.140625" style="2"/>
    <col min="12545" max="12546" width="9.140625" style="1"/>
    <col min="12547" max="12551" width="9.140625" style="2"/>
    <col min="12552" max="12552" width="9.140625" style="63"/>
    <col min="12553" max="12555" width="9.140625" style="2"/>
    <col min="12556" max="12556" width="9.140625" style="63"/>
    <col min="12557" max="12560" width="9.140625" style="2"/>
    <col min="12561" max="12562" width="9.140625" style="1"/>
    <col min="12563" max="12567" width="9.140625" style="2"/>
    <col min="12568" max="12568" width="9.140625" style="63"/>
    <col min="12569" max="12571" width="9.140625" style="2"/>
    <col min="12572" max="12572" width="9.140625" style="63"/>
    <col min="12573" max="12576" width="9.140625" style="2"/>
    <col min="12577" max="12578" width="9.140625" style="1"/>
    <col min="12579" max="12583" width="9.140625" style="2"/>
    <col min="12584" max="12584" width="9.140625" style="63"/>
    <col min="12585" max="12587" width="9.140625" style="2"/>
    <col min="12588" max="12588" width="9.140625" style="63"/>
    <col min="12589" max="12592" width="9.140625" style="2"/>
    <col min="12593" max="12594" width="9.140625" style="1"/>
    <col min="12595" max="12599" width="9.140625" style="2"/>
    <col min="12600" max="12600" width="9.140625" style="63"/>
    <col min="12601" max="12603" width="9.140625" style="2"/>
    <col min="12604" max="12604" width="9.140625" style="63"/>
    <col min="12605" max="12608" width="9.140625" style="2"/>
    <col min="12609" max="12610" width="9.140625" style="1"/>
    <col min="12611" max="12615" width="9.140625" style="2"/>
    <col min="12616" max="12616" width="9.140625" style="63"/>
    <col min="12617" max="12619" width="9.140625" style="2"/>
    <col min="12620" max="12620" width="9.140625" style="63"/>
    <col min="12621" max="12624" width="9.140625" style="2"/>
    <col min="12625" max="12626" width="9.140625" style="1"/>
    <col min="12627" max="12631" width="9.140625" style="2"/>
    <col min="12632" max="12632" width="9.140625" style="63"/>
    <col min="12633" max="12635" width="9.140625" style="2"/>
    <col min="12636" max="12636" width="9.140625" style="63"/>
    <col min="12637" max="12640" width="9.140625" style="2"/>
    <col min="12641" max="12642" width="9.140625" style="1"/>
    <col min="12643" max="12647" width="9.140625" style="2"/>
    <col min="12648" max="12648" width="9.140625" style="63"/>
    <col min="12649" max="12651" width="9.140625" style="2"/>
    <col min="12652" max="12652" width="9.140625" style="63"/>
    <col min="12653" max="12656" width="9.140625" style="2"/>
    <col min="12657" max="12658" width="9.140625" style="1"/>
    <col min="12659" max="12663" width="9.140625" style="2"/>
    <col min="12664" max="12664" width="9.140625" style="63"/>
    <col min="12665" max="12667" width="9.140625" style="2"/>
    <col min="12668" max="12668" width="9.140625" style="63"/>
    <col min="12669" max="12672" width="9.140625" style="2"/>
    <col min="12673" max="12674" width="9.140625" style="1"/>
    <col min="12675" max="12679" width="9.140625" style="2"/>
    <col min="12680" max="12680" width="9.140625" style="63"/>
    <col min="12681" max="12683" width="9.140625" style="2"/>
    <col min="12684" max="12684" width="9.140625" style="63"/>
    <col min="12685" max="12688" width="9.140625" style="2"/>
    <col min="12689" max="12690" width="9.140625" style="1"/>
    <col min="12691" max="12695" width="9.140625" style="2"/>
    <col min="12696" max="12696" width="9.140625" style="63"/>
    <col min="12697" max="12699" width="9.140625" style="2"/>
    <col min="12700" max="12700" width="9.140625" style="63"/>
    <col min="12701" max="12704" width="9.140625" style="2"/>
    <col min="12705" max="12706" width="9.140625" style="1"/>
    <col min="12707" max="12711" width="9.140625" style="2"/>
    <col min="12712" max="12712" width="9.140625" style="63"/>
    <col min="12713" max="12715" width="9.140625" style="2"/>
    <col min="12716" max="12716" width="9.140625" style="63"/>
    <col min="12717" max="12720" width="9.140625" style="2"/>
    <col min="12721" max="12722" width="9.140625" style="1"/>
    <col min="12723" max="12727" width="9.140625" style="2"/>
    <col min="12728" max="12728" width="9.140625" style="63"/>
    <col min="12729" max="12731" width="9.140625" style="2"/>
    <col min="12732" max="12732" width="9.140625" style="63"/>
    <col min="12733" max="12736" width="9.140625" style="2"/>
    <col min="12737" max="12738" width="9.140625" style="1"/>
    <col min="12739" max="12743" width="9.140625" style="2"/>
    <col min="12744" max="12744" width="9.140625" style="63"/>
    <col min="12745" max="12747" width="9.140625" style="2"/>
    <col min="12748" max="12748" width="9.140625" style="63"/>
    <col min="12749" max="12752" width="9.140625" style="2"/>
    <col min="12753" max="12754" width="9.140625" style="1"/>
    <col min="12755" max="12759" width="9.140625" style="2"/>
    <col min="12760" max="12760" width="9.140625" style="63"/>
    <col min="12761" max="12763" width="9.140625" style="2"/>
    <col min="12764" max="12764" width="9.140625" style="63"/>
    <col min="12765" max="12768" width="9.140625" style="2"/>
    <col min="12769" max="12770" width="9.140625" style="1"/>
    <col min="12771" max="12775" width="9.140625" style="2"/>
    <col min="12776" max="12776" width="9.140625" style="63"/>
    <col min="12777" max="12779" width="9.140625" style="2"/>
    <col min="12780" max="12780" width="9.140625" style="63"/>
    <col min="12781" max="12784" width="9.140625" style="2"/>
    <col min="12785" max="12786" width="9.140625" style="1"/>
    <col min="12787" max="12791" width="9.140625" style="2"/>
    <col min="12792" max="12792" width="9.140625" style="63"/>
    <col min="12793" max="12795" width="9.140625" style="2"/>
    <col min="12796" max="12796" width="9.140625" style="63"/>
    <col min="12797" max="12800" width="9.140625" style="2"/>
    <col min="12801" max="12802" width="9.140625" style="1"/>
    <col min="12803" max="12807" width="9.140625" style="2"/>
    <col min="12808" max="12808" width="9.140625" style="63"/>
    <col min="12809" max="12811" width="9.140625" style="2"/>
    <col min="12812" max="12812" width="9.140625" style="63"/>
    <col min="12813" max="12816" width="9.140625" style="2"/>
    <col min="12817" max="12818" width="9.140625" style="1"/>
    <col min="12819" max="12823" width="9.140625" style="2"/>
    <col min="12824" max="12824" width="9.140625" style="63"/>
    <col min="12825" max="12827" width="9.140625" style="2"/>
    <col min="12828" max="12828" width="9.140625" style="63"/>
    <col min="12829" max="12832" width="9.140625" style="2"/>
    <col min="12833" max="12834" width="9.140625" style="1"/>
    <col min="12835" max="12839" width="9.140625" style="2"/>
    <col min="12840" max="12840" width="9.140625" style="63"/>
    <col min="12841" max="12843" width="9.140625" style="2"/>
    <col min="12844" max="12844" width="9.140625" style="63"/>
    <col min="12845" max="12848" width="9.140625" style="2"/>
    <col min="12849" max="12850" width="9.140625" style="1"/>
    <col min="12851" max="12855" width="9.140625" style="2"/>
    <col min="12856" max="12856" width="9.140625" style="63"/>
    <col min="12857" max="12859" width="9.140625" style="2"/>
    <col min="12860" max="12860" width="9.140625" style="63"/>
    <col min="12861" max="12864" width="9.140625" style="2"/>
    <col min="12865" max="12866" width="9.140625" style="1"/>
    <col min="12867" max="12871" width="9.140625" style="2"/>
    <col min="12872" max="12872" width="9.140625" style="63"/>
    <col min="12873" max="12875" width="9.140625" style="2"/>
    <col min="12876" max="12876" width="9.140625" style="63"/>
    <col min="12877" max="12880" width="9.140625" style="2"/>
    <col min="12881" max="12882" width="9.140625" style="1"/>
    <col min="12883" max="12887" width="9.140625" style="2"/>
    <col min="12888" max="12888" width="9.140625" style="63"/>
    <col min="12889" max="12891" width="9.140625" style="2"/>
    <col min="12892" max="12892" width="9.140625" style="63"/>
    <col min="12893" max="12896" width="9.140625" style="2"/>
    <col min="12897" max="12898" width="9.140625" style="1"/>
    <col min="12899" max="12903" width="9.140625" style="2"/>
    <col min="12904" max="12904" width="9.140625" style="63"/>
    <col min="12905" max="12907" width="9.140625" style="2"/>
    <col min="12908" max="12908" width="9.140625" style="63"/>
    <col min="12909" max="12912" width="9.140625" style="2"/>
    <col min="12913" max="12914" width="9.140625" style="1"/>
    <col min="12915" max="12919" width="9.140625" style="2"/>
    <col min="12920" max="12920" width="9.140625" style="63"/>
    <col min="12921" max="12923" width="9.140625" style="2"/>
    <col min="12924" max="12924" width="9.140625" style="63"/>
    <col min="12925" max="12928" width="9.140625" style="2"/>
    <col min="12929" max="12930" width="9.140625" style="1"/>
    <col min="12931" max="12935" width="9.140625" style="2"/>
    <col min="12936" max="12936" width="9.140625" style="63"/>
    <col min="12937" max="12939" width="9.140625" style="2"/>
    <col min="12940" max="12940" width="9.140625" style="63"/>
    <col min="12941" max="12944" width="9.140625" style="2"/>
    <col min="12945" max="12946" width="9.140625" style="1"/>
    <col min="12947" max="12951" width="9.140625" style="2"/>
    <col min="12952" max="12952" width="9.140625" style="63"/>
    <col min="12953" max="12955" width="9.140625" style="2"/>
    <col min="12956" max="12956" width="9.140625" style="63"/>
    <col min="12957" max="12960" width="9.140625" style="2"/>
    <col min="12961" max="12962" width="9.140625" style="1"/>
    <col min="12963" max="12967" width="9.140625" style="2"/>
    <col min="12968" max="12968" width="9.140625" style="63"/>
    <col min="12969" max="12971" width="9.140625" style="2"/>
    <col min="12972" max="12972" width="9.140625" style="63"/>
    <col min="12973" max="12976" width="9.140625" style="2"/>
    <col min="12977" max="12978" width="9.140625" style="1"/>
    <col min="12979" max="12983" width="9.140625" style="2"/>
    <col min="12984" max="12984" width="9.140625" style="63"/>
    <col min="12985" max="12987" width="9.140625" style="2"/>
    <col min="12988" max="12988" width="9.140625" style="63"/>
    <col min="12989" max="12992" width="9.140625" style="2"/>
    <col min="12993" max="12994" width="9.140625" style="1"/>
    <col min="12995" max="12999" width="9.140625" style="2"/>
    <col min="13000" max="13000" width="9.140625" style="63"/>
    <col min="13001" max="13003" width="9.140625" style="2"/>
    <col min="13004" max="13004" width="9.140625" style="63"/>
    <col min="13005" max="13008" width="9.140625" style="2"/>
    <col min="13009" max="13010" width="9.140625" style="1"/>
    <col min="13011" max="13015" width="9.140625" style="2"/>
    <col min="13016" max="13016" width="9.140625" style="63"/>
    <col min="13017" max="13019" width="9.140625" style="2"/>
    <col min="13020" max="13020" width="9.140625" style="63"/>
    <col min="13021" max="13024" width="9.140625" style="2"/>
    <col min="13025" max="13026" width="9.140625" style="1"/>
    <col min="13027" max="13031" width="9.140625" style="2"/>
    <col min="13032" max="13032" width="9.140625" style="63"/>
    <col min="13033" max="13035" width="9.140625" style="2"/>
    <col min="13036" max="13036" width="9.140625" style="63"/>
    <col min="13037" max="13040" width="9.140625" style="2"/>
    <col min="13041" max="13042" width="9.140625" style="1"/>
    <col min="13043" max="13047" width="9.140625" style="2"/>
    <col min="13048" max="13048" width="9.140625" style="63"/>
    <col min="13049" max="13051" width="9.140625" style="2"/>
    <col min="13052" max="13052" width="9.140625" style="63"/>
    <col min="13053" max="13056" width="9.140625" style="2"/>
    <col min="13057" max="13058" width="9.140625" style="1"/>
    <col min="13059" max="13063" width="9.140625" style="2"/>
    <col min="13064" max="13064" width="9.140625" style="63"/>
    <col min="13065" max="13067" width="9.140625" style="2"/>
    <col min="13068" max="13068" width="9.140625" style="63"/>
    <col min="13069" max="13072" width="9.140625" style="2"/>
    <col min="13073" max="13074" width="9.140625" style="1"/>
    <col min="13075" max="13079" width="9.140625" style="2"/>
    <col min="13080" max="13080" width="9.140625" style="63"/>
    <col min="13081" max="13083" width="9.140625" style="2"/>
    <col min="13084" max="13084" width="9.140625" style="63"/>
    <col min="13085" max="13088" width="9.140625" style="2"/>
    <col min="13089" max="13090" width="9.140625" style="1"/>
    <col min="13091" max="13095" width="9.140625" style="2"/>
    <col min="13096" max="13096" width="9.140625" style="63"/>
    <col min="13097" max="13099" width="9.140625" style="2"/>
    <col min="13100" max="13100" width="9.140625" style="63"/>
    <col min="13101" max="13104" width="9.140625" style="2"/>
    <col min="13105" max="13106" width="9.140625" style="1"/>
    <col min="13107" max="13111" width="9.140625" style="2"/>
    <col min="13112" max="13112" width="9.140625" style="63"/>
    <col min="13113" max="13115" width="9.140625" style="2"/>
    <col min="13116" max="13116" width="9.140625" style="63"/>
    <col min="13117" max="13120" width="9.140625" style="2"/>
    <col min="13121" max="13122" width="9.140625" style="1"/>
    <col min="13123" max="13127" width="9.140625" style="2"/>
    <col min="13128" max="13128" width="9.140625" style="63"/>
    <col min="13129" max="13131" width="9.140625" style="2"/>
    <col min="13132" max="13132" width="9.140625" style="63"/>
    <col min="13133" max="13136" width="9.140625" style="2"/>
    <col min="13137" max="13138" width="9.140625" style="1"/>
    <col min="13139" max="13143" width="9.140625" style="2"/>
    <col min="13144" max="13144" width="9.140625" style="63"/>
    <col min="13145" max="13147" width="9.140625" style="2"/>
    <col min="13148" max="13148" width="9.140625" style="63"/>
    <col min="13149" max="13152" width="9.140625" style="2"/>
    <col min="13153" max="13154" width="9.140625" style="1"/>
    <col min="13155" max="13159" width="9.140625" style="2"/>
    <col min="13160" max="13160" width="9.140625" style="63"/>
    <col min="13161" max="13163" width="9.140625" style="2"/>
    <col min="13164" max="13164" width="9.140625" style="63"/>
    <col min="13165" max="13168" width="9.140625" style="2"/>
    <col min="13169" max="13170" width="9.140625" style="1"/>
    <col min="13171" max="13175" width="9.140625" style="2"/>
    <col min="13176" max="13176" width="9.140625" style="63"/>
    <col min="13177" max="13179" width="9.140625" style="2"/>
    <col min="13180" max="13180" width="9.140625" style="63"/>
    <col min="13181" max="13184" width="9.140625" style="2"/>
    <col min="13185" max="13186" width="9.140625" style="1"/>
    <col min="13187" max="13191" width="9.140625" style="2"/>
    <col min="13192" max="13192" width="9.140625" style="63"/>
    <col min="13193" max="13195" width="9.140625" style="2"/>
    <col min="13196" max="13196" width="9.140625" style="63"/>
    <col min="13197" max="13200" width="9.140625" style="2"/>
    <col min="13201" max="13202" width="9.140625" style="1"/>
    <col min="13203" max="13207" width="9.140625" style="2"/>
    <col min="13208" max="13208" width="9.140625" style="63"/>
    <col min="13209" max="13211" width="9.140625" style="2"/>
    <col min="13212" max="13212" width="9.140625" style="63"/>
    <col min="13213" max="13216" width="9.140625" style="2"/>
    <col min="13217" max="13218" width="9.140625" style="1"/>
    <col min="13219" max="13223" width="9.140625" style="2"/>
    <col min="13224" max="13224" width="9.140625" style="63"/>
    <col min="13225" max="13227" width="9.140625" style="2"/>
    <col min="13228" max="13228" width="9.140625" style="63"/>
    <col min="13229" max="13232" width="9.140625" style="2"/>
    <col min="13233" max="13234" width="9.140625" style="1"/>
    <col min="13235" max="13239" width="9.140625" style="2"/>
    <col min="13240" max="13240" width="9.140625" style="63"/>
    <col min="13241" max="13243" width="9.140625" style="2"/>
    <col min="13244" max="13244" width="9.140625" style="63"/>
    <col min="13245" max="13248" width="9.140625" style="2"/>
    <col min="13249" max="13250" width="9.140625" style="1"/>
    <col min="13251" max="13255" width="9.140625" style="2"/>
    <col min="13256" max="13256" width="9.140625" style="63"/>
    <col min="13257" max="13259" width="9.140625" style="2"/>
    <col min="13260" max="13260" width="9.140625" style="63"/>
    <col min="13261" max="13264" width="9.140625" style="2"/>
    <col min="13265" max="13266" width="9.140625" style="1"/>
    <col min="13267" max="13271" width="9.140625" style="2"/>
    <col min="13272" max="13272" width="9.140625" style="63"/>
    <col min="13273" max="13275" width="9.140625" style="2"/>
    <col min="13276" max="13276" width="9.140625" style="63"/>
    <col min="13277" max="13280" width="9.140625" style="2"/>
    <col min="13281" max="13282" width="9.140625" style="1"/>
    <col min="13283" max="13287" width="9.140625" style="2"/>
    <col min="13288" max="13288" width="9.140625" style="63"/>
    <col min="13289" max="13291" width="9.140625" style="2"/>
    <col min="13292" max="13292" width="9.140625" style="63"/>
    <col min="13293" max="13296" width="9.140625" style="2"/>
    <col min="13297" max="13298" width="9.140625" style="1"/>
    <col min="13299" max="13303" width="9.140625" style="2"/>
    <col min="13304" max="13304" width="9.140625" style="63"/>
    <col min="13305" max="13307" width="9.140625" style="2"/>
    <col min="13308" max="13308" width="9.140625" style="63"/>
    <col min="13309" max="13312" width="9.140625" style="2"/>
    <col min="13313" max="13314" width="9.140625" style="1"/>
    <col min="13315" max="13319" width="9.140625" style="2"/>
    <col min="13320" max="13320" width="9.140625" style="63"/>
    <col min="13321" max="13323" width="9.140625" style="2"/>
    <col min="13324" max="13324" width="9.140625" style="63"/>
    <col min="13325" max="13328" width="9.140625" style="2"/>
    <col min="13329" max="13330" width="9.140625" style="1"/>
    <col min="13331" max="13335" width="9.140625" style="2"/>
    <col min="13336" max="13336" width="9.140625" style="63"/>
    <col min="13337" max="13339" width="9.140625" style="2"/>
    <col min="13340" max="13340" width="9.140625" style="63"/>
    <col min="13341" max="13344" width="9.140625" style="2"/>
    <col min="13345" max="13346" width="9.140625" style="1"/>
    <col min="13347" max="13351" width="9.140625" style="2"/>
    <col min="13352" max="13352" width="9.140625" style="63"/>
    <col min="13353" max="13355" width="9.140625" style="2"/>
    <col min="13356" max="13356" width="9.140625" style="63"/>
    <col min="13357" max="13360" width="9.140625" style="2"/>
    <col min="13361" max="13362" width="9.140625" style="1"/>
    <col min="13363" max="13367" width="9.140625" style="2"/>
    <col min="13368" max="13368" width="9.140625" style="63"/>
    <col min="13369" max="13371" width="9.140625" style="2"/>
    <col min="13372" max="13372" width="9.140625" style="63"/>
    <col min="13373" max="13376" width="9.140625" style="2"/>
    <col min="13377" max="13378" width="9.140625" style="1"/>
    <col min="13379" max="13383" width="9.140625" style="2"/>
    <col min="13384" max="13384" width="9.140625" style="63"/>
    <col min="13385" max="13387" width="9.140625" style="2"/>
    <col min="13388" max="13388" width="9.140625" style="63"/>
    <col min="13389" max="13392" width="9.140625" style="2"/>
    <col min="13393" max="13394" width="9.140625" style="1"/>
    <col min="13395" max="13399" width="9.140625" style="2"/>
    <col min="13400" max="13400" width="9.140625" style="63"/>
    <col min="13401" max="13403" width="9.140625" style="2"/>
    <col min="13404" max="13404" width="9.140625" style="63"/>
    <col min="13405" max="13408" width="9.140625" style="2"/>
    <col min="13409" max="13410" width="9.140625" style="1"/>
    <col min="13411" max="13415" width="9.140625" style="2"/>
    <col min="13416" max="13416" width="9.140625" style="63"/>
    <col min="13417" max="13419" width="9.140625" style="2"/>
    <col min="13420" max="13420" width="9.140625" style="63"/>
    <col min="13421" max="13424" width="9.140625" style="2"/>
    <col min="13425" max="13426" width="9.140625" style="1"/>
    <col min="13427" max="13431" width="9.140625" style="2"/>
    <col min="13432" max="13432" width="9.140625" style="63"/>
    <col min="13433" max="13435" width="9.140625" style="2"/>
    <col min="13436" max="13436" width="9.140625" style="63"/>
    <col min="13437" max="13440" width="9.140625" style="2"/>
    <col min="13441" max="13442" width="9.140625" style="1"/>
    <col min="13443" max="13447" width="9.140625" style="2"/>
    <col min="13448" max="13448" width="9.140625" style="63"/>
    <col min="13449" max="13451" width="9.140625" style="2"/>
    <col min="13452" max="13452" width="9.140625" style="63"/>
    <col min="13453" max="13456" width="9.140625" style="2"/>
    <col min="13457" max="13458" width="9.140625" style="1"/>
    <col min="13459" max="13463" width="9.140625" style="2"/>
    <col min="13464" max="13464" width="9.140625" style="63"/>
    <col min="13465" max="13467" width="9.140625" style="2"/>
    <col min="13468" max="13468" width="9.140625" style="63"/>
    <col min="13469" max="13472" width="9.140625" style="2"/>
    <col min="13473" max="13474" width="9.140625" style="1"/>
    <col min="13475" max="13479" width="9.140625" style="2"/>
    <col min="13480" max="13480" width="9.140625" style="63"/>
    <col min="13481" max="13483" width="9.140625" style="2"/>
    <col min="13484" max="13484" width="9.140625" style="63"/>
    <col min="13485" max="13488" width="9.140625" style="2"/>
    <col min="13489" max="13490" width="9.140625" style="1"/>
    <col min="13491" max="13495" width="9.140625" style="2"/>
    <col min="13496" max="13496" width="9.140625" style="63"/>
    <col min="13497" max="13499" width="9.140625" style="2"/>
    <col min="13500" max="13500" width="9.140625" style="63"/>
    <col min="13501" max="13504" width="9.140625" style="2"/>
    <col min="13505" max="13506" width="9.140625" style="1"/>
    <col min="13507" max="13511" width="9.140625" style="2"/>
    <col min="13512" max="13512" width="9.140625" style="63"/>
    <col min="13513" max="13515" width="9.140625" style="2"/>
    <col min="13516" max="13516" width="9.140625" style="63"/>
    <col min="13517" max="13520" width="9.140625" style="2"/>
    <col min="13521" max="13522" width="9.140625" style="1"/>
    <col min="13523" max="13527" width="9.140625" style="2"/>
    <col min="13528" max="13528" width="9.140625" style="63"/>
    <col min="13529" max="13531" width="9.140625" style="2"/>
    <col min="13532" max="13532" width="9.140625" style="63"/>
    <col min="13533" max="13536" width="9.140625" style="2"/>
    <col min="13537" max="13538" width="9.140625" style="1"/>
    <col min="13539" max="13543" width="9.140625" style="2"/>
    <col min="13544" max="13544" width="9.140625" style="63"/>
    <col min="13545" max="13547" width="9.140625" style="2"/>
    <col min="13548" max="13548" width="9.140625" style="63"/>
    <col min="13549" max="13552" width="9.140625" style="2"/>
    <col min="13553" max="13554" width="9.140625" style="1"/>
    <col min="13555" max="13559" width="9.140625" style="2"/>
    <col min="13560" max="13560" width="9.140625" style="63"/>
    <col min="13561" max="13563" width="9.140625" style="2"/>
    <col min="13564" max="13564" width="9.140625" style="63"/>
    <col min="13565" max="13568" width="9.140625" style="2"/>
    <col min="13569" max="13570" width="9.140625" style="1"/>
    <col min="13571" max="13575" width="9.140625" style="2"/>
    <col min="13576" max="13576" width="9.140625" style="63"/>
    <col min="13577" max="13579" width="9.140625" style="2"/>
    <col min="13580" max="13580" width="9.140625" style="63"/>
    <col min="13581" max="13584" width="9.140625" style="2"/>
    <col min="13585" max="13586" width="9.140625" style="1"/>
    <col min="13587" max="13591" width="9.140625" style="2"/>
    <col min="13592" max="13592" width="9.140625" style="63"/>
    <col min="13593" max="13595" width="9.140625" style="2"/>
    <col min="13596" max="13596" width="9.140625" style="63"/>
    <col min="13597" max="13600" width="9.140625" style="2"/>
    <col min="13601" max="13602" width="9.140625" style="1"/>
    <col min="13603" max="13607" width="9.140625" style="2"/>
    <col min="13608" max="13608" width="9.140625" style="63"/>
    <col min="13609" max="13611" width="9.140625" style="2"/>
    <col min="13612" max="13612" width="9.140625" style="63"/>
    <col min="13613" max="13616" width="9.140625" style="2"/>
    <col min="13617" max="13618" width="9.140625" style="1"/>
    <col min="13619" max="13623" width="9.140625" style="2"/>
    <col min="13624" max="13624" width="9.140625" style="63"/>
    <col min="13625" max="13627" width="9.140625" style="2"/>
    <col min="13628" max="13628" width="9.140625" style="63"/>
    <col min="13629" max="13632" width="9.140625" style="2"/>
    <col min="13633" max="13634" width="9.140625" style="1"/>
    <col min="13635" max="13639" width="9.140625" style="2"/>
    <col min="13640" max="13640" width="9.140625" style="63"/>
    <col min="13641" max="13643" width="9.140625" style="2"/>
    <col min="13644" max="13644" width="9.140625" style="63"/>
    <col min="13645" max="13648" width="9.140625" style="2"/>
    <col min="13649" max="13650" width="9.140625" style="1"/>
    <col min="13651" max="13655" width="9.140625" style="2"/>
    <col min="13656" max="13656" width="9.140625" style="63"/>
    <col min="13657" max="13659" width="9.140625" style="2"/>
    <col min="13660" max="13660" width="9.140625" style="63"/>
    <col min="13661" max="13664" width="9.140625" style="2"/>
    <col min="13665" max="13666" width="9.140625" style="1"/>
    <col min="13667" max="13671" width="9.140625" style="2"/>
    <col min="13672" max="13672" width="9.140625" style="63"/>
    <col min="13673" max="13675" width="9.140625" style="2"/>
    <col min="13676" max="13676" width="9.140625" style="63"/>
    <col min="13677" max="13680" width="9.140625" style="2"/>
    <col min="13681" max="13682" width="9.140625" style="1"/>
    <col min="13683" max="13687" width="9.140625" style="2"/>
    <col min="13688" max="13688" width="9.140625" style="63"/>
    <col min="13689" max="13691" width="9.140625" style="2"/>
    <col min="13692" max="13692" width="9.140625" style="63"/>
    <col min="13693" max="13696" width="9.140625" style="2"/>
    <col min="13697" max="13698" width="9.140625" style="1"/>
    <col min="13699" max="13703" width="9.140625" style="2"/>
    <col min="13704" max="13704" width="9.140625" style="63"/>
    <col min="13705" max="13707" width="9.140625" style="2"/>
    <col min="13708" max="13708" width="9.140625" style="63"/>
    <col min="13709" max="13712" width="9.140625" style="2"/>
    <col min="13713" max="13714" width="9.140625" style="1"/>
    <col min="13715" max="13719" width="9.140625" style="2"/>
    <col min="13720" max="13720" width="9.140625" style="63"/>
    <col min="13721" max="13723" width="9.140625" style="2"/>
    <col min="13724" max="13724" width="9.140625" style="63"/>
    <col min="13725" max="13728" width="9.140625" style="2"/>
    <col min="13729" max="13730" width="9.140625" style="1"/>
    <col min="13731" max="13735" width="9.140625" style="2"/>
    <col min="13736" max="13736" width="9.140625" style="63"/>
    <col min="13737" max="13739" width="9.140625" style="2"/>
    <col min="13740" max="13740" width="9.140625" style="63"/>
    <col min="13741" max="13744" width="9.140625" style="2"/>
    <col min="13745" max="13746" width="9.140625" style="1"/>
    <col min="13747" max="13751" width="9.140625" style="2"/>
    <col min="13752" max="13752" width="9.140625" style="63"/>
    <col min="13753" max="13755" width="9.140625" style="2"/>
    <col min="13756" max="13756" width="9.140625" style="63"/>
    <col min="13757" max="13760" width="9.140625" style="2"/>
    <col min="13761" max="13762" width="9.140625" style="1"/>
    <col min="13763" max="13767" width="9.140625" style="2"/>
    <col min="13768" max="13768" width="9.140625" style="63"/>
    <col min="13769" max="13771" width="9.140625" style="2"/>
    <col min="13772" max="13772" width="9.140625" style="63"/>
    <col min="13773" max="13776" width="9.140625" style="2"/>
    <col min="13777" max="13778" width="9.140625" style="1"/>
    <col min="13779" max="13783" width="9.140625" style="2"/>
    <col min="13784" max="13784" width="9.140625" style="63"/>
    <col min="13785" max="13787" width="9.140625" style="2"/>
    <col min="13788" max="13788" width="9.140625" style="63"/>
    <col min="13789" max="13792" width="9.140625" style="2"/>
    <col min="13793" max="13794" width="9.140625" style="1"/>
    <col min="13795" max="13799" width="9.140625" style="2"/>
    <col min="13800" max="13800" width="9.140625" style="63"/>
    <col min="13801" max="13803" width="9.140625" style="2"/>
    <col min="13804" max="13804" width="9.140625" style="63"/>
    <col min="13805" max="13808" width="9.140625" style="2"/>
    <col min="13809" max="13810" width="9.140625" style="1"/>
    <col min="13811" max="13815" width="9.140625" style="2"/>
    <col min="13816" max="13816" width="9.140625" style="63"/>
    <col min="13817" max="13819" width="9.140625" style="2"/>
    <col min="13820" max="13820" width="9.140625" style="63"/>
    <col min="13821" max="13824" width="9.140625" style="2"/>
    <col min="13825" max="13826" width="9.140625" style="1"/>
    <col min="13827" max="13831" width="9.140625" style="2"/>
    <col min="13832" max="13832" width="9.140625" style="63"/>
    <col min="13833" max="13835" width="9.140625" style="2"/>
    <col min="13836" max="13836" width="9.140625" style="63"/>
    <col min="13837" max="13840" width="9.140625" style="2"/>
    <col min="13841" max="13842" width="9.140625" style="1"/>
    <col min="13843" max="13847" width="9.140625" style="2"/>
    <col min="13848" max="13848" width="9.140625" style="63"/>
    <col min="13849" max="13851" width="9.140625" style="2"/>
    <col min="13852" max="13852" width="9.140625" style="63"/>
    <col min="13853" max="13856" width="9.140625" style="2"/>
    <col min="13857" max="13858" width="9.140625" style="1"/>
    <col min="13859" max="13863" width="9.140625" style="2"/>
    <col min="13864" max="13864" width="9.140625" style="63"/>
    <col min="13865" max="13867" width="9.140625" style="2"/>
    <col min="13868" max="13868" width="9.140625" style="63"/>
    <col min="13869" max="13872" width="9.140625" style="2"/>
    <col min="13873" max="13874" width="9.140625" style="1"/>
    <col min="13875" max="13879" width="9.140625" style="2"/>
    <col min="13880" max="13880" width="9.140625" style="63"/>
    <col min="13881" max="13883" width="9.140625" style="2"/>
    <col min="13884" max="13884" width="9.140625" style="63"/>
    <col min="13885" max="13888" width="9.140625" style="2"/>
    <col min="13889" max="13890" width="9.140625" style="1"/>
    <col min="13891" max="13895" width="9.140625" style="2"/>
    <col min="13896" max="13896" width="9.140625" style="63"/>
    <col min="13897" max="13899" width="9.140625" style="2"/>
    <col min="13900" max="13900" width="9.140625" style="63"/>
    <col min="13901" max="13904" width="9.140625" style="2"/>
    <col min="13905" max="13906" width="9.140625" style="1"/>
    <col min="13907" max="13911" width="9.140625" style="2"/>
    <col min="13912" max="13912" width="9.140625" style="63"/>
    <col min="13913" max="13915" width="9.140625" style="2"/>
    <col min="13916" max="13916" width="9.140625" style="63"/>
    <col min="13917" max="13920" width="9.140625" style="2"/>
    <col min="13921" max="13922" width="9.140625" style="1"/>
    <col min="13923" max="13927" width="9.140625" style="2"/>
    <col min="13928" max="13928" width="9.140625" style="63"/>
    <col min="13929" max="13931" width="9.140625" style="2"/>
    <col min="13932" max="13932" width="9.140625" style="63"/>
    <col min="13933" max="13936" width="9.140625" style="2"/>
    <col min="13937" max="13938" width="9.140625" style="1"/>
    <col min="13939" max="13943" width="9.140625" style="2"/>
    <col min="13944" max="13944" width="9.140625" style="63"/>
    <col min="13945" max="13947" width="9.140625" style="2"/>
    <col min="13948" max="13948" width="9.140625" style="63"/>
    <col min="13949" max="13952" width="9.140625" style="2"/>
    <col min="13953" max="13954" width="9.140625" style="1"/>
    <col min="13955" max="13959" width="9.140625" style="2"/>
    <col min="13960" max="13960" width="9.140625" style="63"/>
    <col min="13961" max="13963" width="9.140625" style="2"/>
    <col min="13964" max="13964" width="9.140625" style="63"/>
    <col min="13965" max="13968" width="9.140625" style="2"/>
    <col min="13969" max="13970" width="9.140625" style="1"/>
    <col min="13971" max="13975" width="9.140625" style="2"/>
    <col min="13976" max="13976" width="9.140625" style="63"/>
    <col min="13977" max="13979" width="9.140625" style="2"/>
    <col min="13980" max="13980" width="9.140625" style="63"/>
    <col min="13981" max="13984" width="9.140625" style="2"/>
    <col min="13985" max="13986" width="9.140625" style="1"/>
    <col min="13987" max="13991" width="9.140625" style="2"/>
    <col min="13992" max="13992" width="9.140625" style="63"/>
    <col min="13993" max="13995" width="9.140625" style="2"/>
    <col min="13996" max="13996" width="9.140625" style="63"/>
    <col min="13997" max="14000" width="9.140625" style="2"/>
    <col min="14001" max="14002" width="9.140625" style="1"/>
    <col min="14003" max="14007" width="9.140625" style="2"/>
    <col min="14008" max="14008" width="9.140625" style="63"/>
    <col min="14009" max="14011" width="9.140625" style="2"/>
    <col min="14012" max="14012" width="9.140625" style="63"/>
    <col min="14013" max="14016" width="9.140625" style="2"/>
    <col min="14017" max="14018" width="9.140625" style="1"/>
    <col min="14019" max="14023" width="9.140625" style="2"/>
    <col min="14024" max="14024" width="9.140625" style="63"/>
    <col min="14025" max="14027" width="9.140625" style="2"/>
    <col min="14028" max="14028" width="9.140625" style="63"/>
    <col min="14029" max="14032" width="9.140625" style="2"/>
    <col min="14033" max="14034" width="9.140625" style="1"/>
    <col min="14035" max="14039" width="9.140625" style="2"/>
    <col min="14040" max="14040" width="9.140625" style="63"/>
    <col min="14041" max="14043" width="9.140625" style="2"/>
    <col min="14044" max="14044" width="9.140625" style="63"/>
    <col min="14045" max="14048" width="9.140625" style="2"/>
    <col min="14049" max="14050" width="9.140625" style="1"/>
    <col min="14051" max="14055" width="9.140625" style="2"/>
    <col min="14056" max="14056" width="9.140625" style="63"/>
    <col min="14057" max="14059" width="9.140625" style="2"/>
    <col min="14060" max="14060" width="9.140625" style="63"/>
    <col min="14061" max="14064" width="9.140625" style="2"/>
    <col min="14065" max="14066" width="9.140625" style="1"/>
    <col min="14067" max="14071" width="9.140625" style="2"/>
    <col min="14072" max="14072" width="9.140625" style="63"/>
    <col min="14073" max="14075" width="9.140625" style="2"/>
    <col min="14076" max="14076" width="9.140625" style="63"/>
    <col min="14077" max="14080" width="9.140625" style="2"/>
    <col min="14081" max="14082" width="9.140625" style="1"/>
    <col min="14083" max="14087" width="9.140625" style="2"/>
    <col min="14088" max="14088" width="9.140625" style="63"/>
    <col min="14089" max="14091" width="9.140625" style="2"/>
    <col min="14092" max="14092" width="9.140625" style="63"/>
    <col min="14093" max="14096" width="9.140625" style="2"/>
    <col min="14097" max="14098" width="9.140625" style="1"/>
    <col min="14099" max="14103" width="9.140625" style="2"/>
    <col min="14104" max="14104" width="9.140625" style="63"/>
    <col min="14105" max="14107" width="9.140625" style="2"/>
    <col min="14108" max="14108" width="9.140625" style="63"/>
    <col min="14109" max="14112" width="9.140625" style="2"/>
    <col min="14113" max="14114" width="9.140625" style="1"/>
    <col min="14115" max="14119" width="9.140625" style="2"/>
    <col min="14120" max="14120" width="9.140625" style="63"/>
    <col min="14121" max="14123" width="9.140625" style="2"/>
    <col min="14124" max="14124" width="9.140625" style="63"/>
    <col min="14125" max="14128" width="9.140625" style="2"/>
    <col min="14129" max="14130" width="9.140625" style="1"/>
    <col min="14131" max="14135" width="9.140625" style="2"/>
    <col min="14136" max="14136" width="9.140625" style="63"/>
    <col min="14137" max="14139" width="9.140625" style="2"/>
    <col min="14140" max="14140" width="9.140625" style="63"/>
    <col min="14141" max="14144" width="9.140625" style="2"/>
    <col min="14145" max="14146" width="9.140625" style="1"/>
    <col min="14147" max="14151" width="9.140625" style="2"/>
    <col min="14152" max="14152" width="9.140625" style="63"/>
    <col min="14153" max="14155" width="9.140625" style="2"/>
    <col min="14156" max="14156" width="9.140625" style="63"/>
    <col min="14157" max="14160" width="9.140625" style="2"/>
    <col min="14161" max="14162" width="9.140625" style="1"/>
    <col min="14163" max="14167" width="9.140625" style="2"/>
    <col min="14168" max="14168" width="9.140625" style="63"/>
    <col min="14169" max="14171" width="9.140625" style="2"/>
    <col min="14172" max="14172" width="9.140625" style="63"/>
    <col min="14173" max="14176" width="9.140625" style="2"/>
    <col min="14177" max="14178" width="9.140625" style="1"/>
    <col min="14179" max="14183" width="9.140625" style="2"/>
    <col min="14184" max="14184" width="9.140625" style="63"/>
    <col min="14185" max="14187" width="9.140625" style="2"/>
    <col min="14188" max="14188" width="9.140625" style="63"/>
    <col min="14189" max="14192" width="9.140625" style="2"/>
    <col min="14193" max="14194" width="9.140625" style="1"/>
    <col min="14195" max="14199" width="9.140625" style="2"/>
    <col min="14200" max="14200" width="9.140625" style="63"/>
    <col min="14201" max="14203" width="9.140625" style="2"/>
    <col min="14204" max="14204" width="9.140625" style="63"/>
    <col min="14205" max="14208" width="9.140625" style="2"/>
    <col min="14209" max="14210" width="9.140625" style="1"/>
    <col min="14211" max="14215" width="9.140625" style="2"/>
    <col min="14216" max="14216" width="9.140625" style="63"/>
    <col min="14217" max="14219" width="9.140625" style="2"/>
    <col min="14220" max="14220" width="9.140625" style="63"/>
    <col min="14221" max="14224" width="9.140625" style="2"/>
    <col min="14225" max="14226" width="9.140625" style="1"/>
    <col min="14227" max="14231" width="9.140625" style="2"/>
    <col min="14232" max="14232" width="9.140625" style="63"/>
    <col min="14233" max="14235" width="9.140625" style="2"/>
    <col min="14236" max="14236" width="9.140625" style="63"/>
    <col min="14237" max="14240" width="9.140625" style="2"/>
    <col min="14241" max="14242" width="9.140625" style="1"/>
    <col min="14243" max="14247" width="9.140625" style="2"/>
    <col min="14248" max="14248" width="9.140625" style="63"/>
    <col min="14249" max="14251" width="9.140625" style="2"/>
    <col min="14252" max="14252" width="9.140625" style="63"/>
    <col min="14253" max="14256" width="9.140625" style="2"/>
    <col min="14257" max="14258" width="9.140625" style="1"/>
    <col min="14259" max="14263" width="9.140625" style="2"/>
    <col min="14264" max="14264" width="9.140625" style="63"/>
    <col min="14265" max="14267" width="9.140625" style="2"/>
    <col min="14268" max="14268" width="9.140625" style="63"/>
    <col min="14269" max="14272" width="9.140625" style="2"/>
    <col min="14273" max="14274" width="9.140625" style="1"/>
    <col min="14275" max="14279" width="9.140625" style="2"/>
    <col min="14280" max="14280" width="9.140625" style="63"/>
    <col min="14281" max="14283" width="9.140625" style="2"/>
    <col min="14284" max="14284" width="9.140625" style="63"/>
    <col min="14285" max="14288" width="9.140625" style="2"/>
    <col min="14289" max="14290" width="9.140625" style="1"/>
    <col min="14291" max="14295" width="9.140625" style="2"/>
    <col min="14296" max="14296" width="9.140625" style="63"/>
    <col min="14297" max="14299" width="9.140625" style="2"/>
    <col min="14300" max="14300" width="9.140625" style="63"/>
    <col min="14301" max="14304" width="9.140625" style="2"/>
    <col min="14305" max="14306" width="9.140625" style="1"/>
    <col min="14307" max="14311" width="9.140625" style="2"/>
    <col min="14312" max="14312" width="9.140625" style="63"/>
    <col min="14313" max="14315" width="9.140625" style="2"/>
    <col min="14316" max="14316" width="9.140625" style="63"/>
    <col min="14317" max="14320" width="9.140625" style="2"/>
    <col min="14321" max="14322" width="9.140625" style="1"/>
    <col min="14323" max="14327" width="9.140625" style="2"/>
    <col min="14328" max="14328" width="9.140625" style="63"/>
    <col min="14329" max="14331" width="9.140625" style="2"/>
    <col min="14332" max="14332" width="9.140625" style="63"/>
    <col min="14333" max="14336" width="9.140625" style="2"/>
    <col min="14337" max="14338" width="9.140625" style="1"/>
    <col min="14339" max="14343" width="9.140625" style="2"/>
    <col min="14344" max="14344" width="9.140625" style="63"/>
    <col min="14345" max="14347" width="9.140625" style="2"/>
    <col min="14348" max="14348" width="9.140625" style="63"/>
    <col min="14349" max="14352" width="9.140625" style="2"/>
    <col min="14353" max="14354" width="9.140625" style="1"/>
    <col min="14355" max="14359" width="9.140625" style="2"/>
    <col min="14360" max="14360" width="9.140625" style="63"/>
    <col min="14361" max="14363" width="9.140625" style="2"/>
    <col min="14364" max="14364" width="9.140625" style="63"/>
    <col min="14365" max="14368" width="9.140625" style="2"/>
    <col min="14369" max="14370" width="9.140625" style="1"/>
    <col min="14371" max="14375" width="9.140625" style="2"/>
    <col min="14376" max="14376" width="9.140625" style="63"/>
    <col min="14377" max="14379" width="9.140625" style="2"/>
    <col min="14380" max="14380" width="9.140625" style="63"/>
    <col min="14381" max="14384" width="9.140625" style="2"/>
    <col min="14385" max="14386" width="9.140625" style="1"/>
    <col min="14387" max="14391" width="9.140625" style="2"/>
    <col min="14392" max="14392" width="9.140625" style="63"/>
    <col min="14393" max="14395" width="9.140625" style="2"/>
    <col min="14396" max="14396" width="9.140625" style="63"/>
    <col min="14397" max="14400" width="9.140625" style="2"/>
    <col min="14401" max="14402" width="9.140625" style="1"/>
    <col min="14403" max="14407" width="9.140625" style="2"/>
    <col min="14408" max="14408" width="9.140625" style="63"/>
    <col min="14409" max="14411" width="9.140625" style="2"/>
    <col min="14412" max="14412" width="9.140625" style="63"/>
    <col min="14413" max="14416" width="9.140625" style="2"/>
    <col min="14417" max="14418" width="9.140625" style="1"/>
    <col min="14419" max="14423" width="9.140625" style="2"/>
    <col min="14424" max="14424" width="9.140625" style="63"/>
    <col min="14425" max="14427" width="9.140625" style="2"/>
    <col min="14428" max="14428" width="9.140625" style="63"/>
    <col min="14429" max="14432" width="9.140625" style="2"/>
    <col min="14433" max="14434" width="9.140625" style="1"/>
    <col min="14435" max="14439" width="9.140625" style="2"/>
    <col min="14440" max="14440" width="9.140625" style="63"/>
    <col min="14441" max="14443" width="9.140625" style="2"/>
    <col min="14444" max="14444" width="9.140625" style="63"/>
    <col min="14445" max="14448" width="9.140625" style="2"/>
    <col min="14449" max="14450" width="9.140625" style="1"/>
    <col min="14451" max="14455" width="9.140625" style="2"/>
    <col min="14456" max="14456" width="9.140625" style="63"/>
    <col min="14457" max="14459" width="9.140625" style="2"/>
    <col min="14460" max="14460" width="9.140625" style="63"/>
    <col min="14461" max="14464" width="9.140625" style="2"/>
    <col min="14465" max="14466" width="9.140625" style="1"/>
    <col min="14467" max="14471" width="9.140625" style="2"/>
    <col min="14472" max="14472" width="9.140625" style="63"/>
    <col min="14473" max="14475" width="9.140625" style="2"/>
    <col min="14476" max="14476" width="9.140625" style="63"/>
    <col min="14477" max="14480" width="9.140625" style="2"/>
    <col min="14481" max="14482" width="9.140625" style="1"/>
    <col min="14483" max="14487" width="9.140625" style="2"/>
    <col min="14488" max="14488" width="9.140625" style="63"/>
    <col min="14489" max="14491" width="9.140625" style="2"/>
    <col min="14492" max="14492" width="9.140625" style="63"/>
    <col min="14493" max="14496" width="9.140625" style="2"/>
    <col min="14497" max="14498" width="9.140625" style="1"/>
    <col min="14499" max="14503" width="9.140625" style="2"/>
    <col min="14504" max="14504" width="9.140625" style="63"/>
    <col min="14505" max="14507" width="9.140625" style="2"/>
    <col min="14508" max="14508" width="9.140625" style="63"/>
    <col min="14509" max="14512" width="9.140625" style="2"/>
    <col min="14513" max="14514" width="9.140625" style="1"/>
    <col min="14515" max="14519" width="9.140625" style="2"/>
    <col min="14520" max="14520" width="9.140625" style="63"/>
    <col min="14521" max="14523" width="9.140625" style="2"/>
    <col min="14524" max="14524" width="9.140625" style="63"/>
    <col min="14525" max="14528" width="9.140625" style="2"/>
    <col min="14529" max="14530" width="9.140625" style="1"/>
    <col min="14531" max="14535" width="9.140625" style="2"/>
    <col min="14536" max="14536" width="9.140625" style="63"/>
    <col min="14537" max="14539" width="9.140625" style="2"/>
    <col min="14540" max="14540" width="9.140625" style="63"/>
    <col min="14541" max="14544" width="9.140625" style="2"/>
    <col min="14545" max="14546" width="9.140625" style="1"/>
    <col min="14547" max="14551" width="9.140625" style="2"/>
    <col min="14552" max="14552" width="9.140625" style="63"/>
    <col min="14553" max="14555" width="9.140625" style="2"/>
    <col min="14556" max="14556" width="9.140625" style="63"/>
    <col min="14557" max="14560" width="9.140625" style="2"/>
    <col min="14561" max="14562" width="9.140625" style="1"/>
    <col min="14563" max="14567" width="9.140625" style="2"/>
    <col min="14568" max="14568" width="9.140625" style="63"/>
    <col min="14569" max="14571" width="9.140625" style="2"/>
    <col min="14572" max="14572" width="9.140625" style="63"/>
    <col min="14573" max="14576" width="9.140625" style="2"/>
    <col min="14577" max="14578" width="9.140625" style="1"/>
    <col min="14579" max="14583" width="9.140625" style="2"/>
    <col min="14584" max="14584" width="9.140625" style="63"/>
    <col min="14585" max="14587" width="9.140625" style="2"/>
    <col min="14588" max="14588" width="9.140625" style="63"/>
    <col min="14589" max="14592" width="9.140625" style="2"/>
    <col min="14593" max="14594" width="9.140625" style="1"/>
    <col min="14595" max="14599" width="9.140625" style="2"/>
    <col min="14600" max="14600" width="9.140625" style="63"/>
    <col min="14601" max="14603" width="9.140625" style="2"/>
    <col min="14604" max="14604" width="9.140625" style="63"/>
    <col min="14605" max="14608" width="9.140625" style="2"/>
    <col min="14609" max="14610" width="9.140625" style="1"/>
    <col min="14611" max="14615" width="9.140625" style="2"/>
    <col min="14616" max="14616" width="9.140625" style="63"/>
    <col min="14617" max="14619" width="9.140625" style="2"/>
    <col min="14620" max="14620" width="9.140625" style="63"/>
    <col min="14621" max="14624" width="9.140625" style="2"/>
    <col min="14625" max="14626" width="9.140625" style="1"/>
    <col min="14627" max="14631" width="9.140625" style="2"/>
    <col min="14632" max="14632" width="9.140625" style="63"/>
    <col min="14633" max="14635" width="9.140625" style="2"/>
    <col min="14636" max="14636" width="9.140625" style="63"/>
    <col min="14637" max="14640" width="9.140625" style="2"/>
    <col min="14641" max="14642" width="9.140625" style="1"/>
    <col min="14643" max="14647" width="9.140625" style="2"/>
    <col min="14648" max="14648" width="9.140625" style="63"/>
    <col min="14649" max="14651" width="9.140625" style="2"/>
    <col min="14652" max="14652" width="9.140625" style="63"/>
    <col min="14653" max="14656" width="9.140625" style="2"/>
    <col min="14657" max="14658" width="9.140625" style="1"/>
    <col min="14659" max="14663" width="9.140625" style="2"/>
    <col min="14664" max="14664" width="9.140625" style="63"/>
    <col min="14665" max="14667" width="9.140625" style="2"/>
    <col min="14668" max="14668" width="9.140625" style="63"/>
    <col min="14669" max="14672" width="9.140625" style="2"/>
    <col min="14673" max="14674" width="9.140625" style="1"/>
    <col min="14675" max="14679" width="9.140625" style="2"/>
    <col min="14680" max="14680" width="9.140625" style="63"/>
    <col min="14681" max="14683" width="9.140625" style="2"/>
    <col min="14684" max="14684" width="9.140625" style="63"/>
    <col min="14685" max="14688" width="9.140625" style="2"/>
    <col min="14689" max="14690" width="9.140625" style="1"/>
    <col min="14691" max="14695" width="9.140625" style="2"/>
    <col min="14696" max="14696" width="9.140625" style="63"/>
    <col min="14697" max="14699" width="9.140625" style="2"/>
    <col min="14700" max="14700" width="9.140625" style="63"/>
    <col min="14701" max="14704" width="9.140625" style="2"/>
    <col min="14705" max="14706" width="9.140625" style="1"/>
    <col min="14707" max="14711" width="9.140625" style="2"/>
    <col min="14712" max="14712" width="9.140625" style="63"/>
    <col min="14713" max="14715" width="9.140625" style="2"/>
    <col min="14716" max="14716" width="9.140625" style="63"/>
    <col min="14717" max="14720" width="9.140625" style="2"/>
    <col min="14721" max="14722" width="9.140625" style="1"/>
    <col min="14723" max="14727" width="9.140625" style="2"/>
    <col min="14728" max="14728" width="9.140625" style="63"/>
    <col min="14729" max="14731" width="9.140625" style="2"/>
    <col min="14732" max="14732" width="9.140625" style="63"/>
    <col min="14733" max="14736" width="9.140625" style="2"/>
    <col min="14737" max="14738" width="9.140625" style="1"/>
    <col min="14739" max="14743" width="9.140625" style="2"/>
    <col min="14744" max="14744" width="9.140625" style="63"/>
    <col min="14745" max="14747" width="9.140625" style="2"/>
    <col min="14748" max="14748" width="9.140625" style="63"/>
    <col min="14749" max="14752" width="9.140625" style="2"/>
    <col min="14753" max="14754" width="9.140625" style="1"/>
    <col min="14755" max="14759" width="9.140625" style="2"/>
    <col min="14760" max="14760" width="9.140625" style="63"/>
    <col min="14761" max="14763" width="9.140625" style="2"/>
    <col min="14764" max="14764" width="9.140625" style="63"/>
    <col min="14765" max="14768" width="9.140625" style="2"/>
    <col min="14769" max="14770" width="9.140625" style="1"/>
    <col min="14771" max="14775" width="9.140625" style="2"/>
    <col min="14776" max="14776" width="9.140625" style="63"/>
    <col min="14777" max="14779" width="9.140625" style="2"/>
    <col min="14780" max="14780" width="9.140625" style="63"/>
    <col min="14781" max="14784" width="9.140625" style="2"/>
    <col min="14785" max="14786" width="9.140625" style="1"/>
    <col min="14787" max="14791" width="9.140625" style="2"/>
    <col min="14792" max="14792" width="9.140625" style="63"/>
    <col min="14793" max="14795" width="9.140625" style="2"/>
    <col min="14796" max="14796" width="9.140625" style="63"/>
    <col min="14797" max="14800" width="9.140625" style="2"/>
    <col min="14801" max="14802" width="9.140625" style="1"/>
    <col min="14803" max="14807" width="9.140625" style="2"/>
    <col min="14808" max="14808" width="9.140625" style="63"/>
    <col min="14809" max="14811" width="9.140625" style="2"/>
    <col min="14812" max="14812" width="9.140625" style="63"/>
    <col min="14813" max="14816" width="9.140625" style="2"/>
    <col min="14817" max="14818" width="9.140625" style="1"/>
    <col min="14819" max="14823" width="9.140625" style="2"/>
    <col min="14824" max="14824" width="9.140625" style="63"/>
    <col min="14825" max="14827" width="9.140625" style="2"/>
    <col min="14828" max="14828" width="9.140625" style="63"/>
    <col min="14829" max="14832" width="9.140625" style="2"/>
    <col min="14833" max="14834" width="9.140625" style="1"/>
    <col min="14835" max="14839" width="9.140625" style="2"/>
    <col min="14840" max="14840" width="9.140625" style="63"/>
    <col min="14841" max="14843" width="9.140625" style="2"/>
    <col min="14844" max="14844" width="9.140625" style="63"/>
    <col min="14845" max="14848" width="9.140625" style="2"/>
    <col min="14849" max="14850" width="9.140625" style="1"/>
    <col min="14851" max="14855" width="9.140625" style="2"/>
    <col min="14856" max="14856" width="9.140625" style="63"/>
    <col min="14857" max="14859" width="9.140625" style="2"/>
    <col min="14860" max="14860" width="9.140625" style="63"/>
    <col min="14861" max="14864" width="9.140625" style="2"/>
    <col min="14865" max="14866" width="9.140625" style="1"/>
    <col min="14867" max="14871" width="9.140625" style="2"/>
    <col min="14872" max="14872" width="9.140625" style="63"/>
    <col min="14873" max="14875" width="9.140625" style="2"/>
    <col min="14876" max="14876" width="9.140625" style="63"/>
    <col min="14877" max="14880" width="9.140625" style="2"/>
    <col min="14881" max="14882" width="9.140625" style="1"/>
    <col min="14883" max="14887" width="9.140625" style="2"/>
    <col min="14888" max="14888" width="9.140625" style="63"/>
    <col min="14889" max="14891" width="9.140625" style="2"/>
    <col min="14892" max="14892" width="9.140625" style="63"/>
    <col min="14893" max="14896" width="9.140625" style="2"/>
    <col min="14897" max="14898" width="9.140625" style="1"/>
    <col min="14899" max="14903" width="9.140625" style="2"/>
    <col min="14904" max="14904" width="9.140625" style="63"/>
    <col min="14905" max="14907" width="9.140625" style="2"/>
    <col min="14908" max="14908" width="9.140625" style="63"/>
    <col min="14909" max="14912" width="9.140625" style="2"/>
    <col min="14913" max="14914" width="9.140625" style="1"/>
    <col min="14915" max="14919" width="9.140625" style="2"/>
    <col min="14920" max="14920" width="9.140625" style="63"/>
    <col min="14921" max="14923" width="9.140625" style="2"/>
    <col min="14924" max="14924" width="9.140625" style="63"/>
    <col min="14925" max="14928" width="9.140625" style="2"/>
    <col min="14929" max="14930" width="9.140625" style="1"/>
    <col min="14931" max="14935" width="9.140625" style="2"/>
    <col min="14936" max="14936" width="9.140625" style="63"/>
    <col min="14937" max="14939" width="9.140625" style="2"/>
    <col min="14940" max="14940" width="9.140625" style="63"/>
    <col min="14941" max="14944" width="9.140625" style="2"/>
    <col min="14945" max="14946" width="9.140625" style="1"/>
    <col min="14947" max="14951" width="9.140625" style="2"/>
    <col min="14952" max="14952" width="9.140625" style="63"/>
    <col min="14953" max="14955" width="9.140625" style="2"/>
    <col min="14956" max="14956" width="9.140625" style="63"/>
    <col min="14957" max="14960" width="9.140625" style="2"/>
    <col min="14961" max="14962" width="9.140625" style="1"/>
    <col min="14963" max="14967" width="9.140625" style="2"/>
    <col min="14968" max="14968" width="9.140625" style="63"/>
    <col min="14969" max="14971" width="9.140625" style="2"/>
    <col min="14972" max="14972" width="9.140625" style="63"/>
    <col min="14973" max="14976" width="9.140625" style="2"/>
    <col min="14977" max="14978" width="9.140625" style="1"/>
    <col min="14979" max="14983" width="9.140625" style="2"/>
    <col min="14984" max="14984" width="9.140625" style="63"/>
    <col min="14985" max="14987" width="9.140625" style="2"/>
    <col min="14988" max="14988" width="9.140625" style="63"/>
    <col min="14989" max="14992" width="9.140625" style="2"/>
    <col min="14993" max="14994" width="9.140625" style="1"/>
    <col min="14995" max="14999" width="9.140625" style="2"/>
    <col min="15000" max="15000" width="9.140625" style="63"/>
    <col min="15001" max="15003" width="9.140625" style="2"/>
    <col min="15004" max="15004" width="9.140625" style="63"/>
    <col min="15005" max="15008" width="9.140625" style="2"/>
    <col min="15009" max="15010" width="9.140625" style="1"/>
    <col min="15011" max="15015" width="9.140625" style="2"/>
    <col min="15016" max="15016" width="9.140625" style="63"/>
    <col min="15017" max="15019" width="9.140625" style="2"/>
    <col min="15020" max="15020" width="9.140625" style="63"/>
    <col min="15021" max="15024" width="9.140625" style="2"/>
    <col min="15025" max="15026" width="9.140625" style="1"/>
    <col min="15027" max="15031" width="9.140625" style="2"/>
    <col min="15032" max="15032" width="9.140625" style="63"/>
    <col min="15033" max="15035" width="9.140625" style="2"/>
    <col min="15036" max="15036" width="9.140625" style="63"/>
    <col min="15037" max="15040" width="9.140625" style="2"/>
    <col min="15041" max="15042" width="9.140625" style="1"/>
    <col min="15043" max="15047" width="9.140625" style="2"/>
    <col min="15048" max="15048" width="9.140625" style="63"/>
    <col min="15049" max="15051" width="9.140625" style="2"/>
    <col min="15052" max="15052" width="9.140625" style="63"/>
    <col min="15053" max="15056" width="9.140625" style="2"/>
    <col min="15057" max="15058" width="9.140625" style="1"/>
    <col min="15059" max="15063" width="9.140625" style="2"/>
    <col min="15064" max="15064" width="9.140625" style="63"/>
    <col min="15065" max="15067" width="9.140625" style="2"/>
    <col min="15068" max="15068" width="9.140625" style="63"/>
    <col min="15069" max="15072" width="9.140625" style="2"/>
    <col min="15073" max="15074" width="9.140625" style="1"/>
    <col min="15075" max="15079" width="9.140625" style="2"/>
    <col min="15080" max="15080" width="9.140625" style="63"/>
    <col min="15081" max="15083" width="9.140625" style="2"/>
    <col min="15084" max="15084" width="9.140625" style="63"/>
    <col min="15085" max="15088" width="9.140625" style="2"/>
    <col min="15089" max="15090" width="9.140625" style="1"/>
    <col min="15091" max="15095" width="9.140625" style="2"/>
    <col min="15096" max="15096" width="9.140625" style="63"/>
    <col min="15097" max="15099" width="9.140625" style="2"/>
    <col min="15100" max="15100" width="9.140625" style="63"/>
    <col min="15101" max="15104" width="9.140625" style="2"/>
    <col min="15105" max="15106" width="9.140625" style="1"/>
    <col min="15107" max="15111" width="9.140625" style="2"/>
    <col min="15112" max="15112" width="9.140625" style="63"/>
    <col min="15113" max="15115" width="9.140625" style="2"/>
    <col min="15116" max="15116" width="9.140625" style="63"/>
    <col min="15117" max="15120" width="9.140625" style="2"/>
    <col min="15121" max="15122" width="9.140625" style="1"/>
    <col min="15123" max="15127" width="9.140625" style="2"/>
    <col min="15128" max="15128" width="9.140625" style="63"/>
    <col min="15129" max="15131" width="9.140625" style="2"/>
    <col min="15132" max="15132" width="9.140625" style="63"/>
    <col min="15133" max="15136" width="9.140625" style="2"/>
    <col min="15137" max="15138" width="9.140625" style="1"/>
    <col min="15139" max="15143" width="9.140625" style="2"/>
    <col min="15144" max="15144" width="9.140625" style="63"/>
    <col min="15145" max="15147" width="9.140625" style="2"/>
    <col min="15148" max="15148" width="9.140625" style="63"/>
    <col min="15149" max="15152" width="9.140625" style="2"/>
    <col min="15153" max="15154" width="9.140625" style="1"/>
    <col min="15155" max="15159" width="9.140625" style="2"/>
    <col min="15160" max="15160" width="9.140625" style="63"/>
    <col min="15161" max="15163" width="9.140625" style="2"/>
    <col min="15164" max="15164" width="9.140625" style="63"/>
    <col min="15165" max="15168" width="9.140625" style="2"/>
    <col min="15169" max="15170" width="9.140625" style="1"/>
    <col min="15171" max="15175" width="9.140625" style="2"/>
    <col min="15176" max="15176" width="9.140625" style="63"/>
    <col min="15177" max="15179" width="9.140625" style="2"/>
    <col min="15180" max="15180" width="9.140625" style="63"/>
    <col min="15181" max="15184" width="9.140625" style="2"/>
    <col min="15185" max="15186" width="9.140625" style="1"/>
    <col min="15187" max="15191" width="9.140625" style="2"/>
    <col min="15192" max="15192" width="9.140625" style="63"/>
    <col min="15193" max="15195" width="9.140625" style="2"/>
    <col min="15196" max="15196" width="9.140625" style="63"/>
    <col min="15197" max="15200" width="9.140625" style="2"/>
    <col min="15201" max="15202" width="9.140625" style="1"/>
    <col min="15203" max="15207" width="9.140625" style="2"/>
    <col min="15208" max="15208" width="9.140625" style="63"/>
    <col min="15209" max="15211" width="9.140625" style="2"/>
    <col min="15212" max="15212" width="9.140625" style="63"/>
    <col min="15213" max="15216" width="9.140625" style="2"/>
    <col min="15217" max="15218" width="9.140625" style="1"/>
    <col min="15219" max="15223" width="9.140625" style="2"/>
    <col min="15224" max="15224" width="9.140625" style="63"/>
    <col min="15225" max="15227" width="9.140625" style="2"/>
    <col min="15228" max="15228" width="9.140625" style="63"/>
    <col min="15229" max="15232" width="9.140625" style="2"/>
    <col min="15233" max="15234" width="9.140625" style="1"/>
    <col min="15235" max="15239" width="9.140625" style="2"/>
    <col min="15240" max="15240" width="9.140625" style="63"/>
    <col min="15241" max="15243" width="9.140625" style="2"/>
    <col min="15244" max="15244" width="9.140625" style="63"/>
    <col min="15245" max="15248" width="9.140625" style="2"/>
    <col min="15249" max="15250" width="9.140625" style="1"/>
    <col min="15251" max="15255" width="9.140625" style="2"/>
    <col min="15256" max="15256" width="9.140625" style="63"/>
    <col min="15257" max="15259" width="9.140625" style="2"/>
    <col min="15260" max="15260" width="9.140625" style="63"/>
    <col min="15261" max="15264" width="9.140625" style="2"/>
    <col min="15265" max="15266" width="9.140625" style="1"/>
    <col min="15267" max="15271" width="9.140625" style="2"/>
    <col min="15272" max="15272" width="9.140625" style="63"/>
    <col min="15273" max="15275" width="9.140625" style="2"/>
    <col min="15276" max="15276" width="9.140625" style="63"/>
    <col min="15277" max="15280" width="9.140625" style="2"/>
    <col min="15281" max="15282" width="9.140625" style="1"/>
    <col min="15283" max="15287" width="9.140625" style="2"/>
    <col min="15288" max="15288" width="9.140625" style="63"/>
    <col min="15289" max="15291" width="9.140625" style="2"/>
    <col min="15292" max="15292" width="9.140625" style="63"/>
    <col min="15293" max="15296" width="9.140625" style="2"/>
    <col min="15297" max="15298" width="9.140625" style="1"/>
    <col min="15299" max="15303" width="9.140625" style="2"/>
    <col min="15304" max="15304" width="9.140625" style="63"/>
    <col min="15305" max="15307" width="9.140625" style="2"/>
    <col min="15308" max="15308" width="9.140625" style="63"/>
    <col min="15309" max="15312" width="9.140625" style="2"/>
    <col min="15313" max="15314" width="9.140625" style="1"/>
    <col min="15315" max="15319" width="9.140625" style="2"/>
    <col min="15320" max="15320" width="9.140625" style="63"/>
    <col min="15321" max="15323" width="9.140625" style="2"/>
    <col min="15324" max="15324" width="9.140625" style="63"/>
    <col min="15325" max="15328" width="9.140625" style="2"/>
    <col min="15329" max="15330" width="9.140625" style="1"/>
    <col min="15331" max="15335" width="9.140625" style="2"/>
    <col min="15336" max="15336" width="9.140625" style="63"/>
    <col min="15337" max="15339" width="9.140625" style="2"/>
    <col min="15340" max="15340" width="9.140625" style="63"/>
    <col min="15341" max="15344" width="9.140625" style="2"/>
    <col min="15345" max="15346" width="9.140625" style="1"/>
    <col min="15347" max="15351" width="9.140625" style="2"/>
    <col min="15352" max="15352" width="9.140625" style="63"/>
    <col min="15353" max="15355" width="9.140625" style="2"/>
    <col min="15356" max="15356" width="9.140625" style="63"/>
    <col min="15357" max="15360" width="9.140625" style="2"/>
    <col min="15361" max="15362" width="9.140625" style="1"/>
    <col min="15363" max="15367" width="9.140625" style="2"/>
    <col min="15368" max="15368" width="9.140625" style="63"/>
    <col min="15369" max="15371" width="9.140625" style="2"/>
    <col min="15372" max="15372" width="9.140625" style="63"/>
    <col min="15373" max="15376" width="9.140625" style="2"/>
    <col min="15377" max="15378" width="9.140625" style="1"/>
    <col min="15379" max="15383" width="9.140625" style="2"/>
    <col min="15384" max="15384" width="9.140625" style="63"/>
    <col min="15385" max="15387" width="9.140625" style="2"/>
    <col min="15388" max="15388" width="9.140625" style="63"/>
    <col min="15389" max="15392" width="9.140625" style="2"/>
    <col min="15393" max="15394" width="9.140625" style="1"/>
    <col min="15395" max="15399" width="9.140625" style="2"/>
    <col min="15400" max="15400" width="9.140625" style="63"/>
    <col min="15401" max="15403" width="9.140625" style="2"/>
    <col min="15404" max="15404" width="9.140625" style="63"/>
    <col min="15405" max="15408" width="9.140625" style="2"/>
    <col min="15409" max="15410" width="9.140625" style="1"/>
    <col min="15411" max="15415" width="9.140625" style="2"/>
    <col min="15416" max="15416" width="9.140625" style="63"/>
    <col min="15417" max="15419" width="9.140625" style="2"/>
    <col min="15420" max="15420" width="9.140625" style="63"/>
    <col min="15421" max="15424" width="9.140625" style="2"/>
    <col min="15425" max="15426" width="9.140625" style="1"/>
    <col min="15427" max="15431" width="9.140625" style="2"/>
    <col min="15432" max="15432" width="9.140625" style="63"/>
    <col min="15433" max="15435" width="9.140625" style="2"/>
    <col min="15436" max="15436" width="9.140625" style="63"/>
    <col min="15437" max="15440" width="9.140625" style="2"/>
    <col min="15441" max="15442" width="9.140625" style="1"/>
    <col min="15443" max="15447" width="9.140625" style="2"/>
    <col min="15448" max="15448" width="9.140625" style="63"/>
    <col min="15449" max="15451" width="9.140625" style="2"/>
    <col min="15452" max="15452" width="9.140625" style="63"/>
    <col min="15453" max="15456" width="9.140625" style="2"/>
    <col min="15457" max="15458" width="9.140625" style="1"/>
    <col min="15459" max="15463" width="9.140625" style="2"/>
    <col min="15464" max="15464" width="9.140625" style="63"/>
    <col min="15465" max="15467" width="9.140625" style="2"/>
    <col min="15468" max="15468" width="9.140625" style="63"/>
    <col min="15469" max="15472" width="9.140625" style="2"/>
    <col min="15473" max="15474" width="9.140625" style="1"/>
    <col min="15475" max="15479" width="9.140625" style="2"/>
    <col min="15480" max="15480" width="9.140625" style="63"/>
    <col min="15481" max="15483" width="9.140625" style="2"/>
    <col min="15484" max="15484" width="9.140625" style="63"/>
    <col min="15485" max="15488" width="9.140625" style="2"/>
    <col min="15489" max="15490" width="9.140625" style="1"/>
    <col min="15491" max="15495" width="9.140625" style="2"/>
    <col min="15496" max="15496" width="9.140625" style="63"/>
    <col min="15497" max="15499" width="9.140625" style="2"/>
    <col min="15500" max="15500" width="9.140625" style="63"/>
    <col min="15501" max="15504" width="9.140625" style="2"/>
    <col min="15505" max="15506" width="9.140625" style="1"/>
    <col min="15507" max="15511" width="9.140625" style="2"/>
    <col min="15512" max="15512" width="9.140625" style="63"/>
    <col min="15513" max="15515" width="9.140625" style="2"/>
    <col min="15516" max="15516" width="9.140625" style="63"/>
    <col min="15517" max="15520" width="9.140625" style="2"/>
    <col min="15521" max="15522" width="9.140625" style="1"/>
    <col min="15523" max="15527" width="9.140625" style="2"/>
    <col min="15528" max="15528" width="9.140625" style="63"/>
    <col min="15529" max="15531" width="9.140625" style="2"/>
    <col min="15532" max="15532" width="9.140625" style="63"/>
    <col min="15533" max="15536" width="9.140625" style="2"/>
    <col min="15537" max="15538" width="9.140625" style="1"/>
    <col min="15539" max="15543" width="9.140625" style="2"/>
    <col min="15544" max="15544" width="9.140625" style="63"/>
    <col min="15545" max="15547" width="9.140625" style="2"/>
    <col min="15548" max="15548" width="9.140625" style="63"/>
    <col min="15549" max="15552" width="9.140625" style="2"/>
    <col min="15553" max="15554" width="9.140625" style="1"/>
    <col min="15555" max="15559" width="9.140625" style="2"/>
    <col min="15560" max="15560" width="9.140625" style="63"/>
    <col min="15561" max="15563" width="9.140625" style="2"/>
    <col min="15564" max="15564" width="9.140625" style="63"/>
    <col min="15565" max="15568" width="9.140625" style="2"/>
    <col min="15569" max="15570" width="9.140625" style="1"/>
    <col min="15571" max="15575" width="9.140625" style="2"/>
    <col min="15576" max="15576" width="9.140625" style="63"/>
    <col min="15577" max="15579" width="9.140625" style="2"/>
    <col min="15580" max="15580" width="9.140625" style="63"/>
    <col min="15581" max="15584" width="9.140625" style="2"/>
    <col min="15585" max="15586" width="9.140625" style="1"/>
    <col min="15587" max="15591" width="9.140625" style="2"/>
    <col min="15592" max="15592" width="9.140625" style="63"/>
    <col min="15593" max="15595" width="9.140625" style="2"/>
    <col min="15596" max="15596" width="9.140625" style="63"/>
    <col min="15597" max="15600" width="9.140625" style="2"/>
    <col min="15601" max="15602" width="9.140625" style="1"/>
    <col min="15603" max="15607" width="9.140625" style="2"/>
    <col min="15608" max="15608" width="9.140625" style="63"/>
    <col min="15609" max="15611" width="9.140625" style="2"/>
    <col min="15612" max="15612" width="9.140625" style="63"/>
    <col min="15613" max="15616" width="9.140625" style="2"/>
    <col min="15617" max="15618" width="9.140625" style="1"/>
    <col min="15619" max="15623" width="9.140625" style="2"/>
    <col min="15624" max="15624" width="9.140625" style="63"/>
    <col min="15625" max="15627" width="9.140625" style="2"/>
    <col min="15628" max="15628" width="9.140625" style="63"/>
    <col min="15629" max="15632" width="9.140625" style="2"/>
    <col min="15633" max="15634" width="9.140625" style="1"/>
    <col min="15635" max="15639" width="9.140625" style="2"/>
    <col min="15640" max="15640" width="9.140625" style="63"/>
    <col min="15641" max="15643" width="9.140625" style="2"/>
    <col min="15644" max="15644" width="9.140625" style="63"/>
    <col min="15645" max="15648" width="9.140625" style="2"/>
    <col min="15649" max="15650" width="9.140625" style="1"/>
    <col min="15651" max="15655" width="9.140625" style="2"/>
    <col min="15656" max="15656" width="9.140625" style="63"/>
    <col min="15657" max="15659" width="9.140625" style="2"/>
    <col min="15660" max="15660" width="9.140625" style="63"/>
    <col min="15661" max="15664" width="9.140625" style="2"/>
    <col min="15665" max="15666" width="9.140625" style="1"/>
    <col min="15667" max="15671" width="9.140625" style="2"/>
    <col min="15672" max="15672" width="9.140625" style="63"/>
    <col min="15673" max="15675" width="9.140625" style="2"/>
    <col min="15676" max="15676" width="9.140625" style="63"/>
    <col min="15677" max="15680" width="9.140625" style="2"/>
    <col min="15681" max="15682" width="9.140625" style="1"/>
    <col min="15683" max="15687" width="9.140625" style="2"/>
    <col min="15688" max="15688" width="9.140625" style="63"/>
    <col min="15689" max="15691" width="9.140625" style="2"/>
    <col min="15692" max="15692" width="9.140625" style="63"/>
    <col min="15693" max="15696" width="9.140625" style="2"/>
    <col min="15697" max="15698" width="9.140625" style="1"/>
    <col min="15699" max="15703" width="9.140625" style="2"/>
    <col min="15704" max="15704" width="9.140625" style="63"/>
    <col min="15705" max="15707" width="9.140625" style="2"/>
    <col min="15708" max="15708" width="9.140625" style="63"/>
    <col min="15709" max="15712" width="9.140625" style="2"/>
    <col min="15713" max="15714" width="9.140625" style="1"/>
    <col min="15715" max="15719" width="9.140625" style="2"/>
    <col min="15720" max="15720" width="9.140625" style="63"/>
    <col min="15721" max="15723" width="9.140625" style="2"/>
    <col min="15724" max="15724" width="9.140625" style="63"/>
    <col min="15725" max="15728" width="9.140625" style="2"/>
    <col min="15729" max="15730" width="9.140625" style="1"/>
    <col min="15731" max="15735" width="9.140625" style="2"/>
    <col min="15736" max="15736" width="9.140625" style="63"/>
    <col min="15737" max="15739" width="9.140625" style="2"/>
    <col min="15740" max="15740" width="9.140625" style="63"/>
    <col min="15741" max="15744" width="9.140625" style="2"/>
    <col min="15745" max="15746" width="9.140625" style="1"/>
    <col min="15747" max="15751" width="9.140625" style="2"/>
    <col min="15752" max="15752" width="9.140625" style="63"/>
    <col min="15753" max="15755" width="9.140625" style="2"/>
    <col min="15756" max="15756" width="9.140625" style="63"/>
    <col min="15757" max="15760" width="9.140625" style="2"/>
    <col min="15761" max="15762" width="9.140625" style="1"/>
    <col min="15763" max="15767" width="9.140625" style="2"/>
    <col min="15768" max="15768" width="9.140625" style="63"/>
    <col min="15769" max="15771" width="9.140625" style="2"/>
    <col min="15772" max="15772" width="9.140625" style="63"/>
    <col min="15773" max="15776" width="9.140625" style="2"/>
    <col min="15777" max="15778" width="9.140625" style="1"/>
    <col min="15779" max="15783" width="9.140625" style="2"/>
    <col min="15784" max="15784" width="9.140625" style="63"/>
    <col min="15785" max="15787" width="9.140625" style="2"/>
    <col min="15788" max="15788" width="9.140625" style="63"/>
    <col min="15789" max="15792" width="9.140625" style="2"/>
    <col min="15793" max="15794" width="9.140625" style="1"/>
    <col min="15795" max="15799" width="9.140625" style="2"/>
    <col min="15800" max="15800" width="9.140625" style="63"/>
    <col min="15801" max="15803" width="9.140625" style="2"/>
    <col min="15804" max="15804" width="9.140625" style="63"/>
    <col min="15805" max="15808" width="9.140625" style="2"/>
    <col min="15809" max="15810" width="9.140625" style="1"/>
    <col min="15811" max="15815" width="9.140625" style="2"/>
    <col min="15816" max="15816" width="9.140625" style="63"/>
    <col min="15817" max="15819" width="9.140625" style="2"/>
    <col min="15820" max="15820" width="9.140625" style="63"/>
    <col min="15821" max="15824" width="9.140625" style="2"/>
    <col min="15825" max="15826" width="9.140625" style="1"/>
    <col min="15827" max="15831" width="9.140625" style="2"/>
    <col min="15832" max="15832" width="9.140625" style="63"/>
    <col min="15833" max="15835" width="9.140625" style="2"/>
    <col min="15836" max="15836" width="9.140625" style="63"/>
    <col min="15837" max="15840" width="9.140625" style="2"/>
    <col min="15841" max="15842" width="9.140625" style="1"/>
    <col min="15843" max="15847" width="9.140625" style="2"/>
    <col min="15848" max="15848" width="9.140625" style="63"/>
    <col min="15849" max="15851" width="9.140625" style="2"/>
    <col min="15852" max="15852" width="9.140625" style="63"/>
    <col min="15853" max="15856" width="9.140625" style="2"/>
    <col min="15857" max="15858" width="9.140625" style="1"/>
    <col min="15859" max="15863" width="9.140625" style="2"/>
    <col min="15864" max="15864" width="9.140625" style="63"/>
    <col min="15865" max="15867" width="9.140625" style="2"/>
    <col min="15868" max="15868" width="9.140625" style="63"/>
    <col min="15869" max="15872" width="9.140625" style="2"/>
    <col min="15873" max="15874" width="9.140625" style="1"/>
    <col min="15875" max="15879" width="9.140625" style="2"/>
    <col min="15880" max="15880" width="9.140625" style="63"/>
    <col min="15881" max="15883" width="9.140625" style="2"/>
    <col min="15884" max="15884" width="9.140625" style="63"/>
    <col min="15885" max="15888" width="9.140625" style="2"/>
    <col min="15889" max="15890" width="9.140625" style="1"/>
    <col min="15891" max="15895" width="9.140625" style="2"/>
    <col min="15896" max="15896" width="9.140625" style="63"/>
    <col min="15897" max="15899" width="9.140625" style="2"/>
    <col min="15900" max="15900" width="9.140625" style="63"/>
    <col min="15901" max="15904" width="9.140625" style="2"/>
    <col min="15905" max="15906" width="9.140625" style="1"/>
    <col min="15907" max="15911" width="9.140625" style="2"/>
    <col min="15912" max="15912" width="9.140625" style="63"/>
    <col min="15913" max="15915" width="9.140625" style="2"/>
    <col min="15916" max="15916" width="9.140625" style="63"/>
    <col min="15917" max="15920" width="9.140625" style="2"/>
    <col min="15921" max="15922" width="9.140625" style="1"/>
    <col min="15923" max="15927" width="9.140625" style="2"/>
    <col min="15928" max="15928" width="9.140625" style="63"/>
    <col min="15929" max="15931" width="9.140625" style="2"/>
    <col min="15932" max="15932" width="9.140625" style="63"/>
    <col min="15933" max="15936" width="9.140625" style="2"/>
    <col min="15937" max="15938" width="9.140625" style="1"/>
    <col min="15939" max="15943" width="9.140625" style="2"/>
    <col min="15944" max="15944" width="9.140625" style="63"/>
    <col min="15945" max="15947" width="9.140625" style="2"/>
    <col min="15948" max="15948" width="9.140625" style="63"/>
    <col min="15949" max="15952" width="9.140625" style="2"/>
    <col min="15953" max="15954" width="9.140625" style="1"/>
    <col min="15955" max="15959" width="9.140625" style="2"/>
    <col min="15960" max="15960" width="9.140625" style="63"/>
    <col min="15961" max="15963" width="9.140625" style="2"/>
    <col min="15964" max="15964" width="9.140625" style="63"/>
    <col min="15965" max="15968" width="9.140625" style="2"/>
    <col min="15969" max="15970" width="9.140625" style="1"/>
    <col min="15971" max="15975" width="9.140625" style="2"/>
    <col min="15976" max="15976" width="9.140625" style="63"/>
    <col min="15977" max="15979" width="9.140625" style="2"/>
    <col min="15980" max="15980" width="9.140625" style="63"/>
    <col min="15981" max="15984" width="9.140625" style="2"/>
    <col min="15985" max="15986" width="9.140625" style="1"/>
    <col min="15987" max="15991" width="9.140625" style="2"/>
    <col min="15992" max="15992" width="9.140625" style="63"/>
    <col min="15993" max="15995" width="9.140625" style="2"/>
    <col min="15996" max="15996" width="9.140625" style="63"/>
    <col min="15997" max="16000" width="9.140625" style="2"/>
    <col min="16001" max="16002" width="9.140625" style="1"/>
    <col min="16003" max="16007" width="9.140625" style="2"/>
    <col min="16008" max="16008" width="9.140625" style="63"/>
    <col min="16009" max="16011" width="9.140625" style="2"/>
    <col min="16012" max="16012" width="9.140625" style="63"/>
    <col min="16013" max="16016" width="9.140625" style="2"/>
    <col min="16017" max="16018" width="9.140625" style="1"/>
    <col min="16019" max="16023" width="9.140625" style="2"/>
    <col min="16024" max="16024" width="9.140625" style="63"/>
    <col min="16025" max="16027" width="9.140625" style="2"/>
    <col min="16028" max="16028" width="9.140625" style="63"/>
    <col min="16029" max="16032" width="9.140625" style="2"/>
    <col min="16033" max="16034" width="9.140625" style="1"/>
    <col min="16035" max="16039" width="9.140625" style="2"/>
    <col min="16040" max="16040" width="9.140625" style="63"/>
    <col min="16041" max="16043" width="9.140625" style="2"/>
    <col min="16044" max="16044" width="9.140625" style="63"/>
    <col min="16045" max="16048" width="9.140625" style="2"/>
    <col min="16049" max="16050" width="9.140625" style="1"/>
    <col min="16051" max="16055" width="9.140625" style="2"/>
    <col min="16056" max="16056" width="9.140625" style="63"/>
    <col min="16057" max="16059" width="9.140625" style="2"/>
    <col min="16060" max="16060" width="9.140625" style="63"/>
    <col min="16061" max="16064" width="9.140625" style="2"/>
    <col min="16065" max="16066" width="9.140625" style="1"/>
    <col min="16067" max="16071" width="9.140625" style="2"/>
    <col min="16072" max="16072" width="9.140625" style="63"/>
    <col min="16073" max="16075" width="9.140625" style="2"/>
    <col min="16076" max="16076" width="9.140625" style="63"/>
    <col min="16077" max="16080" width="9.140625" style="2"/>
    <col min="16081" max="16082" width="9.140625" style="1"/>
    <col min="16083" max="16087" width="9.140625" style="2"/>
    <col min="16088" max="16088" width="9.140625" style="63"/>
    <col min="16089" max="16091" width="9.140625" style="2"/>
    <col min="16092" max="16092" width="9.140625" style="63"/>
    <col min="16093" max="16096" width="9.140625" style="2"/>
    <col min="16097" max="16098" width="9.140625" style="1"/>
    <col min="16099" max="16103" width="9.140625" style="2"/>
    <col min="16104" max="16104" width="9.140625" style="63"/>
    <col min="16105" max="16107" width="9.140625" style="2"/>
    <col min="16108" max="16108" width="9.140625" style="63"/>
    <col min="16109" max="16112" width="9.140625" style="2"/>
    <col min="16113" max="16114" width="9.140625" style="1"/>
    <col min="16115" max="16119" width="9.140625" style="2"/>
    <col min="16120" max="16120" width="9.140625" style="63"/>
    <col min="16121" max="16123" width="9.140625" style="2"/>
    <col min="16124" max="16124" width="9.140625" style="63"/>
    <col min="16125" max="16128" width="9.140625" style="2"/>
    <col min="16129" max="16130" width="9.140625" style="1"/>
    <col min="16131" max="16135" width="9.140625" style="2"/>
    <col min="16136" max="16136" width="9.140625" style="63"/>
    <col min="16137" max="16139" width="9.140625" style="2"/>
    <col min="16140" max="16140" width="9.140625" style="63"/>
    <col min="16141" max="16144" width="9.140625" style="2"/>
    <col min="16145" max="16146" width="9.140625" style="1"/>
    <col min="16147" max="16151" width="9.140625" style="2"/>
    <col min="16152" max="16152" width="9.140625" style="63"/>
    <col min="16153" max="16155" width="9.140625" style="2"/>
    <col min="16156" max="16156" width="9.140625" style="63"/>
    <col min="16157" max="16160" width="9.140625" style="2"/>
    <col min="16161" max="16162" width="9.140625" style="1"/>
    <col min="16163" max="16167" width="9.140625" style="2"/>
    <col min="16168" max="16168" width="9.140625" style="63"/>
    <col min="16169" max="16171" width="9.140625" style="2"/>
    <col min="16172" max="16172" width="9.140625" style="63"/>
    <col min="16173" max="16176" width="9.140625" style="2"/>
    <col min="16177" max="16178" width="9.140625" style="1"/>
    <col min="16179" max="16183" width="9.140625" style="2"/>
    <col min="16184" max="16184" width="9.140625" style="63"/>
    <col min="16185" max="16187" width="9.140625" style="2"/>
    <col min="16188" max="16188" width="9.140625" style="63"/>
    <col min="16189" max="16192" width="9.140625" style="2"/>
    <col min="16193" max="16194" width="9.140625" style="1"/>
    <col min="16195" max="16199" width="9.140625" style="2"/>
    <col min="16200" max="16200" width="9.140625" style="63"/>
    <col min="16201" max="16203" width="9.140625" style="2"/>
    <col min="16204" max="16204" width="9.140625" style="63"/>
    <col min="16205" max="16208" width="9.140625" style="2"/>
    <col min="16209" max="16210" width="9.140625" style="1"/>
    <col min="16211" max="16215" width="9.140625" style="2"/>
    <col min="16216" max="16216" width="9.140625" style="63"/>
    <col min="16217" max="16219" width="9.140625" style="2"/>
    <col min="16220" max="16220" width="9.140625" style="63"/>
    <col min="16221" max="16224" width="9.140625" style="2"/>
    <col min="16225" max="16226" width="9.140625" style="1"/>
    <col min="16227" max="16231" width="9.140625" style="2"/>
    <col min="16232" max="16232" width="9.140625" style="63"/>
    <col min="16233" max="16235" width="9.140625" style="2"/>
    <col min="16236" max="16236" width="9.140625" style="63"/>
    <col min="16237" max="16240" width="9.140625" style="2"/>
    <col min="16241" max="16242" width="9.140625" style="1"/>
    <col min="16243" max="16247" width="9.140625" style="2"/>
    <col min="16248" max="16248" width="9.140625" style="63"/>
    <col min="16249" max="16251" width="9.140625" style="2"/>
    <col min="16252" max="16252" width="9.140625" style="63"/>
    <col min="16253" max="16256" width="9.140625" style="2"/>
    <col min="16257" max="16258" width="9.140625" style="1"/>
    <col min="16259" max="16263" width="9.140625" style="2"/>
    <col min="16264" max="16264" width="9.140625" style="63"/>
    <col min="16265" max="16267" width="9.140625" style="2"/>
    <col min="16268" max="16268" width="9.140625" style="63"/>
    <col min="16269" max="16272" width="9.140625" style="2"/>
    <col min="16273" max="16274" width="9.140625" style="1"/>
    <col min="16275" max="16279" width="9.140625" style="2"/>
    <col min="16280" max="16280" width="9.140625" style="63"/>
    <col min="16281" max="16283" width="9.140625" style="2"/>
    <col min="16284" max="16284" width="9.140625" style="63"/>
    <col min="16285" max="16288" width="9.140625" style="2"/>
    <col min="16289" max="16290" width="9.140625" style="1"/>
    <col min="16291" max="16295" width="9.140625" style="2"/>
    <col min="16296" max="16296" width="9.140625" style="63"/>
    <col min="16297" max="16299" width="9.140625" style="2"/>
    <col min="16300" max="16300" width="9.140625" style="63"/>
    <col min="16301" max="16304" width="9.140625" style="2"/>
    <col min="16305" max="16306" width="9.140625" style="1"/>
    <col min="16307" max="16311" width="9.140625" style="2"/>
    <col min="16312" max="16312" width="9.140625" style="63"/>
    <col min="16313" max="16315" width="9.140625" style="2"/>
    <col min="16316" max="16316" width="9.140625" style="63"/>
    <col min="16317" max="16320" width="9.140625" style="2"/>
    <col min="16321" max="16322" width="9.140625" style="1"/>
    <col min="16323" max="16327" width="9.140625" style="2"/>
    <col min="16328" max="16328" width="9.140625" style="63"/>
    <col min="16329" max="16331" width="9.140625" style="2"/>
    <col min="16332" max="16332" width="9.140625" style="63"/>
    <col min="16333" max="16336" width="9.140625" style="2"/>
    <col min="16337" max="16338" width="9.140625" style="1"/>
    <col min="16339" max="16343" width="9.140625" style="2"/>
    <col min="16344" max="16344" width="9.140625" style="63"/>
    <col min="16345" max="16347" width="9.140625" style="2"/>
    <col min="16348" max="16348" width="9.140625" style="63"/>
    <col min="16349" max="16352" width="9.140625" style="2"/>
    <col min="16353" max="16354" width="9.140625" style="1"/>
    <col min="16355" max="16359" width="9.140625" style="2"/>
    <col min="16360" max="16360" width="9.140625" style="63"/>
    <col min="16361" max="16363" width="9.140625" style="2"/>
    <col min="16364" max="16364" width="9.140625" style="63"/>
    <col min="16365" max="16368" width="9.140625" style="2"/>
    <col min="16369" max="16370" width="9.140625" style="1"/>
    <col min="16371" max="16375" width="9.140625" style="2"/>
    <col min="16376" max="16376" width="9.140625" style="63"/>
    <col min="16377" max="16379" width="9.140625" style="2"/>
    <col min="16380" max="16380" width="9.140625" style="63"/>
    <col min="16381" max="16384" width="9.140625" style="2"/>
  </cols>
  <sheetData>
    <row r="1" spans="1:24" x14ac:dyDescent="0.25">
      <c r="N1" s="3"/>
    </row>
    <row r="2" spans="1:24" x14ac:dyDescent="0.25">
      <c r="N2" s="3"/>
    </row>
    <row r="4" spans="1:24" ht="15.75" x14ac:dyDescent="0.25">
      <c r="A4" s="4" t="s">
        <v>0</v>
      </c>
      <c r="B4" s="4"/>
      <c r="C4" s="5"/>
      <c r="D4" s="5"/>
      <c r="E4" s="6"/>
      <c r="F4" s="6"/>
      <c r="G4" s="6"/>
      <c r="H4" s="64"/>
      <c r="I4" s="6"/>
      <c r="J4" s="6"/>
      <c r="K4" s="6"/>
      <c r="L4" s="64"/>
      <c r="M4" s="6"/>
      <c r="N4" s="6"/>
      <c r="O4" s="6"/>
      <c r="P4" s="6"/>
    </row>
    <row r="5" spans="1:24" ht="15.75" x14ac:dyDescent="0.25">
      <c r="A5" s="4" t="s">
        <v>1</v>
      </c>
      <c r="B5" s="4"/>
      <c r="C5" s="5"/>
      <c r="D5" s="5"/>
      <c r="E5" s="6"/>
      <c r="F5" s="6"/>
      <c r="G5" s="6"/>
      <c r="H5" s="64"/>
      <c r="I5" s="6"/>
      <c r="J5" s="6"/>
      <c r="K5" s="6"/>
      <c r="L5" s="64"/>
      <c r="M5" s="6"/>
      <c r="N5" s="6"/>
      <c r="O5" s="6"/>
      <c r="P5" s="6"/>
      <c r="R5" s="56"/>
      <c r="S5" s="56"/>
      <c r="T5" s="56"/>
      <c r="U5" s="56"/>
    </row>
    <row r="6" spans="1:24" x14ac:dyDescent="0.25">
      <c r="A6" s="1" t="s">
        <v>2</v>
      </c>
    </row>
    <row r="7" spans="1:24" ht="76.5" x14ac:dyDescent="0.25">
      <c r="A7" s="7" t="s">
        <v>3</v>
      </c>
      <c r="B7" s="7"/>
      <c r="C7" s="8"/>
      <c r="D7" s="8"/>
      <c r="E7" s="8"/>
      <c r="F7" s="8"/>
      <c r="G7" s="8"/>
      <c r="H7" s="65"/>
      <c r="I7" s="8"/>
      <c r="J7" s="8"/>
      <c r="K7" s="8"/>
      <c r="L7" s="65"/>
      <c r="M7" s="8"/>
      <c r="N7" s="8"/>
      <c r="O7" s="8"/>
      <c r="P7" s="8"/>
      <c r="R7" s="58" t="s">
        <v>196</v>
      </c>
      <c r="S7" s="58" t="s">
        <v>10</v>
      </c>
      <c r="T7" s="58" t="s">
        <v>12</v>
      </c>
      <c r="U7" s="56"/>
      <c r="V7" s="60">
        <v>2021</v>
      </c>
    </row>
    <row r="8" spans="1:24" ht="89.2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66" t="s">
        <v>197</v>
      </c>
      <c r="G8" s="66" t="s">
        <v>198</v>
      </c>
      <c r="H8" s="67" t="s">
        <v>199</v>
      </c>
      <c r="I8" s="66" t="s">
        <v>200</v>
      </c>
      <c r="J8" s="11" t="s">
        <v>9</v>
      </c>
      <c r="K8" s="66" t="s">
        <v>201</v>
      </c>
      <c r="L8" s="67" t="s">
        <v>199</v>
      </c>
      <c r="M8" s="66" t="s">
        <v>200</v>
      </c>
      <c r="N8" s="12" t="s">
        <v>10</v>
      </c>
      <c r="O8" s="11" t="s">
        <v>11</v>
      </c>
      <c r="P8" s="12" t="s">
        <v>12</v>
      </c>
      <c r="R8" s="59">
        <v>4</v>
      </c>
      <c r="S8" s="59">
        <v>5</v>
      </c>
      <c r="T8" s="59">
        <v>7</v>
      </c>
    </row>
    <row r="9" spans="1:24" x14ac:dyDescent="0.25">
      <c r="A9" s="13">
        <v>1</v>
      </c>
      <c r="B9" s="13">
        <v>2</v>
      </c>
      <c r="C9" s="13">
        <v>3</v>
      </c>
      <c r="D9" s="13"/>
      <c r="E9" s="13"/>
      <c r="F9" s="13"/>
      <c r="G9" s="13"/>
      <c r="H9" s="68"/>
      <c r="I9" s="13"/>
      <c r="J9" s="13">
        <v>4</v>
      </c>
      <c r="K9" s="13"/>
      <c r="L9" s="68"/>
      <c r="M9" s="13"/>
      <c r="N9" s="13">
        <v>5</v>
      </c>
      <c r="O9" s="13">
        <v>6</v>
      </c>
      <c r="P9" s="13">
        <v>7</v>
      </c>
    </row>
    <row r="10" spans="1:24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f>'[1]зп с 01.07.2021'!$E$56</f>
        <v>167.58454361054766</v>
      </c>
      <c r="G10" s="17">
        <v>3.4826783539670623</v>
      </c>
      <c r="H10" s="69">
        <v>1</v>
      </c>
      <c r="I10" s="70">
        <v>0.1</v>
      </c>
      <c r="J10" s="17">
        <f>N10</f>
        <v>475</v>
      </c>
      <c r="K10" s="17">
        <v>3.4826783539670623</v>
      </c>
      <c r="L10" s="69">
        <v>1</v>
      </c>
      <c r="M10" s="70">
        <v>0.1</v>
      </c>
      <c r="N10" s="17">
        <f>P10/1.2</f>
        <v>475</v>
      </c>
      <c r="O10" s="17">
        <f>ROUND(N10*0.2,2)</f>
        <v>95</v>
      </c>
      <c r="P10" s="17">
        <f>ROUND($D10*$F10*$K10*$L10*(1+$M10)*1.2,0)</f>
        <v>570</v>
      </c>
      <c r="R10" s="61">
        <v>457.5</v>
      </c>
      <c r="S10" s="61">
        <v>457.5</v>
      </c>
      <c r="T10" s="61">
        <v>549</v>
      </c>
      <c r="V10" s="55">
        <f t="shared" ref="V10:V31" si="0">J10/R10</f>
        <v>1.0382513661202186</v>
      </c>
      <c r="W10" s="55">
        <f t="shared" ref="W10:W31" si="1">N10/S10</f>
        <v>1.0382513661202186</v>
      </c>
      <c r="X10" s="55">
        <f t="shared" ref="X10:X31" si="2">P10/T10</f>
        <v>1.0382513661202186</v>
      </c>
    </row>
    <row r="11" spans="1:24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f>'[1]зп с 01.07.2021'!$E$56</f>
        <v>167.58454361054766</v>
      </c>
      <c r="G11" s="17">
        <v>3.4826783539670623</v>
      </c>
      <c r="H11" s="69">
        <v>1</v>
      </c>
      <c r="I11" s="70">
        <v>0.1</v>
      </c>
      <c r="J11" s="17">
        <f t="shared" ref="J11:J74" si="3">N11</f>
        <v>552.5</v>
      </c>
      <c r="K11" s="17">
        <v>3.4826783539670623</v>
      </c>
      <c r="L11" s="69">
        <v>1</v>
      </c>
      <c r="M11" s="70">
        <v>0.1</v>
      </c>
      <c r="N11" s="17">
        <f t="shared" ref="N11:N74" si="4">P11/1.2</f>
        <v>552.5</v>
      </c>
      <c r="O11" s="17">
        <f t="shared" ref="O11:O74" si="5">ROUND(N11*0.2,2)</f>
        <v>110.5</v>
      </c>
      <c r="P11" s="17">
        <f t="shared" ref="P11:P74" si="6">ROUND($D11*$F11*$K11*$L11*(1+$M11)*1.2,0)</f>
        <v>663</v>
      </c>
      <c r="R11" s="61">
        <v>531.66666666666674</v>
      </c>
      <c r="S11" s="61">
        <v>531.66666666666674</v>
      </c>
      <c r="T11" s="61">
        <v>638</v>
      </c>
      <c r="V11" s="55">
        <f t="shared" si="0"/>
        <v>1.0391849529780564</v>
      </c>
      <c r="W11" s="55">
        <f t="shared" si="1"/>
        <v>1.0391849529780564</v>
      </c>
      <c r="X11" s="55">
        <f t="shared" si="2"/>
        <v>1.0391849529780564</v>
      </c>
    </row>
    <row r="12" spans="1:24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f>'[1]зп с 01.07.2021'!$E$56</f>
        <v>167.58454361054766</v>
      </c>
      <c r="G12" s="17">
        <v>3.4826783539670623</v>
      </c>
      <c r="H12" s="69">
        <v>1</v>
      </c>
      <c r="I12" s="70">
        <v>0.1</v>
      </c>
      <c r="J12" s="17">
        <f t="shared" si="3"/>
        <v>629.16666666666674</v>
      </c>
      <c r="K12" s="17">
        <v>3.4826783539670623</v>
      </c>
      <c r="L12" s="69">
        <v>1</v>
      </c>
      <c r="M12" s="70">
        <v>0.1</v>
      </c>
      <c r="N12" s="17">
        <f t="shared" si="4"/>
        <v>629.16666666666674</v>
      </c>
      <c r="O12" s="17">
        <f t="shared" si="5"/>
        <v>125.83</v>
      </c>
      <c r="P12" s="17">
        <f t="shared" si="6"/>
        <v>755</v>
      </c>
      <c r="R12" s="61">
        <v>605.83333333333337</v>
      </c>
      <c r="S12" s="61">
        <v>605.83333333333337</v>
      </c>
      <c r="T12" s="61">
        <v>727</v>
      </c>
      <c r="V12" s="55">
        <f t="shared" si="0"/>
        <v>1.0385144429160935</v>
      </c>
      <c r="W12" s="55">
        <f t="shared" si="1"/>
        <v>1.0385144429160935</v>
      </c>
      <c r="X12" s="55">
        <f t="shared" si="2"/>
        <v>1.0385144429160935</v>
      </c>
    </row>
    <row r="13" spans="1:24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f>'[1]зп с 01.07.2021'!$G$56</f>
        <v>200.81042596348883</v>
      </c>
      <c r="G13" s="17">
        <v>3.4826783539670623</v>
      </c>
      <c r="H13" s="69">
        <v>1</v>
      </c>
      <c r="I13" s="70">
        <v>0.1</v>
      </c>
      <c r="J13" s="17">
        <f t="shared" si="3"/>
        <v>838.33333333333337</v>
      </c>
      <c r="K13" s="17">
        <v>3.4826783539670623</v>
      </c>
      <c r="L13" s="69">
        <v>1</v>
      </c>
      <c r="M13" s="70">
        <v>0.1</v>
      </c>
      <c r="N13" s="17">
        <f t="shared" si="4"/>
        <v>838.33333333333337</v>
      </c>
      <c r="O13" s="17">
        <f t="shared" si="5"/>
        <v>167.67</v>
      </c>
      <c r="P13" s="17">
        <f t="shared" si="6"/>
        <v>1006</v>
      </c>
      <c r="R13" s="61">
        <v>807.5</v>
      </c>
      <c r="S13" s="61">
        <v>807.5</v>
      </c>
      <c r="T13" s="61">
        <v>969</v>
      </c>
      <c r="V13" s="55">
        <f t="shared" si="0"/>
        <v>1.0381836945304439</v>
      </c>
      <c r="W13" s="55">
        <f t="shared" si="1"/>
        <v>1.0381836945304439</v>
      </c>
      <c r="X13" s="55">
        <f t="shared" si="2"/>
        <v>1.0381836945304437</v>
      </c>
    </row>
    <row r="14" spans="1:24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f>'[1]зп с 01.07.2021'!$G$56</f>
        <v>200.81042596348883</v>
      </c>
      <c r="G14" s="17">
        <v>3.4826783539670623</v>
      </c>
      <c r="H14" s="69">
        <v>1</v>
      </c>
      <c r="I14" s="70">
        <v>0.1</v>
      </c>
      <c r="J14" s="17">
        <f t="shared" si="3"/>
        <v>885</v>
      </c>
      <c r="K14" s="17">
        <v>3.4826783539670623</v>
      </c>
      <c r="L14" s="69">
        <v>1</v>
      </c>
      <c r="M14" s="70">
        <v>0.1</v>
      </c>
      <c r="N14" s="17">
        <f t="shared" si="4"/>
        <v>885</v>
      </c>
      <c r="O14" s="17">
        <f t="shared" si="5"/>
        <v>177</v>
      </c>
      <c r="P14" s="17">
        <f t="shared" si="6"/>
        <v>1062</v>
      </c>
      <c r="R14" s="61">
        <v>852.5</v>
      </c>
      <c r="S14" s="61">
        <v>852.5</v>
      </c>
      <c r="T14" s="61">
        <v>1023</v>
      </c>
      <c r="V14" s="55">
        <f t="shared" si="0"/>
        <v>1.0381231671554252</v>
      </c>
      <c r="W14" s="55">
        <f t="shared" si="1"/>
        <v>1.0381231671554252</v>
      </c>
      <c r="X14" s="55">
        <f t="shared" si="2"/>
        <v>1.0381231671554252</v>
      </c>
    </row>
    <row r="15" spans="1:24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f>'[1]зп с 01.07.2021'!$G$56</f>
        <v>200.81042596348883</v>
      </c>
      <c r="G15" s="17">
        <v>3.4826783539670623</v>
      </c>
      <c r="H15" s="69">
        <v>1</v>
      </c>
      <c r="I15" s="70">
        <v>0.1</v>
      </c>
      <c r="J15" s="17">
        <f t="shared" si="3"/>
        <v>923.33333333333337</v>
      </c>
      <c r="K15" s="17">
        <v>3.4826783539670623</v>
      </c>
      <c r="L15" s="69">
        <v>1</v>
      </c>
      <c r="M15" s="70">
        <v>0.1</v>
      </c>
      <c r="N15" s="17">
        <f t="shared" si="4"/>
        <v>923.33333333333337</v>
      </c>
      <c r="O15" s="17">
        <f t="shared" si="5"/>
        <v>184.67</v>
      </c>
      <c r="P15" s="17">
        <f t="shared" si="6"/>
        <v>1108</v>
      </c>
      <c r="R15" s="61">
        <v>889.16666666666674</v>
      </c>
      <c r="S15" s="61">
        <v>889.16666666666674</v>
      </c>
      <c r="T15" s="61">
        <v>1067</v>
      </c>
      <c r="V15" s="55">
        <f t="shared" si="0"/>
        <v>1.0384254920337395</v>
      </c>
      <c r="W15" s="55">
        <f t="shared" si="1"/>
        <v>1.0384254920337395</v>
      </c>
      <c r="X15" s="55">
        <f t="shared" si="2"/>
        <v>1.0384254920337395</v>
      </c>
    </row>
    <row r="16" spans="1:24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f>'[1]зп с 01.07.2021'!$I$56</f>
        <v>223.48648073022315</v>
      </c>
      <c r="G16" s="17">
        <v>3.4826783539670623</v>
      </c>
      <c r="H16" s="69">
        <v>1</v>
      </c>
      <c r="I16" s="70">
        <v>0.1</v>
      </c>
      <c r="J16" s="17">
        <f t="shared" si="3"/>
        <v>2363.3333333333335</v>
      </c>
      <c r="K16" s="17">
        <v>3.4826783539670623</v>
      </c>
      <c r="L16" s="69">
        <v>1</v>
      </c>
      <c r="M16" s="70">
        <v>0.1</v>
      </c>
      <c r="N16" s="17">
        <f t="shared" si="4"/>
        <v>2363.3333333333335</v>
      </c>
      <c r="O16" s="17">
        <f t="shared" si="5"/>
        <v>472.67</v>
      </c>
      <c r="P16" s="17">
        <f t="shared" si="6"/>
        <v>2836</v>
      </c>
      <c r="R16" s="61">
        <v>2275.8333333333335</v>
      </c>
      <c r="S16" s="61">
        <v>2275.8333333333335</v>
      </c>
      <c r="T16" s="61">
        <v>2731</v>
      </c>
      <c r="V16" s="55">
        <f t="shared" si="0"/>
        <v>1.0384474551446357</v>
      </c>
      <c r="W16" s="55">
        <f t="shared" si="1"/>
        <v>1.0384474551446357</v>
      </c>
      <c r="X16" s="55">
        <f t="shared" si="2"/>
        <v>1.0384474551446357</v>
      </c>
    </row>
    <row r="17" spans="1:24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f>'[1]зп с 01.07.2021'!$I$56</f>
        <v>223.48648073022315</v>
      </c>
      <c r="G17" s="17">
        <v>3.4826783539670623</v>
      </c>
      <c r="H17" s="69">
        <v>1</v>
      </c>
      <c r="I17" s="70">
        <v>0.1</v>
      </c>
      <c r="J17" s="17">
        <f t="shared" si="3"/>
        <v>1635</v>
      </c>
      <c r="K17" s="17">
        <v>3.4826783539670623</v>
      </c>
      <c r="L17" s="69">
        <v>1</v>
      </c>
      <c r="M17" s="70">
        <v>0.1</v>
      </c>
      <c r="N17" s="17">
        <f t="shared" si="4"/>
        <v>1635</v>
      </c>
      <c r="O17" s="17">
        <f t="shared" si="5"/>
        <v>327</v>
      </c>
      <c r="P17" s="17">
        <f t="shared" si="6"/>
        <v>1962</v>
      </c>
      <c r="R17" s="61">
        <v>1575</v>
      </c>
      <c r="S17" s="61">
        <v>1575</v>
      </c>
      <c r="T17" s="61">
        <v>1890</v>
      </c>
      <c r="V17" s="55">
        <f t="shared" si="0"/>
        <v>1.0380952380952382</v>
      </c>
      <c r="W17" s="55">
        <f t="shared" si="1"/>
        <v>1.0380952380952382</v>
      </c>
      <c r="X17" s="55">
        <f t="shared" si="2"/>
        <v>1.0380952380952382</v>
      </c>
    </row>
    <row r="18" spans="1:24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f>'[1]зп с 01.07.2021'!$I$56</f>
        <v>223.48648073022315</v>
      </c>
      <c r="G18" s="17">
        <v>3.4826783539670623</v>
      </c>
      <c r="H18" s="69">
        <v>1</v>
      </c>
      <c r="I18" s="70">
        <v>0.1</v>
      </c>
      <c r="J18" s="17">
        <f t="shared" si="3"/>
        <v>2200</v>
      </c>
      <c r="K18" s="17">
        <v>3.4826783539670623</v>
      </c>
      <c r="L18" s="69">
        <v>1</v>
      </c>
      <c r="M18" s="70">
        <v>0.1</v>
      </c>
      <c r="N18" s="17">
        <f t="shared" si="4"/>
        <v>2200</v>
      </c>
      <c r="O18" s="17">
        <f t="shared" si="5"/>
        <v>440</v>
      </c>
      <c r="P18" s="17">
        <f t="shared" si="6"/>
        <v>2640</v>
      </c>
      <c r="R18" s="61">
        <v>2119.166666666667</v>
      </c>
      <c r="S18" s="61">
        <v>2119.166666666667</v>
      </c>
      <c r="T18" s="61">
        <v>2543</v>
      </c>
      <c r="V18" s="55">
        <f t="shared" si="0"/>
        <v>1.0381439244986235</v>
      </c>
      <c r="W18" s="55">
        <f t="shared" si="1"/>
        <v>1.0381439244986235</v>
      </c>
      <c r="X18" s="55">
        <f t="shared" si="2"/>
        <v>1.0381439244986237</v>
      </c>
    </row>
    <row r="19" spans="1:24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f>'[1]зп с 01.07.2021'!$I$56</f>
        <v>223.48648073022315</v>
      </c>
      <c r="G19" s="17">
        <v>3.4826783539670623</v>
      </c>
      <c r="H19" s="69">
        <v>1</v>
      </c>
      <c r="I19" s="70">
        <v>0.1</v>
      </c>
      <c r="J19" s="17">
        <f t="shared" si="3"/>
        <v>2568.3333333333335</v>
      </c>
      <c r="K19" s="17">
        <v>3.4826783539670623</v>
      </c>
      <c r="L19" s="69">
        <v>1</v>
      </c>
      <c r="M19" s="70">
        <v>0.1</v>
      </c>
      <c r="N19" s="17">
        <f t="shared" si="4"/>
        <v>2568.3333333333335</v>
      </c>
      <c r="O19" s="17">
        <f t="shared" si="5"/>
        <v>513.66999999999996</v>
      </c>
      <c r="P19" s="17">
        <f t="shared" si="6"/>
        <v>3082</v>
      </c>
      <c r="R19" s="61">
        <v>2473.3333333333335</v>
      </c>
      <c r="S19" s="61">
        <v>2473.3333333333335</v>
      </c>
      <c r="T19" s="61">
        <v>2968</v>
      </c>
      <c r="V19" s="55">
        <f t="shared" si="0"/>
        <v>1.0384097035040432</v>
      </c>
      <c r="W19" s="55">
        <f t="shared" si="1"/>
        <v>1.0384097035040432</v>
      </c>
      <c r="X19" s="55">
        <f t="shared" si="2"/>
        <v>1.0384097035040432</v>
      </c>
    </row>
    <row r="20" spans="1:24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f>'[1]зп с 01.07.2021'!$I$56</f>
        <v>223.48648073022315</v>
      </c>
      <c r="G20" s="17">
        <v>3.4826783539670623</v>
      </c>
      <c r="H20" s="69">
        <v>1</v>
      </c>
      <c r="I20" s="70">
        <v>0.1</v>
      </c>
      <c r="J20" s="17">
        <f t="shared" si="3"/>
        <v>3105</v>
      </c>
      <c r="K20" s="17">
        <v>3.4826783539670623</v>
      </c>
      <c r="L20" s="69">
        <v>1</v>
      </c>
      <c r="M20" s="70">
        <v>0.1</v>
      </c>
      <c r="N20" s="17">
        <f t="shared" si="4"/>
        <v>3105</v>
      </c>
      <c r="O20" s="17">
        <f t="shared" si="5"/>
        <v>621</v>
      </c>
      <c r="P20" s="17">
        <f t="shared" si="6"/>
        <v>3726</v>
      </c>
      <c r="R20" s="61">
        <v>2990.8333333333335</v>
      </c>
      <c r="S20" s="61">
        <v>2990.8333333333335</v>
      </c>
      <c r="T20" s="61">
        <v>3589</v>
      </c>
      <c r="V20" s="55">
        <f t="shared" si="0"/>
        <v>1.0381721928113681</v>
      </c>
      <c r="W20" s="55">
        <f t="shared" si="1"/>
        <v>1.0381721928113681</v>
      </c>
      <c r="X20" s="55">
        <f t="shared" si="2"/>
        <v>1.0381721928113681</v>
      </c>
    </row>
    <row r="21" spans="1:24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f>'[1]зп с 01.07.2021'!$I$56</f>
        <v>223.48648073022315</v>
      </c>
      <c r="G21" s="17">
        <v>3.4826783539670623</v>
      </c>
      <c r="H21" s="69">
        <v>1</v>
      </c>
      <c r="I21" s="70">
        <v>0.1</v>
      </c>
      <c r="J21" s="17">
        <f t="shared" si="3"/>
        <v>753.33333333333337</v>
      </c>
      <c r="K21" s="17">
        <v>3.4826783539670623</v>
      </c>
      <c r="L21" s="69">
        <v>1</v>
      </c>
      <c r="M21" s="70">
        <v>0.1</v>
      </c>
      <c r="N21" s="17">
        <f t="shared" si="4"/>
        <v>753.33333333333337</v>
      </c>
      <c r="O21" s="17">
        <f t="shared" si="5"/>
        <v>150.66999999999999</v>
      </c>
      <c r="P21" s="17">
        <f t="shared" si="6"/>
        <v>904</v>
      </c>
      <c r="R21" s="61">
        <v>725.83333333333337</v>
      </c>
      <c r="S21" s="61">
        <v>725.83333333333337</v>
      </c>
      <c r="T21" s="61">
        <v>871</v>
      </c>
      <c r="V21" s="55">
        <f t="shared" si="0"/>
        <v>1.0378874856486797</v>
      </c>
      <c r="W21" s="55">
        <f t="shared" si="1"/>
        <v>1.0378874856486797</v>
      </c>
      <c r="X21" s="55">
        <f t="shared" si="2"/>
        <v>1.0378874856486797</v>
      </c>
    </row>
    <row r="22" spans="1:24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f>'[1]зп с 01.07.2021'!$G$56</f>
        <v>200.81042596348883</v>
      </c>
      <c r="G22" s="17">
        <v>3.4826783539670623</v>
      </c>
      <c r="H22" s="69">
        <v>1</v>
      </c>
      <c r="I22" s="70">
        <v>0.1</v>
      </c>
      <c r="J22" s="17">
        <f t="shared" si="3"/>
        <v>561.66666666666674</v>
      </c>
      <c r="K22" s="17">
        <v>3.4826783539670623</v>
      </c>
      <c r="L22" s="69">
        <v>1</v>
      </c>
      <c r="M22" s="70">
        <v>0.1</v>
      </c>
      <c r="N22" s="17">
        <f t="shared" si="4"/>
        <v>561.66666666666674</v>
      </c>
      <c r="O22" s="17">
        <f t="shared" si="5"/>
        <v>112.33</v>
      </c>
      <c r="P22" s="17">
        <f t="shared" si="6"/>
        <v>674</v>
      </c>
      <c r="R22" s="61">
        <v>540.83333333333337</v>
      </c>
      <c r="S22" s="61">
        <v>540.83333333333337</v>
      </c>
      <c r="T22" s="61">
        <v>649</v>
      </c>
      <c r="V22" s="55">
        <f t="shared" si="0"/>
        <v>1.0385208012326657</v>
      </c>
      <c r="W22" s="55">
        <f t="shared" si="1"/>
        <v>1.0385208012326657</v>
      </c>
      <c r="X22" s="55">
        <f t="shared" si="2"/>
        <v>1.0385208012326657</v>
      </c>
    </row>
    <row r="23" spans="1:24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f>'[1]зп с 01.07.2021'!$G$56</f>
        <v>200.81042596348883</v>
      </c>
      <c r="G23" s="17">
        <v>3.4826783539670623</v>
      </c>
      <c r="H23" s="69">
        <v>1</v>
      </c>
      <c r="I23" s="70">
        <v>0.1</v>
      </c>
      <c r="J23" s="17">
        <f t="shared" si="3"/>
        <v>461.66666666666669</v>
      </c>
      <c r="K23" s="17">
        <v>3.4826783539670623</v>
      </c>
      <c r="L23" s="69">
        <v>1</v>
      </c>
      <c r="M23" s="70">
        <v>0.1</v>
      </c>
      <c r="N23" s="17">
        <f t="shared" si="4"/>
        <v>461.66666666666669</v>
      </c>
      <c r="O23" s="17">
        <f t="shared" si="5"/>
        <v>92.33</v>
      </c>
      <c r="P23" s="17">
        <f t="shared" si="6"/>
        <v>554</v>
      </c>
      <c r="R23" s="61">
        <v>445</v>
      </c>
      <c r="S23" s="61">
        <v>445</v>
      </c>
      <c r="T23" s="61">
        <v>534</v>
      </c>
      <c r="V23" s="55">
        <f t="shared" si="0"/>
        <v>1.0374531835205993</v>
      </c>
      <c r="W23" s="55">
        <f t="shared" si="1"/>
        <v>1.0374531835205993</v>
      </c>
      <c r="X23" s="55">
        <f t="shared" si="2"/>
        <v>1.0374531835205993</v>
      </c>
    </row>
    <row r="24" spans="1:24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f>'[1]зп с 01.07.2021'!$G$56</f>
        <v>200.81042596348883</v>
      </c>
      <c r="G24" s="17">
        <v>3.4826783539670623</v>
      </c>
      <c r="H24" s="69">
        <v>1</v>
      </c>
      <c r="I24" s="70">
        <v>0.1</v>
      </c>
      <c r="J24" s="17">
        <f t="shared" si="3"/>
        <v>569.16666666666674</v>
      </c>
      <c r="K24" s="17">
        <v>3.4826783539670623</v>
      </c>
      <c r="L24" s="69">
        <v>1</v>
      </c>
      <c r="M24" s="70">
        <v>0.1</v>
      </c>
      <c r="N24" s="17">
        <f t="shared" si="4"/>
        <v>569.16666666666674</v>
      </c>
      <c r="O24" s="17">
        <f t="shared" si="5"/>
        <v>113.83</v>
      </c>
      <c r="P24" s="17">
        <f t="shared" si="6"/>
        <v>683</v>
      </c>
      <c r="R24" s="61">
        <v>548.33333333333337</v>
      </c>
      <c r="S24" s="61">
        <v>548.33333333333337</v>
      </c>
      <c r="T24" s="61">
        <v>658</v>
      </c>
      <c r="V24" s="55">
        <f t="shared" si="0"/>
        <v>1.0379939209726445</v>
      </c>
      <c r="W24" s="55">
        <f t="shared" si="1"/>
        <v>1.0379939209726445</v>
      </c>
      <c r="X24" s="55">
        <f t="shared" si="2"/>
        <v>1.0379939209726443</v>
      </c>
    </row>
    <row r="25" spans="1:24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f>'[1]зп с 01.07.2021'!$G$56</f>
        <v>200.81042596348883</v>
      </c>
      <c r="G25" s="17">
        <v>3.4826783539670623</v>
      </c>
      <c r="H25" s="69">
        <v>1</v>
      </c>
      <c r="I25" s="70">
        <v>0.1</v>
      </c>
      <c r="J25" s="17">
        <f t="shared" si="3"/>
        <v>500</v>
      </c>
      <c r="K25" s="17">
        <v>3.4826783539670623</v>
      </c>
      <c r="L25" s="69">
        <v>1</v>
      </c>
      <c r="M25" s="70">
        <v>0.1</v>
      </c>
      <c r="N25" s="17">
        <f t="shared" si="4"/>
        <v>500</v>
      </c>
      <c r="O25" s="17">
        <f t="shared" si="5"/>
        <v>100</v>
      </c>
      <c r="P25" s="17">
        <f t="shared" si="6"/>
        <v>600</v>
      </c>
      <c r="R25" s="61">
        <v>481.66666666666669</v>
      </c>
      <c r="S25" s="61">
        <v>481.66666666666669</v>
      </c>
      <c r="T25" s="61">
        <v>578</v>
      </c>
      <c r="V25" s="55">
        <f t="shared" si="0"/>
        <v>1.0380622837370241</v>
      </c>
      <c r="W25" s="55">
        <f t="shared" si="1"/>
        <v>1.0380622837370241</v>
      </c>
      <c r="X25" s="55">
        <f t="shared" si="2"/>
        <v>1.0380622837370241</v>
      </c>
    </row>
    <row r="26" spans="1:24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f>'[1]зп с 01.07.2021'!$I$56</f>
        <v>223.48648073022315</v>
      </c>
      <c r="G26" s="17">
        <v>3.4826783539670623</v>
      </c>
      <c r="H26" s="69">
        <v>1</v>
      </c>
      <c r="I26" s="70">
        <v>0.1</v>
      </c>
      <c r="J26" s="17">
        <f t="shared" si="3"/>
        <v>736.66666666666674</v>
      </c>
      <c r="K26" s="17">
        <v>3.4826783539670623</v>
      </c>
      <c r="L26" s="69">
        <v>1</v>
      </c>
      <c r="M26" s="70">
        <v>0.1</v>
      </c>
      <c r="N26" s="17">
        <f t="shared" si="4"/>
        <v>736.66666666666674</v>
      </c>
      <c r="O26" s="17">
        <f t="shared" si="5"/>
        <v>147.33000000000001</v>
      </c>
      <c r="P26" s="17">
        <f t="shared" si="6"/>
        <v>884</v>
      </c>
      <c r="R26" s="61">
        <v>709.16666666666674</v>
      </c>
      <c r="S26" s="61">
        <v>709.16666666666674</v>
      </c>
      <c r="T26" s="61">
        <v>851</v>
      </c>
      <c r="V26" s="55">
        <f t="shared" si="0"/>
        <v>1.0387779083431257</v>
      </c>
      <c r="W26" s="55">
        <f t="shared" si="1"/>
        <v>1.0387779083431257</v>
      </c>
      <c r="X26" s="55">
        <f t="shared" si="2"/>
        <v>1.0387779083431257</v>
      </c>
    </row>
    <row r="27" spans="1:24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f>'[1]зп с 01.07.2021'!$I$56</f>
        <v>223.48648073022315</v>
      </c>
      <c r="G27" s="17">
        <v>3.4826783539670623</v>
      </c>
      <c r="H27" s="69">
        <v>1</v>
      </c>
      <c r="I27" s="70">
        <v>0.1</v>
      </c>
      <c r="J27" s="17">
        <f t="shared" si="3"/>
        <v>256.66666666666669</v>
      </c>
      <c r="K27" s="17">
        <v>3.4826783539670623</v>
      </c>
      <c r="L27" s="69">
        <v>1</v>
      </c>
      <c r="M27" s="70">
        <v>0.1</v>
      </c>
      <c r="N27" s="17">
        <f t="shared" si="4"/>
        <v>256.66666666666669</v>
      </c>
      <c r="O27" s="17">
        <f t="shared" si="5"/>
        <v>51.33</v>
      </c>
      <c r="P27" s="17">
        <f t="shared" si="6"/>
        <v>308</v>
      </c>
      <c r="R27" s="61">
        <v>247.5</v>
      </c>
      <c r="S27" s="61">
        <v>247.5</v>
      </c>
      <c r="T27" s="61">
        <v>297</v>
      </c>
      <c r="V27" s="55">
        <f t="shared" si="0"/>
        <v>1.0370370370370372</v>
      </c>
      <c r="W27" s="55">
        <f t="shared" si="1"/>
        <v>1.0370370370370372</v>
      </c>
      <c r="X27" s="55">
        <f t="shared" si="2"/>
        <v>1.037037037037037</v>
      </c>
    </row>
    <row r="28" spans="1:24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f>'[1]зп с 01.07.2021'!$G$56</f>
        <v>200.81042596348883</v>
      </c>
      <c r="G28" s="17">
        <v>3.4826783539670623</v>
      </c>
      <c r="H28" s="69">
        <v>1</v>
      </c>
      <c r="I28" s="70">
        <v>0.1</v>
      </c>
      <c r="J28" s="17">
        <f t="shared" si="3"/>
        <v>545.83333333333337</v>
      </c>
      <c r="K28" s="17">
        <v>3.4826783539670623</v>
      </c>
      <c r="L28" s="69">
        <v>1</v>
      </c>
      <c r="M28" s="70">
        <v>0.1</v>
      </c>
      <c r="N28" s="17">
        <f t="shared" si="4"/>
        <v>545.83333333333337</v>
      </c>
      <c r="O28" s="17">
        <f t="shared" si="5"/>
        <v>109.17</v>
      </c>
      <c r="P28" s="17">
        <f t="shared" si="6"/>
        <v>655</v>
      </c>
      <c r="R28" s="61">
        <v>525.83333333333337</v>
      </c>
      <c r="S28" s="61">
        <v>525.83333333333337</v>
      </c>
      <c r="T28" s="61">
        <v>631</v>
      </c>
      <c r="V28" s="55">
        <f t="shared" si="0"/>
        <v>1.0380348652931854</v>
      </c>
      <c r="W28" s="55">
        <f t="shared" si="1"/>
        <v>1.0380348652931854</v>
      </c>
      <c r="X28" s="55">
        <f t="shared" si="2"/>
        <v>1.0380348652931854</v>
      </c>
    </row>
    <row r="29" spans="1:24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f>'[1]зп с 01.07.2021'!$G$56</f>
        <v>200.81042596348883</v>
      </c>
      <c r="G29" s="17">
        <v>3.4826783539670623</v>
      </c>
      <c r="H29" s="69">
        <v>1</v>
      </c>
      <c r="I29" s="70">
        <v>0.1</v>
      </c>
      <c r="J29" s="17">
        <f t="shared" si="3"/>
        <v>176.66666666666669</v>
      </c>
      <c r="K29" s="17">
        <v>3.4826783539670623</v>
      </c>
      <c r="L29" s="69">
        <v>1</v>
      </c>
      <c r="M29" s="70">
        <v>0.1</v>
      </c>
      <c r="N29" s="17">
        <f t="shared" si="4"/>
        <v>176.66666666666669</v>
      </c>
      <c r="O29" s="17">
        <f t="shared" si="5"/>
        <v>35.33</v>
      </c>
      <c r="P29" s="17">
        <f t="shared" si="6"/>
        <v>212</v>
      </c>
      <c r="R29" s="61">
        <v>170.83333333333334</v>
      </c>
      <c r="S29" s="61">
        <v>170.83333333333334</v>
      </c>
      <c r="T29" s="61">
        <v>205</v>
      </c>
      <c r="V29" s="55">
        <f t="shared" si="0"/>
        <v>1.0341463414634147</v>
      </c>
      <c r="W29" s="55">
        <f t="shared" si="1"/>
        <v>1.0341463414634147</v>
      </c>
      <c r="X29" s="55">
        <f t="shared" si="2"/>
        <v>1.0341463414634147</v>
      </c>
    </row>
    <row r="30" spans="1:24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f>'[1]зп с 01.07.2021'!$I$56</f>
        <v>223.48648073022315</v>
      </c>
      <c r="G30" s="17">
        <v>3.4826783539670623</v>
      </c>
      <c r="H30" s="69">
        <v>1</v>
      </c>
      <c r="I30" s="70">
        <v>0.1</v>
      </c>
      <c r="J30" s="17">
        <f t="shared" si="3"/>
        <v>1232.5</v>
      </c>
      <c r="K30" s="17">
        <v>3.4826783539670623</v>
      </c>
      <c r="L30" s="69">
        <v>1</v>
      </c>
      <c r="M30" s="70">
        <v>0.1</v>
      </c>
      <c r="N30" s="17">
        <f t="shared" si="4"/>
        <v>1232.5</v>
      </c>
      <c r="O30" s="17">
        <f t="shared" si="5"/>
        <v>246.5</v>
      </c>
      <c r="P30" s="17">
        <f t="shared" si="6"/>
        <v>1479</v>
      </c>
      <c r="R30" s="61">
        <v>1187.5</v>
      </c>
      <c r="S30" s="61">
        <v>1187.5</v>
      </c>
      <c r="T30" s="61">
        <v>1425</v>
      </c>
      <c r="V30" s="55">
        <f t="shared" si="0"/>
        <v>1.0378947368421052</v>
      </c>
      <c r="W30" s="55">
        <f t="shared" si="1"/>
        <v>1.0378947368421052</v>
      </c>
      <c r="X30" s="55">
        <f t="shared" si="2"/>
        <v>1.0378947368421052</v>
      </c>
    </row>
    <row r="31" spans="1:24" ht="36" x14ac:dyDescent="0.25">
      <c r="A31" s="71" t="s">
        <v>65</v>
      </c>
      <c r="B31" s="72" t="s">
        <v>66</v>
      </c>
      <c r="C31" s="73" t="s">
        <v>67</v>
      </c>
      <c r="D31" s="74">
        <f>0.75*0+0.208*1.44</f>
        <v>0.29951999999999995</v>
      </c>
      <c r="E31" s="73">
        <v>4</v>
      </c>
      <c r="F31" s="17">
        <f>'[1]зп с 01.07.2021'!$I$56</f>
        <v>223.48648073022315</v>
      </c>
      <c r="G31" s="17">
        <v>3.4826783539670623</v>
      </c>
      <c r="H31" s="75">
        <v>1</v>
      </c>
      <c r="I31" s="70">
        <v>0.1</v>
      </c>
      <c r="J31" s="17">
        <f t="shared" si="3"/>
        <v>256.66666666666669</v>
      </c>
      <c r="K31" s="17">
        <v>3.4826783539670623</v>
      </c>
      <c r="L31" s="69">
        <v>1</v>
      </c>
      <c r="M31" s="70">
        <v>0.1</v>
      </c>
      <c r="N31" s="17">
        <f t="shared" si="4"/>
        <v>256.66666666666669</v>
      </c>
      <c r="O31" s="17">
        <f t="shared" si="5"/>
        <v>51.33</v>
      </c>
      <c r="P31" s="17">
        <f t="shared" si="6"/>
        <v>308</v>
      </c>
      <c r="R31" s="61">
        <v>246.66666666666669</v>
      </c>
      <c r="S31" s="61">
        <v>246.66666666666669</v>
      </c>
      <c r="T31" s="61">
        <v>296</v>
      </c>
      <c r="V31" s="55">
        <f t="shared" si="0"/>
        <v>1.0405405405405406</v>
      </c>
      <c r="W31" s="55">
        <f t="shared" si="1"/>
        <v>1.0405405405405406</v>
      </c>
      <c r="X31" s="55">
        <f t="shared" si="2"/>
        <v>1.0405405405405406</v>
      </c>
    </row>
    <row r="32" spans="1:24" ht="48" x14ac:dyDescent="0.25">
      <c r="A32" s="19" t="s">
        <v>68</v>
      </c>
      <c r="B32" s="15" t="s">
        <v>69</v>
      </c>
      <c r="C32" s="16"/>
      <c r="D32" s="16"/>
      <c r="E32" s="16"/>
      <c r="F32" s="17"/>
      <c r="G32" s="17"/>
      <c r="H32" s="69"/>
      <c r="I32" s="70"/>
      <c r="J32" s="17"/>
      <c r="K32" s="17"/>
      <c r="L32" s="69"/>
      <c r="M32" s="70"/>
      <c r="N32" s="17"/>
      <c r="O32" s="17"/>
      <c r="P32" s="17"/>
      <c r="R32" s="61"/>
      <c r="S32" s="61"/>
      <c r="T32" s="61"/>
    </row>
    <row r="33" spans="1:24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f>'[1]зп с 01.07.2021'!$G$56</f>
        <v>200.81042596348883</v>
      </c>
      <c r="G33" s="17">
        <v>3.4826783539670623</v>
      </c>
      <c r="H33" s="69">
        <v>1</v>
      </c>
      <c r="I33" s="70">
        <v>0.1</v>
      </c>
      <c r="J33" s="17">
        <f t="shared" si="3"/>
        <v>885</v>
      </c>
      <c r="K33" s="17">
        <v>3.4826783539670623</v>
      </c>
      <c r="L33" s="69">
        <v>1</v>
      </c>
      <c r="M33" s="70">
        <v>0.1</v>
      </c>
      <c r="N33" s="17">
        <f t="shared" si="4"/>
        <v>885</v>
      </c>
      <c r="O33" s="17">
        <f t="shared" si="5"/>
        <v>177</v>
      </c>
      <c r="P33" s="17">
        <f t="shared" si="6"/>
        <v>1062</v>
      </c>
      <c r="R33" s="61">
        <v>852.5</v>
      </c>
      <c r="S33" s="61">
        <v>852.5</v>
      </c>
      <c r="T33" s="61">
        <v>1023</v>
      </c>
      <c r="V33" s="55">
        <f>J33/R33</f>
        <v>1.0381231671554252</v>
      </c>
      <c r="W33" s="55">
        <f>N33/S33</f>
        <v>1.0381231671554252</v>
      </c>
      <c r="X33" s="55">
        <f>P33/T33</f>
        <v>1.0381231671554252</v>
      </c>
    </row>
    <row r="34" spans="1:24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f>'[1]зп с 01.07.2021'!$G$56</f>
        <v>200.81042596348883</v>
      </c>
      <c r="G34" s="17">
        <v>3.4826783539670623</v>
      </c>
      <c r="H34" s="69">
        <v>1</v>
      </c>
      <c r="I34" s="70">
        <v>0.1</v>
      </c>
      <c r="J34" s="17">
        <f t="shared" si="3"/>
        <v>1061.6666666666667</v>
      </c>
      <c r="K34" s="17">
        <v>3.4826783539670623</v>
      </c>
      <c r="L34" s="69">
        <v>1</v>
      </c>
      <c r="M34" s="70">
        <v>0.1</v>
      </c>
      <c r="N34" s="17">
        <f t="shared" si="4"/>
        <v>1061.6666666666667</v>
      </c>
      <c r="O34" s="17">
        <f t="shared" si="5"/>
        <v>212.33</v>
      </c>
      <c r="P34" s="17">
        <f t="shared" si="6"/>
        <v>1274</v>
      </c>
      <c r="R34" s="61">
        <v>1022.5</v>
      </c>
      <c r="S34" s="61">
        <v>1022.5</v>
      </c>
      <c r="T34" s="61">
        <v>1227</v>
      </c>
      <c r="V34" s="55">
        <f>J34/R34</f>
        <v>1.0383048084759576</v>
      </c>
      <c r="W34" s="55">
        <f>N34/S34</f>
        <v>1.0383048084759576</v>
      </c>
      <c r="X34" s="55">
        <f>P34/T34</f>
        <v>1.0383048084759576</v>
      </c>
    </row>
    <row r="35" spans="1:24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f>'[1]зп с 01.07.2021'!$G$56</f>
        <v>200.81042596348883</v>
      </c>
      <c r="G35" s="17">
        <v>3.4826783539670623</v>
      </c>
      <c r="H35" s="69">
        <v>1</v>
      </c>
      <c r="I35" s="70">
        <v>0.1</v>
      </c>
      <c r="J35" s="17">
        <f t="shared" si="3"/>
        <v>1238.3333333333335</v>
      </c>
      <c r="K35" s="17">
        <v>3.4826783539670623</v>
      </c>
      <c r="L35" s="69">
        <v>1</v>
      </c>
      <c r="M35" s="70">
        <v>0.1</v>
      </c>
      <c r="N35" s="17">
        <f t="shared" si="4"/>
        <v>1238.3333333333335</v>
      </c>
      <c r="O35" s="17">
        <f t="shared" si="5"/>
        <v>247.67</v>
      </c>
      <c r="P35" s="17">
        <f t="shared" si="6"/>
        <v>1486</v>
      </c>
      <c r="R35" s="61">
        <v>1193.3333333333335</v>
      </c>
      <c r="S35" s="61">
        <v>1193.3333333333335</v>
      </c>
      <c r="T35" s="61">
        <v>1432</v>
      </c>
      <c r="V35" s="55">
        <f>J35/R35</f>
        <v>1.0377094972067038</v>
      </c>
      <c r="W35" s="55">
        <f>N35/S35</f>
        <v>1.0377094972067038</v>
      </c>
      <c r="X35" s="55">
        <f>P35/T35</f>
        <v>1.0377094972067038</v>
      </c>
    </row>
    <row r="36" spans="1:24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f>'[1]зп с 01.07.2021'!$G$56</f>
        <v>200.81042596348883</v>
      </c>
      <c r="G36" s="17">
        <v>3.4826783539670623</v>
      </c>
      <c r="H36" s="69">
        <v>1</v>
      </c>
      <c r="I36" s="70">
        <v>0.1</v>
      </c>
      <c r="J36" s="17">
        <f t="shared" si="3"/>
        <v>1415.8333333333335</v>
      </c>
      <c r="K36" s="17">
        <v>3.4826783539670623</v>
      </c>
      <c r="L36" s="69">
        <v>1</v>
      </c>
      <c r="M36" s="70">
        <v>0.1</v>
      </c>
      <c r="N36" s="17">
        <f t="shared" si="4"/>
        <v>1415.8333333333335</v>
      </c>
      <c r="O36" s="17">
        <f t="shared" si="5"/>
        <v>283.17</v>
      </c>
      <c r="P36" s="17">
        <f t="shared" si="6"/>
        <v>1699</v>
      </c>
      <c r="R36" s="61">
        <v>1363.3333333333335</v>
      </c>
      <c r="S36" s="61">
        <v>1363.3333333333335</v>
      </c>
      <c r="T36" s="61">
        <v>1636</v>
      </c>
      <c r="V36" s="55">
        <f>J36/R36</f>
        <v>1.0385085574572126</v>
      </c>
      <c r="W36" s="55">
        <f>N36/S36</f>
        <v>1.0385085574572126</v>
      </c>
      <c r="X36" s="55">
        <f>P36/T36</f>
        <v>1.0385085574572128</v>
      </c>
    </row>
    <row r="37" spans="1:24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f>'[1]зп с 01.07.2021'!$G$56</f>
        <v>200.81042596348883</v>
      </c>
      <c r="G37" s="17">
        <v>3.4826783539670623</v>
      </c>
      <c r="H37" s="69">
        <v>1</v>
      </c>
      <c r="I37" s="70">
        <v>0.1</v>
      </c>
      <c r="J37" s="17">
        <f t="shared" si="3"/>
        <v>530.83333333333337</v>
      </c>
      <c r="K37" s="17">
        <v>3.4826783539670623</v>
      </c>
      <c r="L37" s="69">
        <v>1</v>
      </c>
      <c r="M37" s="70">
        <v>0.1</v>
      </c>
      <c r="N37" s="17">
        <f t="shared" si="4"/>
        <v>530.83333333333337</v>
      </c>
      <c r="O37" s="17">
        <f t="shared" si="5"/>
        <v>106.17</v>
      </c>
      <c r="P37" s="17">
        <f t="shared" si="6"/>
        <v>637</v>
      </c>
      <c r="R37" s="61">
        <v>511.66666666666669</v>
      </c>
      <c r="S37" s="61">
        <v>511.66666666666669</v>
      </c>
      <c r="T37" s="61">
        <v>614</v>
      </c>
      <c r="V37" s="55">
        <f>J37/R37</f>
        <v>1.0374592833876222</v>
      </c>
      <c r="W37" s="55">
        <f>N37/S37</f>
        <v>1.0374592833876222</v>
      </c>
      <c r="X37" s="55">
        <f>P37/T37</f>
        <v>1.0374592833876222</v>
      </c>
    </row>
    <row r="38" spans="1:24" ht="24" x14ac:dyDescent="0.25">
      <c r="A38" s="19" t="s">
        <v>77</v>
      </c>
      <c r="B38" s="15" t="s">
        <v>78</v>
      </c>
      <c r="C38" s="16"/>
      <c r="D38" s="16"/>
      <c r="E38" s="16"/>
      <c r="F38" s="17"/>
      <c r="G38" s="17"/>
      <c r="H38" s="69"/>
      <c r="I38" s="70"/>
      <c r="J38" s="17"/>
      <c r="K38" s="17"/>
      <c r="L38" s="69"/>
      <c r="M38" s="70"/>
      <c r="N38" s="17"/>
      <c r="O38" s="17"/>
      <c r="P38" s="17"/>
      <c r="R38" s="61"/>
      <c r="S38" s="61"/>
      <c r="T38" s="61"/>
    </row>
    <row r="39" spans="1:24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f>'[1]зп с 01.07.2021'!$G$56</f>
        <v>200.81042596348883</v>
      </c>
      <c r="G39" s="17">
        <v>3.4826783539670623</v>
      </c>
      <c r="H39" s="69">
        <v>1</v>
      </c>
      <c r="I39" s="70">
        <v>0.1</v>
      </c>
      <c r="J39" s="17">
        <f t="shared" si="3"/>
        <v>230.83333333333334</v>
      </c>
      <c r="K39" s="17">
        <v>3.4826783539670623</v>
      </c>
      <c r="L39" s="69">
        <v>1</v>
      </c>
      <c r="M39" s="70">
        <v>0.1</v>
      </c>
      <c r="N39" s="17">
        <f t="shared" si="4"/>
        <v>230.83333333333334</v>
      </c>
      <c r="O39" s="17">
        <f t="shared" si="5"/>
        <v>46.17</v>
      </c>
      <c r="P39" s="17">
        <f t="shared" si="6"/>
        <v>277</v>
      </c>
      <c r="R39" s="61">
        <v>222.5</v>
      </c>
      <c r="S39" s="61">
        <v>222.5</v>
      </c>
      <c r="T39" s="61">
        <v>267</v>
      </c>
      <c r="V39" s="55">
        <f>J39/R39</f>
        <v>1.0374531835205993</v>
      </c>
      <c r="W39" s="55">
        <f>N39/S39</f>
        <v>1.0374531835205993</v>
      </c>
      <c r="X39" s="55">
        <f>P39/T39</f>
        <v>1.0374531835205993</v>
      </c>
    </row>
    <row r="40" spans="1:24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f>'[1]зп с 01.07.2021'!$G$56</f>
        <v>200.81042596348883</v>
      </c>
      <c r="G40" s="17">
        <v>3.4826783539670623</v>
      </c>
      <c r="H40" s="69">
        <v>1</v>
      </c>
      <c r="I40" s="70">
        <v>0.1</v>
      </c>
      <c r="J40" s="17">
        <f t="shared" si="3"/>
        <v>554.16666666666674</v>
      </c>
      <c r="K40" s="17">
        <v>3.4826783539670623</v>
      </c>
      <c r="L40" s="69">
        <v>1</v>
      </c>
      <c r="M40" s="70">
        <v>0.1</v>
      </c>
      <c r="N40" s="17">
        <f t="shared" si="4"/>
        <v>554.16666666666674</v>
      </c>
      <c r="O40" s="17">
        <f t="shared" si="5"/>
        <v>110.83</v>
      </c>
      <c r="P40" s="17">
        <f t="shared" si="6"/>
        <v>665</v>
      </c>
      <c r="R40" s="61">
        <v>533.33333333333337</v>
      </c>
      <c r="S40" s="61">
        <v>533.33333333333337</v>
      </c>
      <c r="T40" s="61">
        <v>640</v>
      </c>
      <c r="V40" s="55">
        <f>J40/R40</f>
        <v>1.0390625</v>
      </c>
      <c r="W40" s="55">
        <f>N40/S40</f>
        <v>1.0390625</v>
      </c>
      <c r="X40" s="55">
        <f>P40/T40</f>
        <v>1.0390625</v>
      </c>
    </row>
    <row r="41" spans="1:24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f>'[1]зп с 01.07.2021'!$G$56</f>
        <v>200.81042596348883</v>
      </c>
      <c r="G41" s="17">
        <v>3.4826783539670623</v>
      </c>
      <c r="H41" s="69">
        <v>1</v>
      </c>
      <c r="I41" s="70">
        <v>0.1</v>
      </c>
      <c r="J41" s="17">
        <f t="shared" si="3"/>
        <v>130.83333333333334</v>
      </c>
      <c r="K41" s="17">
        <v>3.4826783539670623</v>
      </c>
      <c r="L41" s="69">
        <v>1</v>
      </c>
      <c r="M41" s="70">
        <v>0.1</v>
      </c>
      <c r="N41" s="17">
        <f t="shared" si="4"/>
        <v>130.83333333333334</v>
      </c>
      <c r="O41" s="17">
        <f t="shared" si="5"/>
        <v>26.17</v>
      </c>
      <c r="P41" s="17">
        <f t="shared" si="6"/>
        <v>157</v>
      </c>
      <c r="R41" s="61">
        <v>125.83333333333334</v>
      </c>
      <c r="S41" s="61">
        <v>125.83333333333334</v>
      </c>
      <c r="T41" s="61">
        <v>151</v>
      </c>
      <c r="V41" s="55">
        <f>J41/R41</f>
        <v>1.0397350993377483</v>
      </c>
      <c r="W41" s="55">
        <f>N41/S41</f>
        <v>1.0397350993377483</v>
      </c>
      <c r="X41" s="55">
        <f>P41/T41</f>
        <v>1.0397350993377483</v>
      </c>
    </row>
    <row r="42" spans="1:24" ht="24" x14ac:dyDescent="0.25">
      <c r="A42" s="19" t="s">
        <v>85</v>
      </c>
      <c r="B42" s="15" t="s">
        <v>86</v>
      </c>
      <c r="C42" s="16"/>
      <c r="D42" s="16"/>
      <c r="E42" s="16"/>
      <c r="F42" s="17">
        <f>'[1]зп с 01.07.2021'!$G$56</f>
        <v>200.81042596348883</v>
      </c>
      <c r="G42" s="17">
        <v>3.4826783539670623</v>
      </c>
      <c r="H42" s="69"/>
      <c r="I42" s="70">
        <v>0.1</v>
      </c>
      <c r="J42" s="17">
        <f t="shared" si="3"/>
        <v>0</v>
      </c>
      <c r="K42" s="17">
        <v>3.4826783539670623</v>
      </c>
      <c r="L42" s="69"/>
      <c r="M42" s="70">
        <v>0.1</v>
      </c>
      <c r="N42" s="17"/>
      <c r="O42" s="17"/>
      <c r="P42" s="17">
        <f t="shared" si="6"/>
        <v>0</v>
      </c>
      <c r="R42" s="61"/>
      <c r="S42" s="61"/>
      <c r="T42" s="61"/>
    </row>
    <row r="43" spans="1:24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f>'[1]зп с 01.07.2021'!$G$56</f>
        <v>200.81042596348883</v>
      </c>
      <c r="G43" s="17">
        <v>3.4826783539670623</v>
      </c>
      <c r="H43" s="69">
        <v>1</v>
      </c>
      <c r="I43" s="70">
        <v>0.1</v>
      </c>
      <c r="J43" s="17">
        <f t="shared" si="3"/>
        <v>130.83333333333334</v>
      </c>
      <c r="K43" s="17">
        <v>3.4826783539670623</v>
      </c>
      <c r="L43" s="69">
        <v>1</v>
      </c>
      <c r="M43" s="70">
        <v>0.1</v>
      </c>
      <c r="N43" s="17">
        <f t="shared" si="4"/>
        <v>130.83333333333334</v>
      </c>
      <c r="O43" s="17">
        <f t="shared" si="5"/>
        <v>26.17</v>
      </c>
      <c r="P43" s="17">
        <f t="shared" si="6"/>
        <v>157</v>
      </c>
      <c r="R43" s="61">
        <v>125.83333333333334</v>
      </c>
      <c r="S43" s="61">
        <v>125.83333333333334</v>
      </c>
      <c r="T43" s="61">
        <v>151</v>
      </c>
      <c r="V43" s="55">
        <f t="shared" ref="V43:V83" si="7">J43/R43</f>
        <v>1.0397350993377483</v>
      </c>
      <c r="W43" s="55">
        <f t="shared" ref="W43:W83" si="8">N43/S43</f>
        <v>1.0397350993377483</v>
      </c>
      <c r="X43" s="55">
        <f t="shared" ref="X43:X83" si="9">P43/T43</f>
        <v>1.0397350993377483</v>
      </c>
    </row>
    <row r="44" spans="1:24" x14ac:dyDescent="0.2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f>'[1]зп с 01.07.2021'!$G$56</f>
        <v>200.81042596348883</v>
      </c>
      <c r="G44" s="17">
        <v>3.4826783539670623</v>
      </c>
      <c r="H44" s="69">
        <v>1</v>
      </c>
      <c r="I44" s="70">
        <v>0.1</v>
      </c>
      <c r="J44" s="17">
        <f t="shared" si="3"/>
        <v>185</v>
      </c>
      <c r="K44" s="17">
        <v>3.4826783539670623</v>
      </c>
      <c r="L44" s="69">
        <v>1</v>
      </c>
      <c r="M44" s="70">
        <v>0.1</v>
      </c>
      <c r="N44" s="17">
        <f t="shared" si="4"/>
        <v>185</v>
      </c>
      <c r="O44" s="17">
        <f t="shared" si="5"/>
        <v>37</v>
      </c>
      <c r="P44" s="17">
        <f t="shared" si="6"/>
        <v>222</v>
      </c>
      <c r="R44" s="61">
        <v>177.5</v>
      </c>
      <c r="S44" s="61">
        <v>177.5</v>
      </c>
      <c r="T44" s="61">
        <v>213</v>
      </c>
      <c r="U44" s="57"/>
      <c r="V44" s="55">
        <f t="shared" si="7"/>
        <v>1.0422535211267605</v>
      </c>
      <c r="W44" s="55">
        <f t="shared" si="8"/>
        <v>1.0422535211267605</v>
      </c>
      <c r="X44" s="55">
        <f t="shared" si="9"/>
        <v>1.0422535211267605</v>
      </c>
    </row>
    <row r="45" spans="1:24" x14ac:dyDescent="0.2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f>'[1]зп с 01.07.2021'!$I$56</f>
        <v>223.48648073022315</v>
      </c>
      <c r="G45" s="17">
        <v>3.4826783539670623</v>
      </c>
      <c r="H45" s="69">
        <v>1</v>
      </c>
      <c r="I45" s="70">
        <v>0.1</v>
      </c>
      <c r="J45" s="17">
        <f t="shared" si="3"/>
        <v>3105</v>
      </c>
      <c r="K45" s="17">
        <v>3.4826783539670623</v>
      </c>
      <c r="L45" s="69">
        <v>1</v>
      </c>
      <c r="M45" s="70">
        <v>0.1</v>
      </c>
      <c r="N45" s="17">
        <f t="shared" si="4"/>
        <v>3105</v>
      </c>
      <c r="O45" s="17">
        <f t="shared" si="5"/>
        <v>621</v>
      </c>
      <c r="P45" s="17">
        <f t="shared" si="6"/>
        <v>3726</v>
      </c>
      <c r="R45" s="61">
        <v>2990.8333333333335</v>
      </c>
      <c r="S45" s="61">
        <v>2990.8333333333335</v>
      </c>
      <c r="T45" s="61">
        <v>3589</v>
      </c>
      <c r="U45" s="57"/>
      <c r="V45" s="55">
        <f t="shared" si="7"/>
        <v>1.0381721928113681</v>
      </c>
      <c r="W45" s="55">
        <f t="shared" si="8"/>
        <v>1.0381721928113681</v>
      </c>
      <c r="X45" s="55">
        <f t="shared" si="9"/>
        <v>1.0381721928113681</v>
      </c>
    </row>
    <row r="46" spans="1:24" ht="25.5" x14ac:dyDescent="0.2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f>'[1]зп с 01.07.2021'!$I$56</f>
        <v>223.48648073022315</v>
      </c>
      <c r="G46" s="17">
        <v>3.4826783539670623</v>
      </c>
      <c r="H46" s="69">
        <v>1</v>
      </c>
      <c r="I46" s="70">
        <v>0.1</v>
      </c>
      <c r="J46" s="17">
        <f t="shared" si="3"/>
        <v>3105</v>
      </c>
      <c r="K46" s="17">
        <v>3.4826783539670623</v>
      </c>
      <c r="L46" s="69">
        <v>1</v>
      </c>
      <c r="M46" s="70">
        <v>0.1</v>
      </c>
      <c r="N46" s="17">
        <f t="shared" si="4"/>
        <v>3105</v>
      </c>
      <c r="O46" s="17">
        <f t="shared" si="5"/>
        <v>621</v>
      </c>
      <c r="P46" s="17">
        <f t="shared" si="6"/>
        <v>3726</v>
      </c>
      <c r="R46" s="61">
        <v>2990.8333333333335</v>
      </c>
      <c r="S46" s="61">
        <v>2990.8333333333335</v>
      </c>
      <c r="T46" s="61">
        <v>3589</v>
      </c>
      <c r="U46" s="57"/>
      <c r="V46" s="55">
        <f t="shared" si="7"/>
        <v>1.0381721928113681</v>
      </c>
      <c r="W46" s="55">
        <f t="shared" si="8"/>
        <v>1.0381721928113681</v>
      </c>
      <c r="X46" s="55">
        <f t="shared" si="9"/>
        <v>1.0381721928113681</v>
      </c>
    </row>
    <row r="47" spans="1:24" ht="38.25" x14ac:dyDescent="0.2">
      <c r="A47" s="14" t="s">
        <v>95</v>
      </c>
      <c r="B47" s="21" t="s">
        <v>96</v>
      </c>
      <c r="C47" s="16" t="s">
        <v>40</v>
      </c>
      <c r="D47" s="16">
        <f>2.76+1.91</f>
        <v>4.67</v>
      </c>
      <c r="E47" s="16">
        <v>4</v>
      </c>
      <c r="F47" s="17">
        <f>'[1]зп с 01.07.2021'!$I$56</f>
        <v>223.48648073022315</v>
      </c>
      <c r="G47" s="17">
        <v>3.4826783539670623</v>
      </c>
      <c r="H47" s="69">
        <v>1</v>
      </c>
      <c r="I47" s="70">
        <v>0.1</v>
      </c>
      <c r="J47" s="17">
        <f t="shared" si="3"/>
        <v>3998.3333333333335</v>
      </c>
      <c r="K47" s="17">
        <v>3.4826783539670623</v>
      </c>
      <c r="L47" s="69">
        <v>1</v>
      </c>
      <c r="M47" s="70">
        <v>0.1</v>
      </c>
      <c r="N47" s="17">
        <f t="shared" si="4"/>
        <v>3998.3333333333335</v>
      </c>
      <c r="O47" s="17">
        <f t="shared" si="5"/>
        <v>799.67</v>
      </c>
      <c r="P47" s="17">
        <f t="shared" si="6"/>
        <v>4798</v>
      </c>
      <c r="R47" s="62">
        <v>3850.8333333333335</v>
      </c>
      <c r="S47" s="62">
        <v>3850.8333333333335</v>
      </c>
      <c r="T47" s="62">
        <v>4621</v>
      </c>
      <c r="U47" s="57"/>
      <c r="V47" s="55">
        <f t="shared" si="7"/>
        <v>1.0383033975330016</v>
      </c>
      <c r="W47" s="55">
        <f t="shared" si="8"/>
        <v>1.0383033975330016</v>
      </c>
      <c r="X47" s="55">
        <f t="shared" si="9"/>
        <v>1.0383033975330016</v>
      </c>
    </row>
    <row r="48" spans="1:24" ht="38.25" x14ac:dyDescent="0.2">
      <c r="A48" s="14" t="s">
        <v>97</v>
      </c>
      <c r="B48" s="21" t="s">
        <v>98</v>
      </c>
      <c r="C48" s="16" t="s">
        <v>99</v>
      </c>
      <c r="D48" s="16">
        <f>1.7906</f>
        <v>1.7906</v>
      </c>
      <c r="E48" s="16">
        <v>4</v>
      </c>
      <c r="F48" s="17">
        <f>'[1]зп с 01.07.2021'!$I$56</f>
        <v>223.48648073022315</v>
      </c>
      <c r="G48" s="17">
        <v>3.4826783539670623</v>
      </c>
      <c r="H48" s="69">
        <v>1</v>
      </c>
      <c r="I48" s="70">
        <v>0.1</v>
      </c>
      <c r="J48" s="17">
        <f t="shared" si="3"/>
        <v>1533.3333333333335</v>
      </c>
      <c r="K48" s="17">
        <v>3.4826783539670623</v>
      </c>
      <c r="L48" s="69">
        <v>1</v>
      </c>
      <c r="M48" s="70">
        <v>0.1</v>
      </c>
      <c r="N48" s="17">
        <f t="shared" si="4"/>
        <v>1533.3333333333335</v>
      </c>
      <c r="O48" s="17">
        <f t="shared" si="5"/>
        <v>306.67</v>
      </c>
      <c r="P48" s="17">
        <f t="shared" si="6"/>
        <v>1840</v>
      </c>
      <c r="R48" s="62">
        <v>1476.6666666666667</v>
      </c>
      <c r="S48" s="62">
        <v>1476.6666666666667</v>
      </c>
      <c r="T48" s="62">
        <v>1772</v>
      </c>
      <c r="U48" s="57"/>
      <c r="V48" s="55">
        <f t="shared" si="7"/>
        <v>1.0383747178329572</v>
      </c>
      <c r="W48" s="55">
        <f t="shared" si="8"/>
        <v>1.0383747178329572</v>
      </c>
      <c r="X48" s="55">
        <f t="shared" si="9"/>
        <v>1.0383747178329572</v>
      </c>
    </row>
    <row r="49" spans="1:24" ht="36" x14ac:dyDescent="0.2">
      <c r="A49" s="14" t="s">
        <v>100</v>
      </c>
      <c r="B49" s="15" t="s">
        <v>202</v>
      </c>
      <c r="C49" s="16" t="s">
        <v>15</v>
      </c>
      <c r="D49" s="16">
        <v>3</v>
      </c>
      <c r="E49" s="16">
        <v>4</v>
      </c>
      <c r="F49" s="17">
        <f>'[1]зп с 01.07.2021'!$I$56</f>
        <v>223.48648073022315</v>
      </c>
      <c r="G49" s="17">
        <v>3.4826783539670623</v>
      </c>
      <c r="H49" s="69">
        <v>1</v>
      </c>
      <c r="I49" s="70">
        <v>0.1</v>
      </c>
      <c r="J49" s="17">
        <f t="shared" si="3"/>
        <v>2568.3333333333335</v>
      </c>
      <c r="K49" s="17">
        <v>3.4826783539670623</v>
      </c>
      <c r="L49" s="69">
        <v>1</v>
      </c>
      <c r="M49" s="70">
        <v>0.1</v>
      </c>
      <c r="N49" s="17">
        <f t="shared" si="4"/>
        <v>2568.3333333333335</v>
      </c>
      <c r="O49" s="17">
        <f t="shared" si="5"/>
        <v>513.66999999999996</v>
      </c>
      <c r="P49" s="17">
        <f t="shared" si="6"/>
        <v>3082</v>
      </c>
      <c r="R49" s="62">
        <v>2473.3333333333335</v>
      </c>
      <c r="S49" s="62">
        <v>2473.3333333333335</v>
      </c>
      <c r="T49" s="62">
        <v>2968</v>
      </c>
      <c r="U49" s="57"/>
      <c r="V49" s="55">
        <f t="shared" si="7"/>
        <v>1.0384097035040432</v>
      </c>
      <c r="W49" s="55">
        <f t="shared" si="8"/>
        <v>1.0384097035040432</v>
      </c>
      <c r="X49" s="55">
        <f t="shared" si="9"/>
        <v>1.0384097035040432</v>
      </c>
    </row>
    <row r="50" spans="1:24" ht="38.25" x14ac:dyDescent="0.2">
      <c r="A50" s="14" t="s">
        <v>102</v>
      </c>
      <c r="B50" s="21" t="s">
        <v>203</v>
      </c>
      <c r="C50" s="16" t="s">
        <v>104</v>
      </c>
      <c r="D50" s="16">
        <v>3</v>
      </c>
      <c r="E50" s="16">
        <v>4</v>
      </c>
      <c r="F50" s="17">
        <f>'[1]зп с 01.07.2021'!$I$56</f>
        <v>223.48648073022315</v>
      </c>
      <c r="G50" s="17">
        <v>3.4826783539670623</v>
      </c>
      <c r="H50" s="69">
        <v>1</v>
      </c>
      <c r="I50" s="70">
        <v>0.1</v>
      </c>
      <c r="J50" s="17">
        <f t="shared" si="3"/>
        <v>2568.3333333333335</v>
      </c>
      <c r="K50" s="17">
        <v>3.4826783539670623</v>
      </c>
      <c r="L50" s="69">
        <v>1</v>
      </c>
      <c r="M50" s="70">
        <v>0.1</v>
      </c>
      <c r="N50" s="17">
        <f t="shared" si="4"/>
        <v>2568.3333333333335</v>
      </c>
      <c r="O50" s="17">
        <f t="shared" si="5"/>
        <v>513.66999999999996</v>
      </c>
      <c r="P50" s="17">
        <f t="shared" si="6"/>
        <v>3082</v>
      </c>
      <c r="R50" s="62">
        <v>2473.3333333333335</v>
      </c>
      <c r="S50" s="62">
        <v>2473.3333333333335</v>
      </c>
      <c r="T50" s="62">
        <v>2968</v>
      </c>
      <c r="U50" s="57"/>
      <c r="V50" s="55">
        <f t="shared" si="7"/>
        <v>1.0384097035040432</v>
      </c>
      <c r="W50" s="55">
        <f t="shared" si="8"/>
        <v>1.0384097035040432</v>
      </c>
      <c r="X50" s="55">
        <f t="shared" si="9"/>
        <v>1.0384097035040432</v>
      </c>
    </row>
    <row r="51" spans="1:24" ht="25.5" x14ac:dyDescent="0.2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f>'[1]зп с 01.07.2021'!$I$56</f>
        <v>223.48648073022315</v>
      </c>
      <c r="G51" s="17">
        <v>3.4826783539670623</v>
      </c>
      <c r="H51" s="69">
        <v>1</v>
      </c>
      <c r="I51" s="70">
        <v>0.1</v>
      </c>
      <c r="J51" s="17">
        <f t="shared" si="3"/>
        <v>2568.3333333333335</v>
      </c>
      <c r="K51" s="17">
        <v>3.4826783539670623</v>
      </c>
      <c r="L51" s="69">
        <v>1</v>
      </c>
      <c r="M51" s="70">
        <v>0.1</v>
      </c>
      <c r="N51" s="17">
        <f t="shared" si="4"/>
        <v>2568.3333333333335</v>
      </c>
      <c r="O51" s="17">
        <f t="shared" si="5"/>
        <v>513.66999999999996</v>
      </c>
      <c r="P51" s="17">
        <f t="shared" si="6"/>
        <v>3082</v>
      </c>
      <c r="R51" s="62">
        <v>2473.3333333333335</v>
      </c>
      <c r="S51" s="62">
        <v>2473.3333333333335</v>
      </c>
      <c r="T51" s="62">
        <v>2968</v>
      </c>
      <c r="U51" s="57"/>
      <c r="V51" s="55">
        <f t="shared" si="7"/>
        <v>1.0384097035040432</v>
      </c>
      <c r="W51" s="55">
        <f t="shared" si="8"/>
        <v>1.0384097035040432</v>
      </c>
      <c r="X51" s="55">
        <f t="shared" si="9"/>
        <v>1.0384097035040432</v>
      </c>
    </row>
    <row r="52" spans="1:24" ht="38.25" x14ac:dyDescent="0.2">
      <c r="A52" s="14" t="s">
        <v>108</v>
      </c>
      <c r="B52" s="22" t="s">
        <v>204</v>
      </c>
      <c r="C52" s="16" t="s">
        <v>15</v>
      </c>
      <c r="D52" s="16">
        <v>3</v>
      </c>
      <c r="E52" s="16">
        <v>4</v>
      </c>
      <c r="F52" s="17">
        <f>'[1]зп с 01.07.2021'!$I$56</f>
        <v>223.48648073022315</v>
      </c>
      <c r="G52" s="17">
        <v>3.4826783539670623</v>
      </c>
      <c r="H52" s="69">
        <v>1</v>
      </c>
      <c r="I52" s="70">
        <v>0.1</v>
      </c>
      <c r="J52" s="17">
        <f t="shared" si="3"/>
        <v>2568.3333333333335</v>
      </c>
      <c r="K52" s="17">
        <v>3.4826783539670623</v>
      </c>
      <c r="L52" s="69">
        <v>1</v>
      </c>
      <c r="M52" s="70">
        <v>0.1</v>
      </c>
      <c r="N52" s="17">
        <f t="shared" si="4"/>
        <v>2568.3333333333335</v>
      </c>
      <c r="O52" s="17">
        <f t="shared" si="5"/>
        <v>513.66999999999996</v>
      </c>
      <c r="P52" s="17">
        <f t="shared" si="6"/>
        <v>3082</v>
      </c>
      <c r="R52" s="62">
        <v>2473.3333333333335</v>
      </c>
      <c r="S52" s="62">
        <v>2473.3333333333335</v>
      </c>
      <c r="T52" s="62">
        <v>2968</v>
      </c>
      <c r="U52" s="57"/>
      <c r="V52" s="55">
        <f t="shared" si="7"/>
        <v>1.0384097035040432</v>
      </c>
      <c r="W52" s="55">
        <f t="shared" si="8"/>
        <v>1.0384097035040432</v>
      </c>
      <c r="X52" s="55">
        <f t="shared" si="9"/>
        <v>1.0384097035040432</v>
      </c>
    </row>
    <row r="53" spans="1:24" x14ac:dyDescent="0.2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f>'[1]зп с 01.07.2021'!$I$56</f>
        <v>223.48648073022315</v>
      </c>
      <c r="G53" s="17">
        <v>3.4826783539670623</v>
      </c>
      <c r="H53" s="69">
        <v>1</v>
      </c>
      <c r="I53" s="70">
        <v>0.1</v>
      </c>
      <c r="J53" s="17">
        <f t="shared" si="3"/>
        <v>2568.3333333333335</v>
      </c>
      <c r="K53" s="17">
        <v>3.4826783539670623</v>
      </c>
      <c r="L53" s="69">
        <v>1</v>
      </c>
      <c r="M53" s="70">
        <v>0.1</v>
      </c>
      <c r="N53" s="17">
        <f t="shared" si="4"/>
        <v>2568.3333333333335</v>
      </c>
      <c r="O53" s="17">
        <f t="shared" si="5"/>
        <v>513.66999999999996</v>
      </c>
      <c r="P53" s="17">
        <f t="shared" si="6"/>
        <v>3082</v>
      </c>
      <c r="R53" s="62">
        <v>2473.3333333333335</v>
      </c>
      <c r="S53" s="62">
        <v>2473.3333333333335</v>
      </c>
      <c r="T53" s="62">
        <v>2968</v>
      </c>
      <c r="U53" s="57"/>
      <c r="V53" s="55">
        <f t="shared" si="7"/>
        <v>1.0384097035040432</v>
      </c>
      <c r="W53" s="55">
        <f t="shared" si="8"/>
        <v>1.0384097035040432</v>
      </c>
      <c r="X53" s="55">
        <f t="shared" si="9"/>
        <v>1.0384097035040432</v>
      </c>
    </row>
    <row r="54" spans="1:24" ht="25.5" x14ac:dyDescent="0.2">
      <c r="A54" s="14" t="s">
        <v>113</v>
      </c>
      <c r="B54" s="23" t="s">
        <v>205</v>
      </c>
      <c r="C54" s="16" t="s">
        <v>115</v>
      </c>
      <c r="D54" s="18">
        <v>3.6271</v>
      </c>
      <c r="E54" s="16">
        <v>4</v>
      </c>
      <c r="F54" s="17">
        <f>'[1]зп с 01.07.2021'!$I$56</f>
        <v>223.48648073022315</v>
      </c>
      <c r="G54" s="17">
        <v>3.4826783539670623</v>
      </c>
      <c r="H54" s="69">
        <v>1</v>
      </c>
      <c r="I54" s="70">
        <v>0.1</v>
      </c>
      <c r="J54" s="17">
        <f t="shared" si="3"/>
        <v>3105</v>
      </c>
      <c r="K54" s="17">
        <v>3.4826783539670623</v>
      </c>
      <c r="L54" s="69">
        <v>1</v>
      </c>
      <c r="M54" s="70">
        <v>0.1</v>
      </c>
      <c r="N54" s="17">
        <f t="shared" si="4"/>
        <v>3105</v>
      </c>
      <c r="O54" s="17">
        <f t="shared" si="5"/>
        <v>621</v>
      </c>
      <c r="P54" s="17">
        <f t="shared" si="6"/>
        <v>3726</v>
      </c>
      <c r="R54" s="62">
        <v>2990.8333333333335</v>
      </c>
      <c r="S54" s="62">
        <v>2990.8333333333335</v>
      </c>
      <c r="T54" s="62">
        <v>3589</v>
      </c>
      <c r="U54" s="57"/>
      <c r="V54" s="55">
        <f t="shared" si="7"/>
        <v>1.0381721928113681</v>
      </c>
      <c r="W54" s="55">
        <f t="shared" si="8"/>
        <v>1.0381721928113681</v>
      </c>
      <c r="X54" s="55">
        <f t="shared" si="9"/>
        <v>1.0381721928113681</v>
      </c>
    </row>
    <row r="55" spans="1:24" ht="25.5" x14ac:dyDescent="0.2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f>'[1]зп с 01.07.2021'!$I$56</f>
        <v>223.48648073022315</v>
      </c>
      <c r="G55" s="17">
        <v>3.4826783539670623</v>
      </c>
      <c r="H55" s="69">
        <v>1</v>
      </c>
      <c r="I55" s="70">
        <v>0.1</v>
      </c>
      <c r="J55" s="17">
        <f t="shared" si="3"/>
        <v>3105</v>
      </c>
      <c r="K55" s="17">
        <v>3.4826783539670623</v>
      </c>
      <c r="L55" s="69">
        <v>1</v>
      </c>
      <c r="M55" s="70">
        <v>0.1</v>
      </c>
      <c r="N55" s="17">
        <f t="shared" si="4"/>
        <v>3105</v>
      </c>
      <c r="O55" s="17">
        <f t="shared" si="5"/>
        <v>621</v>
      </c>
      <c r="P55" s="17">
        <f t="shared" si="6"/>
        <v>3726</v>
      </c>
      <c r="R55" s="62">
        <v>2990.8333333333335</v>
      </c>
      <c r="S55" s="62">
        <v>2990.8333333333335</v>
      </c>
      <c r="T55" s="62">
        <v>3589</v>
      </c>
      <c r="U55" s="57"/>
      <c r="V55" s="55">
        <f t="shared" si="7"/>
        <v>1.0381721928113681</v>
      </c>
      <c r="W55" s="55">
        <f t="shared" si="8"/>
        <v>1.0381721928113681</v>
      </c>
      <c r="X55" s="55">
        <f t="shared" si="9"/>
        <v>1.0381721928113681</v>
      </c>
    </row>
    <row r="56" spans="1:24" ht="89.25" x14ac:dyDescent="0.2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f>'[1]зп с 01.07.2021'!$I$56</f>
        <v>223.48648073022315</v>
      </c>
      <c r="G56" s="17">
        <v>3.4826783539670623</v>
      </c>
      <c r="H56" s="69">
        <v>1</v>
      </c>
      <c r="I56" s="70">
        <v>0.1</v>
      </c>
      <c r="J56" s="17">
        <f t="shared" si="3"/>
        <v>3980.8333333333335</v>
      </c>
      <c r="K56" s="17">
        <v>3.4826783539670623</v>
      </c>
      <c r="L56" s="69">
        <v>1</v>
      </c>
      <c r="M56" s="70">
        <v>0.1</v>
      </c>
      <c r="N56" s="17">
        <f t="shared" si="4"/>
        <v>3980.8333333333335</v>
      </c>
      <c r="O56" s="17">
        <f t="shared" si="5"/>
        <v>796.17</v>
      </c>
      <c r="P56" s="17">
        <f t="shared" si="6"/>
        <v>4777</v>
      </c>
      <c r="R56" s="62">
        <v>3834.166666666667</v>
      </c>
      <c r="S56" s="62">
        <v>3834.166666666667</v>
      </c>
      <c r="T56" s="62">
        <v>4601</v>
      </c>
      <c r="U56" s="57"/>
      <c r="V56" s="55">
        <f t="shared" si="7"/>
        <v>1.0382525537926537</v>
      </c>
      <c r="W56" s="55">
        <f t="shared" si="8"/>
        <v>1.0382525537926537</v>
      </c>
      <c r="X56" s="55">
        <f t="shared" si="9"/>
        <v>1.0382525537926537</v>
      </c>
    </row>
    <row r="57" spans="1:24" ht="63.75" x14ac:dyDescent="0.2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f>'[1]зп с 01.07.2021'!$I$56</f>
        <v>223.48648073022315</v>
      </c>
      <c r="G57" s="17">
        <v>3.4826783539670623</v>
      </c>
      <c r="H57" s="69">
        <v>1</v>
      </c>
      <c r="I57" s="70">
        <v>0.1</v>
      </c>
      <c r="J57" s="17">
        <f t="shared" si="3"/>
        <v>2225.8333333333335</v>
      </c>
      <c r="K57" s="17">
        <v>3.4826783539670623</v>
      </c>
      <c r="L57" s="69">
        <v>1</v>
      </c>
      <c r="M57" s="70">
        <v>0.1</v>
      </c>
      <c r="N57" s="17">
        <f t="shared" si="4"/>
        <v>2225.8333333333335</v>
      </c>
      <c r="O57" s="17">
        <f t="shared" si="5"/>
        <v>445.17</v>
      </c>
      <c r="P57" s="17">
        <f t="shared" si="6"/>
        <v>2671</v>
      </c>
      <c r="R57" s="62">
        <v>2144.166666666667</v>
      </c>
      <c r="S57" s="62">
        <v>2144.166666666667</v>
      </c>
      <c r="T57" s="62">
        <v>2573</v>
      </c>
      <c r="U57" s="57"/>
      <c r="V57" s="55">
        <f t="shared" si="7"/>
        <v>1.038087835211815</v>
      </c>
      <c r="W57" s="55">
        <f t="shared" si="8"/>
        <v>1.038087835211815</v>
      </c>
      <c r="X57" s="55">
        <f t="shared" si="9"/>
        <v>1.038087835211815</v>
      </c>
    </row>
    <row r="58" spans="1:24" ht="51" x14ac:dyDescent="0.2">
      <c r="A58" s="14" t="s">
        <v>123</v>
      </c>
      <c r="B58" s="21" t="s">
        <v>124</v>
      </c>
      <c r="C58" s="25" t="s">
        <v>99</v>
      </c>
      <c r="D58" s="26">
        <f>0.36*1.44</f>
        <v>0.51839999999999997</v>
      </c>
      <c r="E58" s="16">
        <v>4</v>
      </c>
      <c r="F58" s="17">
        <f>'[1]зп с 01.07.2021'!$I$56</f>
        <v>223.48648073022315</v>
      </c>
      <c r="G58" s="17">
        <v>3.4826783539670623</v>
      </c>
      <c r="H58" s="69">
        <v>1</v>
      </c>
      <c r="I58" s="70">
        <v>0.1</v>
      </c>
      <c r="J58" s="17">
        <f t="shared" si="3"/>
        <v>444.16666666666669</v>
      </c>
      <c r="K58" s="17">
        <v>3.4826783539670623</v>
      </c>
      <c r="L58" s="69">
        <v>1</v>
      </c>
      <c r="M58" s="70">
        <v>0.1</v>
      </c>
      <c r="N58" s="17">
        <f t="shared" si="4"/>
        <v>444.16666666666669</v>
      </c>
      <c r="O58" s="17">
        <f t="shared" si="5"/>
        <v>88.83</v>
      </c>
      <c r="P58" s="17">
        <f t="shared" si="6"/>
        <v>533</v>
      </c>
      <c r="R58" s="62">
        <v>427.5</v>
      </c>
      <c r="S58" s="62">
        <v>427.5</v>
      </c>
      <c r="T58" s="62">
        <v>513</v>
      </c>
      <c r="U58" s="57"/>
      <c r="V58" s="55">
        <f t="shared" si="7"/>
        <v>1.0389863547758285</v>
      </c>
      <c r="W58" s="55">
        <f t="shared" si="8"/>
        <v>1.0389863547758285</v>
      </c>
      <c r="X58" s="55">
        <f t="shared" si="9"/>
        <v>1.0389863547758285</v>
      </c>
    </row>
    <row r="59" spans="1:24" ht="38.25" x14ac:dyDescent="0.2">
      <c r="A59" s="14" t="s">
        <v>125</v>
      </c>
      <c r="B59" s="21" t="s">
        <v>126</v>
      </c>
      <c r="C59" s="25" t="s">
        <v>99</v>
      </c>
      <c r="D59" s="26">
        <f>0.43*1.44</f>
        <v>0.61919999999999997</v>
      </c>
      <c r="E59" s="16">
        <v>4</v>
      </c>
      <c r="F59" s="17">
        <f>'[1]зп с 01.07.2021'!$I$56</f>
        <v>223.48648073022315</v>
      </c>
      <c r="G59" s="17">
        <v>3.4826783539670623</v>
      </c>
      <c r="H59" s="69">
        <v>1</v>
      </c>
      <c r="I59" s="70">
        <v>0.1</v>
      </c>
      <c r="J59" s="17">
        <f t="shared" si="3"/>
        <v>530</v>
      </c>
      <c r="K59" s="17">
        <v>3.4826783539670623</v>
      </c>
      <c r="L59" s="69">
        <v>1</v>
      </c>
      <c r="M59" s="70">
        <v>0.1</v>
      </c>
      <c r="N59" s="17">
        <f t="shared" si="4"/>
        <v>530</v>
      </c>
      <c r="O59" s="17">
        <f t="shared" si="5"/>
        <v>106</v>
      </c>
      <c r="P59" s="17">
        <f t="shared" si="6"/>
        <v>636</v>
      </c>
      <c r="R59" s="62">
        <v>510.83333333333337</v>
      </c>
      <c r="S59" s="62">
        <v>510.83333333333337</v>
      </c>
      <c r="T59" s="62">
        <v>613</v>
      </c>
      <c r="U59" s="57"/>
      <c r="V59" s="55">
        <f t="shared" si="7"/>
        <v>1.0375203915171287</v>
      </c>
      <c r="W59" s="55">
        <f t="shared" si="8"/>
        <v>1.0375203915171287</v>
      </c>
      <c r="X59" s="55">
        <f t="shared" si="9"/>
        <v>1.0375203915171289</v>
      </c>
    </row>
    <row r="60" spans="1:24" ht="51" x14ac:dyDescent="0.2">
      <c r="A60" s="14" t="s">
        <v>127</v>
      </c>
      <c r="B60" s="21" t="s">
        <v>128</v>
      </c>
      <c r="C60" s="25" t="s">
        <v>99</v>
      </c>
      <c r="D60" s="26">
        <f>0.56*1.44</f>
        <v>0.80640000000000001</v>
      </c>
      <c r="E60" s="16">
        <v>4</v>
      </c>
      <c r="F60" s="17">
        <f>'[1]зп с 01.07.2021'!$I$56</f>
        <v>223.48648073022315</v>
      </c>
      <c r="G60" s="17">
        <v>3.4826783539670623</v>
      </c>
      <c r="H60" s="69">
        <v>1</v>
      </c>
      <c r="I60" s="70">
        <v>0.1</v>
      </c>
      <c r="J60" s="17">
        <f t="shared" si="3"/>
        <v>690</v>
      </c>
      <c r="K60" s="17">
        <v>3.4826783539670623</v>
      </c>
      <c r="L60" s="69">
        <v>1</v>
      </c>
      <c r="M60" s="70">
        <v>0.1</v>
      </c>
      <c r="N60" s="17">
        <f t="shared" si="4"/>
        <v>690</v>
      </c>
      <c r="O60" s="17">
        <f t="shared" si="5"/>
        <v>138</v>
      </c>
      <c r="P60" s="17">
        <f t="shared" si="6"/>
        <v>828</v>
      </c>
      <c r="R60" s="62">
        <v>665</v>
      </c>
      <c r="S60" s="62">
        <v>665</v>
      </c>
      <c r="T60" s="62">
        <v>798</v>
      </c>
      <c r="U60" s="57"/>
      <c r="V60" s="55">
        <f t="shared" si="7"/>
        <v>1.0375939849624061</v>
      </c>
      <c r="W60" s="55">
        <f t="shared" si="8"/>
        <v>1.0375939849624061</v>
      </c>
      <c r="X60" s="55">
        <f t="shared" si="9"/>
        <v>1.0375939849624061</v>
      </c>
    </row>
    <row r="61" spans="1:24" ht="51" x14ac:dyDescent="0.2">
      <c r="A61" s="14" t="s">
        <v>129</v>
      </c>
      <c r="B61" s="21" t="s">
        <v>130</v>
      </c>
      <c r="C61" s="25" t="s">
        <v>99</v>
      </c>
      <c r="D61" s="26">
        <f>0.62*1.44</f>
        <v>0.89279999999999993</v>
      </c>
      <c r="E61" s="16">
        <v>4</v>
      </c>
      <c r="F61" s="17">
        <f>'[1]зп с 01.07.2021'!$I$56</f>
        <v>223.48648073022315</v>
      </c>
      <c r="G61" s="17">
        <v>3.4826783539670623</v>
      </c>
      <c r="H61" s="69">
        <v>1</v>
      </c>
      <c r="I61" s="70">
        <v>0.1</v>
      </c>
      <c r="J61" s="17">
        <f t="shared" si="3"/>
        <v>764.16666666666674</v>
      </c>
      <c r="K61" s="17">
        <v>3.4826783539670623</v>
      </c>
      <c r="L61" s="69">
        <v>1</v>
      </c>
      <c r="M61" s="70">
        <v>0.1</v>
      </c>
      <c r="N61" s="17">
        <f t="shared" si="4"/>
        <v>764.16666666666674</v>
      </c>
      <c r="O61" s="17">
        <f t="shared" si="5"/>
        <v>152.83000000000001</v>
      </c>
      <c r="P61" s="17">
        <f t="shared" si="6"/>
        <v>917</v>
      </c>
      <c r="R61" s="62">
        <v>735.83333333333337</v>
      </c>
      <c r="S61" s="62">
        <v>735.83333333333337</v>
      </c>
      <c r="T61" s="62">
        <v>883</v>
      </c>
      <c r="V61" s="55">
        <f t="shared" si="7"/>
        <v>1.0385050962627407</v>
      </c>
      <c r="W61" s="55">
        <f t="shared" si="8"/>
        <v>1.0385050962627407</v>
      </c>
      <c r="X61" s="55">
        <f t="shared" si="9"/>
        <v>1.0385050962627407</v>
      </c>
    </row>
    <row r="62" spans="1:24" ht="63.75" x14ac:dyDescent="0.2">
      <c r="A62" s="14" t="s">
        <v>131</v>
      </c>
      <c r="B62" s="21" t="s">
        <v>132</v>
      </c>
      <c r="C62" s="25" t="s">
        <v>120</v>
      </c>
      <c r="D62" s="26">
        <f>0.34*1.44</f>
        <v>0.48960000000000004</v>
      </c>
      <c r="E62" s="16">
        <v>5</v>
      </c>
      <c r="F62" s="17">
        <f>'[1]зп с 01.07.2021'!$K$56</f>
        <v>247.49642494929006</v>
      </c>
      <c r="G62" s="17">
        <v>3.4826783539670623</v>
      </c>
      <c r="H62" s="69">
        <v>1</v>
      </c>
      <c r="I62" s="70">
        <v>0.1</v>
      </c>
      <c r="J62" s="17">
        <f t="shared" si="3"/>
        <v>464.16666666666669</v>
      </c>
      <c r="K62" s="17">
        <v>3.4826783539670623</v>
      </c>
      <c r="L62" s="69">
        <v>1</v>
      </c>
      <c r="M62" s="70">
        <v>0.1</v>
      </c>
      <c r="N62" s="17">
        <f t="shared" si="4"/>
        <v>464.16666666666669</v>
      </c>
      <c r="O62" s="17">
        <f t="shared" si="5"/>
        <v>92.83</v>
      </c>
      <c r="P62" s="17">
        <f t="shared" si="6"/>
        <v>557</v>
      </c>
      <c r="R62" s="62">
        <v>446.66666666666669</v>
      </c>
      <c r="S62" s="62">
        <v>446.66666666666669</v>
      </c>
      <c r="T62" s="62">
        <v>536</v>
      </c>
      <c r="V62" s="55">
        <f t="shared" si="7"/>
        <v>1.039179104477612</v>
      </c>
      <c r="W62" s="55">
        <f t="shared" si="8"/>
        <v>1.039179104477612</v>
      </c>
      <c r="X62" s="55">
        <f t="shared" si="9"/>
        <v>1.039179104477612</v>
      </c>
    </row>
    <row r="63" spans="1:24" ht="51" x14ac:dyDescent="0.2">
      <c r="A63" s="14" t="s">
        <v>133</v>
      </c>
      <c r="B63" s="21" t="s">
        <v>134</v>
      </c>
      <c r="C63" s="25" t="s">
        <v>99</v>
      </c>
      <c r="D63" s="27">
        <f>0.32*1.44</f>
        <v>0.46079999999999999</v>
      </c>
      <c r="E63" s="16">
        <v>4</v>
      </c>
      <c r="F63" s="17">
        <f>'[1]зп с 01.07.2021'!$I$56</f>
        <v>223.48648073022315</v>
      </c>
      <c r="G63" s="17">
        <v>3.4826783539670623</v>
      </c>
      <c r="H63" s="69">
        <v>1</v>
      </c>
      <c r="I63" s="70">
        <v>0.1</v>
      </c>
      <c r="J63" s="17">
        <f t="shared" si="3"/>
        <v>394.16666666666669</v>
      </c>
      <c r="K63" s="17">
        <v>3.4826783539670623</v>
      </c>
      <c r="L63" s="69">
        <v>1</v>
      </c>
      <c r="M63" s="70">
        <v>0.1</v>
      </c>
      <c r="N63" s="17">
        <f t="shared" si="4"/>
        <v>394.16666666666669</v>
      </c>
      <c r="O63" s="17">
        <f t="shared" si="5"/>
        <v>78.83</v>
      </c>
      <c r="P63" s="17">
        <f t="shared" si="6"/>
        <v>473</v>
      </c>
      <c r="R63" s="62">
        <v>380</v>
      </c>
      <c r="S63" s="62">
        <v>380</v>
      </c>
      <c r="T63" s="62">
        <v>456</v>
      </c>
      <c r="V63" s="55">
        <f t="shared" si="7"/>
        <v>1.0372807017543859</v>
      </c>
      <c r="W63" s="55">
        <f t="shared" si="8"/>
        <v>1.0372807017543859</v>
      </c>
      <c r="X63" s="55">
        <f t="shared" si="9"/>
        <v>1.0372807017543859</v>
      </c>
    </row>
    <row r="64" spans="1:24" ht="25.5" x14ac:dyDescent="0.25">
      <c r="A64" s="14" t="s">
        <v>135</v>
      </c>
      <c r="B64" s="21" t="s">
        <v>136</v>
      </c>
      <c r="C64" s="25" t="s">
        <v>40</v>
      </c>
      <c r="D64" s="27">
        <f>0.965*1.44</f>
        <v>1.3895999999999999</v>
      </c>
      <c r="E64" s="16">
        <v>4</v>
      </c>
      <c r="F64" s="17">
        <f>'[1]зп с 01.07.2021'!$I$56</f>
        <v>223.48648073022315</v>
      </c>
      <c r="G64" s="17">
        <v>3.4826783539670623</v>
      </c>
      <c r="H64" s="69">
        <v>1</v>
      </c>
      <c r="I64" s="70">
        <v>0.1</v>
      </c>
      <c r="J64" s="17">
        <f t="shared" si="3"/>
        <v>1190</v>
      </c>
      <c r="K64" s="17">
        <v>3.4826783539670623</v>
      </c>
      <c r="L64" s="69">
        <v>1</v>
      </c>
      <c r="M64" s="70">
        <v>0.1</v>
      </c>
      <c r="N64" s="17">
        <f t="shared" si="4"/>
        <v>1190</v>
      </c>
      <c r="O64" s="17">
        <f t="shared" si="5"/>
        <v>238</v>
      </c>
      <c r="P64" s="17">
        <f t="shared" si="6"/>
        <v>1428</v>
      </c>
      <c r="R64" s="61">
        <v>1145.8333333333335</v>
      </c>
      <c r="S64" s="61">
        <v>1145.8333333333335</v>
      </c>
      <c r="T64" s="61">
        <v>1375</v>
      </c>
      <c r="V64" s="55">
        <f t="shared" si="7"/>
        <v>1.0385454545454544</v>
      </c>
      <c r="W64" s="55">
        <f t="shared" si="8"/>
        <v>1.0385454545454544</v>
      </c>
      <c r="X64" s="55">
        <f t="shared" si="9"/>
        <v>1.0385454545454544</v>
      </c>
    </row>
    <row r="65" spans="1:24" ht="38.25" x14ac:dyDescent="0.25">
      <c r="A65" s="14" t="s">
        <v>137</v>
      </c>
      <c r="B65" s="21" t="s">
        <v>98</v>
      </c>
      <c r="C65" s="25" t="s">
        <v>99</v>
      </c>
      <c r="D65" s="27">
        <f>0.37*1.44</f>
        <v>0.53279999999999994</v>
      </c>
      <c r="E65" s="16">
        <v>4</v>
      </c>
      <c r="F65" s="17">
        <f>'[1]зп с 01.07.2021'!$I$56</f>
        <v>223.48648073022315</v>
      </c>
      <c r="G65" s="17">
        <v>3.4826783539670623</v>
      </c>
      <c r="H65" s="69">
        <v>1</v>
      </c>
      <c r="I65" s="70">
        <v>0.1</v>
      </c>
      <c r="J65" s="17">
        <f t="shared" si="3"/>
        <v>455.83333333333337</v>
      </c>
      <c r="K65" s="17">
        <v>3.4826783539670623</v>
      </c>
      <c r="L65" s="69">
        <v>1</v>
      </c>
      <c r="M65" s="70">
        <v>0.1</v>
      </c>
      <c r="N65" s="17">
        <f t="shared" si="4"/>
        <v>455.83333333333337</v>
      </c>
      <c r="O65" s="17">
        <f t="shared" si="5"/>
        <v>91.17</v>
      </c>
      <c r="P65" s="17">
        <f t="shared" si="6"/>
        <v>547</v>
      </c>
      <c r="R65" s="61">
        <v>439.16666666666669</v>
      </c>
      <c r="S65" s="61">
        <v>439.16666666666669</v>
      </c>
      <c r="T65" s="61">
        <v>527</v>
      </c>
      <c r="V65" s="55">
        <f t="shared" si="7"/>
        <v>1.0379506641366225</v>
      </c>
      <c r="W65" s="55">
        <f t="shared" si="8"/>
        <v>1.0379506641366225</v>
      </c>
      <c r="X65" s="55">
        <f t="shared" si="9"/>
        <v>1.0379506641366223</v>
      </c>
    </row>
    <row r="66" spans="1:24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f>'[1]зп с 01.07.2021'!$I$56</f>
        <v>223.48648073022315</v>
      </c>
      <c r="G66" s="17">
        <v>3.4826783539670623</v>
      </c>
      <c r="H66" s="69">
        <v>1</v>
      </c>
      <c r="I66" s="70">
        <v>0.1</v>
      </c>
      <c r="J66" s="17">
        <f t="shared" si="3"/>
        <v>890</v>
      </c>
      <c r="K66" s="17">
        <v>3.4826783539670623</v>
      </c>
      <c r="L66" s="69">
        <v>1</v>
      </c>
      <c r="M66" s="70">
        <v>0.1</v>
      </c>
      <c r="N66" s="17">
        <f t="shared" si="4"/>
        <v>890</v>
      </c>
      <c r="O66" s="17">
        <f t="shared" si="5"/>
        <v>178</v>
      </c>
      <c r="P66" s="17">
        <f t="shared" si="6"/>
        <v>1068</v>
      </c>
      <c r="R66" s="61">
        <v>857.5</v>
      </c>
      <c r="S66" s="61">
        <v>857.5</v>
      </c>
      <c r="T66" s="61">
        <v>1029</v>
      </c>
      <c r="V66" s="55">
        <f t="shared" si="7"/>
        <v>1.0379008746355685</v>
      </c>
      <c r="W66" s="55">
        <f t="shared" si="8"/>
        <v>1.0379008746355685</v>
      </c>
      <c r="X66" s="55">
        <f t="shared" si="9"/>
        <v>1.0379008746355685</v>
      </c>
    </row>
    <row r="67" spans="1:24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f>'[1]зп с 01.07.2021'!$I$56</f>
        <v>223.48648073022315</v>
      </c>
      <c r="G67" s="17">
        <v>3.4826783539670623</v>
      </c>
      <c r="H67" s="69">
        <v>1</v>
      </c>
      <c r="I67" s="70">
        <v>0.1</v>
      </c>
      <c r="J67" s="17">
        <f t="shared" si="3"/>
        <v>993.33333333333337</v>
      </c>
      <c r="K67" s="17">
        <v>3.4826783539670623</v>
      </c>
      <c r="L67" s="69">
        <v>1</v>
      </c>
      <c r="M67" s="70">
        <v>0.1</v>
      </c>
      <c r="N67" s="17">
        <f t="shared" si="4"/>
        <v>993.33333333333337</v>
      </c>
      <c r="O67" s="17">
        <f t="shared" si="5"/>
        <v>198.67</v>
      </c>
      <c r="P67" s="17">
        <f t="shared" si="6"/>
        <v>1192</v>
      </c>
      <c r="R67" s="61">
        <v>956.66666666666674</v>
      </c>
      <c r="S67" s="61">
        <v>956.66666666666674</v>
      </c>
      <c r="T67" s="61">
        <v>1148</v>
      </c>
      <c r="V67" s="55">
        <f t="shared" si="7"/>
        <v>1.0383275261324041</v>
      </c>
      <c r="W67" s="55">
        <f t="shared" si="8"/>
        <v>1.0383275261324041</v>
      </c>
      <c r="X67" s="55">
        <f t="shared" si="9"/>
        <v>1.0383275261324041</v>
      </c>
    </row>
    <row r="68" spans="1:24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f>'[1]зп с 01.07.2021'!$I$56</f>
        <v>223.48648073022315</v>
      </c>
      <c r="G68" s="17">
        <v>3.4826783539670623</v>
      </c>
      <c r="H68" s="69">
        <v>1</v>
      </c>
      <c r="I68" s="70">
        <v>0.1</v>
      </c>
      <c r="J68" s="17">
        <f t="shared" si="3"/>
        <v>1095.8333333333335</v>
      </c>
      <c r="K68" s="17">
        <v>3.4826783539670623</v>
      </c>
      <c r="L68" s="69">
        <v>1</v>
      </c>
      <c r="M68" s="70">
        <v>0.1</v>
      </c>
      <c r="N68" s="17">
        <f t="shared" si="4"/>
        <v>1095.8333333333335</v>
      </c>
      <c r="O68" s="17">
        <f t="shared" si="5"/>
        <v>219.17</v>
      </c>
      <c r="P68" s="17">
        <f t="shared" si="6"/>
        <v>1315</v>
      </c>
      <c r="R68" s="61">
        <v>1055</v>
      </c>
      <c r="S68" s="61">
        <v>1055</v>
      </c>
      <c r="T68" s="61">
        <v>1266</v>
      </c>
      <c r="V68" s="55">
        <f t="shared" si="7"/>
        <v>1.03870458135861</v>
      </c>
      <c r="W68" s="55">
        <f t="shared" si="8"/>
        <v>1.03870458135861</v>
      </c>
      <c r="X68" s="55">
        <f t="shared" si="9"/>
        <v>1.0387045813586098</v>
      </c>
    </row>
    <row r="69" spans="1:24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f>'[1]зп с 01.07.2021'!$I$56</f>
        <v>223.48648073022315</v>
      </c>
      <c r="G69" s="17">
        <v>3.4826783539670623</v>
      </c>
      <c r="H69" s="69">
        <v>1</v>
      </c>
      <c r="I69" s="70">
        <v>0.1</v>
      </c>
      <c r="J69" s="17">
        <f t="shared" si="3"/>
        <v>2825</v>
      </c>
      <c r="K69" s="17">
        <v>3.4826783539670623</v>
      </c>
      <c r="L69" s="69">
        <v>1</v>
      </c>
      <c r="M69" s="70">
        <v>0.1</v>
      </c>
      <c r="N69" s="17">
        <f t="shared" si="4"/>
        <v>2825</v>
      </c>
      <c r="O69" s="17">
        <f t="shared" si="5"/>
        <v>565</v>
      </c>
      <c r="P69" s="17">
        <f t="shared" si="6"/>
        <v>3390</v>
      </c>
      <c r="R69" s="61">
        <v>2720.8333333333335</v>
      </c>
      <c r="S69" s="61">
        <v>2720.8333333333335</v>
      </c>
      <c r="T69" s="61">
        <v>3265</v>
      </c>
      <c r="V69" s="55">
        <f t="shared" si="7"/>
        <v>1.0382848392036752</v>
      </c>
      <c r="W69" s="55">
        <f t="shared" si="8"/>
        <v>1.0382848392036752</v>
      </c>
      <c r="X69" s="55">
        <f t="shared" si="9"/>
        <v>1.0382848392036754</v>
      </c>
    </row>
    <row r="70" spans="1:24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f>'[1]зп с 01.07.2021'!$I$56</f>
        <v>223.48648073022315</v>
      </c>
      <c r="G70" s="17">
        <v>3.4826783539670623</v>
      </c>
      <c r="H70" s="69">
        <v>1</v>
      </c>
      <c r="I70" s="70">
        <v>0.1</v>
      </c>
      <c r="J70" s="17">
        <f t="shared" si="3"/>
        <v>2825</v>
      </c>
      <c r="K70" s="17">
        <v>3.4826783539670623</v>
      </c>
      <c r="L70" s="69">
        <v>1</v>
      </c>
      <c r="M70" s="70">
        <v>0.1</v>
      </c>
      <c r="N70" s="17">
        <f t="shared" si="4"/>
        <v>2825</v>
      </c>
      <c r="O70" s="17">
        <f t="shared" si="5"/>
        <v>565</v>
      </c>
      <c r="P70" s="17">
        <f t="shared" si="6"/>
        <v>3390</v>
      </c>
      <c r="R70" s="61">
        <v>2720.8333333333335</v>
      </c>
      <c r="S70" s="61">
        <v>2720.8333333333335</v>
      </c>
      <c r="T70" s="61">
        <v>3265</v>
      </c>
      <c r="V70" s="55">
        <f t="shared" si="7"/>
        <v>1.0382848392036752</v>
      </c>
      <c r="W70" s="55">
        <f t="shared" si="8"/>
        <v>1.0382848392036752</v>
      </c>
      <c r="X70" s="55">
        <f t="shared" si="9"/>
        <v>1.0382848392036754</v>
      </c>
    </row>
    <row r="71" spans="1:24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f>'[1]зп с 01.07.2021'!$I$56</f>
        <v>223.48648073022315</v>
      </c>
      <c r="G71" s="17">
        <v>3.4826783539670623</v>
      </c>
      <c r="H71" s="69">
        <v>1</v>
      </c>
      <c r="I71" s="70">
        <v>0.1</v>
      </c>
      <c r="J71" s="17">
        <f t="shared" si="3"/>
        <v>3362.5</v>
      </c>
      <c r="K71" s="17">
        <v>3.4826783539670623</v>
      </c>
      <c r="L71" s="69">
        <v>1</v>
      </c>
      <c r="M71" s="70">
        <v>0.1</v>
      </c>
      <c r="N71" s="17">
        <f t="shared" si="4"/>
        <v>3362.5</v>
      </c>
      <c r="O71" s="17">
        <f t="shared" si="5"/>
        <v>672.5</v>
      </c>
      <c r="P71" s="17">
        <f t="shared" si="6"/>
        <v>4035</v>
      </c>
      <c r="R71" s="61">
        <v>3238.3333333333335</v>
      </c>
      <c r="S71" s="61">
        <v>3238.3333333333335</v>
      </c>
      <c r="T71" s="61">
        <v>3886</v>
      </c>
      <c r="V71" s="55">
        <f t="shared" si="7"/>
        <v>1.0383427689140503</v>
      </c>
      <c r="W71" s="55">
        <f t="shared" si="8"/>
        <v>1.0383427689140503</v>
      </c>
      <c r="X71" s="55">
        <f t="shared" si="9"/>
        <v>1.0383427689140505</v>
      </c>
    </row>
    <row r="72" spans="1:24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f>'[1]зп с 01.07.2021'!$I$56</f>
        <v>223.48648073022315</v>
      </c>
      <c r="G72" s="17">
        <v>3.4826783539670623</v>
      </c>
      <c r="H72" s="69">
        <v>1</v>
      </c>
      <c r="I72" s="70">
        <v>0.1</v>
      </c>
      <c r="J72" s="17">
        <f t="shared" si="3"/>
        <v>3362.5</v>
      </c>
      <c r="K72" s="17">
        <v>3.4826783539670623</v>
      </c>
      <c r="L72" s="69">
        <v>1</v>
      </c>
      <c r="M72" s="70">
        <v>0.1</v>
      </c>
      <c r="N72" s="17">
        <f t="shared" si="4"/>
        <v>3362.5</v>
      </c>
      <c r="O72" s="17">
        <f t="shared" si="5"/>
        <v>672.5</v>
      </c>
      <c r="P72" s="17">
        <f t="shared" si="6"/>
        <v>4035</v>
      </c>
      <c r="R72" s="61">
        <v>3238.3333333333335</v>
      </c>
      <c r="S72" s="61">
        <v>3238.3333333333335</v>
      </c>
      <c r="T72" s="61">
        <v>3886</v>
      </c>
      <c r="V72" s="55">
        <f t="shared" si="7"/>
        <v>1.0383427689140503</v>
      </c>
      <c r="W72" s="55">
        <f t="shared" si="8"/>
        <v>1.0383427689140503</v>
      </c>
      <c r="X72" s="55">
        <f t="shared" si="9"/>
        <v>1.0383427689140505</v>
      </c>
    </row>
    <row r="73" spans="1:24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f>'[1]зп с 01.07.2021'!$I$56</f>
        <v>223.48648073022315</v>
      </c>
      <c r="G73" s="17">
        <v>3.4826783539670623</v>
      </c>
      <c r="H73" s="69">
        <v>1</v>
      </c>
      <c r="I73" s="70">
        <v>0.1</v>
      </c>
      <c r="J73" s="17">
        <f t="shared" si="3"/>
        <v>4255</v>
      </c>
      <c r="K73" s="17">
        <v>3.4826783539670623</v>
      </c>
      <c r="L73" s="69">
        <v>1</v>
      </c>
      <c r="M73" s="70">
        <v>0.1</v>
      </c>
      <c r="N73" s="17">
        <f t="shared" si="4"/>
        <v>4255</v>
      </c>
      <c r="O73" s="17">
        <f t="shared" si="5"/>
        <v>851</v>
      </c>
      <c r="P73" s="17">
        <f t="shared" si="6"/>
        <v>5106</v>
      </c>
      <c r="R73" s="61">
        <v>4097.5</v>
      </c>
      <c r="S73" s="61">
        <v>4097.5</v>
      </c>
      <c r="T73" s="61">
        <v>4917</v>
      </c>
      <c r="V73" s="55">
        <f t="shared" si="7"/>
        <v>1.0384380719951189</v>
      </c>
      <c r="W73" s="55">
        <f t="shared" si="8"/>
        <v>1.0384380719951189</v>
      </c>
      <c r="X73" s="55">
        <f t="shared" si="9"/>
        <v>1.0384380719951189</v>
      </c>
    </row>
    <row r="74" spans="1:24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f>'[1]зп с 01.07.2021'!$I$56</f>
        <v>223.48648073022315</v>
      </c>
      <c r="G74" s="17">
        <v>3.4826783539670623</v>
      </c>
      <c r="H74" s="69">
        <v>1</v>
      </c>
      <c r="I74" s="70">
        <v>0.1</v>
      </c>
      <c r="J74" s="17">
        <f t="shared" si="3"/>
        <v>1010</v>
      </c>
      <c r="K74" s="17">
        <v>3.4826783539670623</v>
      </c>
      <c r="L74" s="69">
        <v>1</v>
      </c>
      <c r="M74" s="70">
        <v>0.1</v>
      </c>
      <c r="N74" s="17">
        <f t="shared" si="4"/>
        <v>1010</v>
      </c>
      <c r="O74" s="17">
        <f t="shared" si="5"/>
        <v>202</v>
      </c>
      <c r="P74" s="17">
        <f t="shared" si="6"/>
        <v>1212</v>
      </c>
      <c r="R74" s="61">
        <v>973.33333333333337</v>
      </c>
      <c r="S74" s="61">
        <v>973.33333333333337</v>
      </c>
      <c r="T74" s="61">
        <v>1168</v>
      </c>
      <c r="V74" s="55">
        <f t="shared" si="7"/>
        <v>1.0376712328767124</v>
      </c>
      <c r="W74" s="55">
        <f t="shared" si="8"/>
        <v>1.0376712328767124</v>
      </c>
      <c r="X74" s="55">
        <f t="shared" si="9"/>
        <v>1.0376712328767124</v>
      </c>
    </row>
    <row r="75" spans="1:24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f>'[1]зп с 01.07.2021'!$G$56</f>
        <v>200.81042596348883</v>
      </c>
      <c r="G75" s="17">
        <v>3.4826783539670623</v>
      </c>
      <c r="H75" s="69">
        <v>1</v>
      </c>
      <c r="I75" s="70">
        <v>0.1</v>
      </c>
      <c r="J75" s="17">
        <f t="shared" ref="J75:J83" si="10">N75</f>
        <v>792.5</v>
      </c>
      <c r="K75" s="17">
        <v>3.4826783539670623</v>
      </c>
      <c r="L75" s="69">
        <v>1</v>
      </c>
      <c r="M75" s="70">
        <v>0.1</v>
      </c>
      <c r="N75" s="17">
        <f t="shared" ref="N75:N83" si="11">P75/1.2</f>
        <v>792.5</v>
      </c>
      <c r="O75" s="17">
        <f t="shared" ref="O75:O83" si="12">ROUND(N75*0.2,2)</f>
        <v>158.5</v>
      </c>
      <c r="P75" s="17">
        <f t="shared" ref="P75:P83" si="13">ROUND($D75*$F75*$K75*$L75*(1+$M75)*1.2,0)</f>
        <v>951</v>
      </c>
      <c r="R75" s="61">
        <v>763.33333333333337</v>
      </c>
      <c r="S75" s="61">
        <v>763.33333333333337</v>
      </c>
      <c r="T75" s="61">
        <v>916</v>
      </c>
      <c r="V75" s="55">
        <f t="shared" si="7"/>
        <v>1.0382096069868996</v>
      </c>
      <c r="W75" s="55">
        <f t="shared" si="8"/>
        <v>1.0382096069868996</v>
      </c>
      <c r="X75" s="55">
        <f t="shared" si="9"/>
        <v>1.0382096069868996</v>
      </c>
    </row>
    <row r="76" spans="1:24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f>'[1]зп с 01.07.2021'!$G$56</f>
        <v>200.81042596348883</v>
      </c>
      <c r="G76" s="17">
        <v>3.4826783539670623</v>
      </c>
      <c r="H76" s="69">
        <v>1</v>
      </c>
      <c r="I76" s="70">
        <v>0.1</v>
      </c>
      <c r="J76" s="17">
        <f t="shared" si="10"/>
        <v>692.5</v>
      </c>
      <c r="K76" s="17">
        <v>3.4826783539670623</v>
      </c>
      <c r="L76" s="69">
        <v>1</v>
      </c>
      <c r="M76" s="70">
        <v>0.1</v>
      </c>
      <c r="N76" s="17">
        <f t="shared" si="11"/>
        <v>692.5</v>
      </c>
      <c r="O76" s="17">
        <f t="shared" si="12"/>
        <v>138.5</v>
      </c>
      <c r="P76" s="17">
        <f t="shared" si="13"/>
        <v>831</v>
      </c>
      <c r="R76" s="61">
        <v>666.66666666666674</v>
      </c>
      <c r="S76" s="61">
        <v>666.66666666666674</v>
      </c>
      <c r="T76" s="61">
        <v>800</v>
      </c>
      <c r="V76" s="55">
        <f t="shared" si="7"/>
        <v>1.0387499999999998</v>
      </c>
      <c r="W76" s="55">
        <f t="shared" si="8"/>
        <v>1.0387499999999998</v>
      </c>
      <c r="X76" s="55">
        <f t="shared" si="9"/>
        <v>1.0387500000000001</v>
      </c>
    </row>
    <row r="77" spans="1:24" ht="48" x14ac:dyDescent="0.25">
      <c r="A77" s="14" t="s">
        <v>160</v>
      </c>
      <c r="B77" s="15" t="s">
        <v>161</v>
      </c>
      <c r="C77" s="16" t="s">
        <v>23</v>
      </c>
      <c r="D77" s="16">
        <f>1.09+0.3</f>
        <v>1.3900000000000001</v>
      </c>
      <c r="E77" s="16">
        <v>4</v>
      </c>
      <c r="F77" s="17">
        <f>'[1]зп с 01.07.2021'!$I$56</f>
        <v>223.48648073022315</v>
      </c>
      <c r="G77" s="17">
        <v>3.4826783539670623</v>
      </c>
      <c r="H77" s="69">
        <v>1</v>
      </c>
      <c r="I77" s="70">
        <v>0.1</v>
      </c>
      <c r="J77" s="17">
        <f t="shared" si="10"/>
        <v>1190</v>
      </c>
      <c r="K77" s="17">
        <v>3.4826783539670623</v>
      </c>
      <c r="L77" s="69">
        <v>1</v>
      </c>
      <c r="M77" s="70">
        <v>0.1</v>
      </c>
      <c r="N77" s="17">
        <f t="shared" si="11"/>
        <v>1190</v>
      </c>
      <c r="O77" s="17">
        <f t="shared" si="12"/>
        <v>238</v>
      </c>
      <c r="P77" s="17">
        <f t="shared" si="13"/>
        <v>1428</v>
      </c>
      <c r="R77" s="61">
        <v>1145.8333333333335</v>
      </c>
      <c r="S77" s="61">
        <v>1145.8333333333335</v>
      </c>
      <c r="T77" s="61">
        <v>1375</v>
      </c>
      <c r="V77" s="55">
        <f t="shared" si="7"/>
        <v>1.0385454545454544</v>
      </c>
      <c r="W77" s="55">
        <f t="shared" si="8"/>
        <v>1.0385454545454544</v>
      </c>
      <c r="X77" s="55">
        <f t="shared" si="9"/>
        <v>1.0385454545454544</v>
      </c>
    </row>
    <row r="78" spans="1:24" ht="48" x14ac:dyDescent="0.25">
      <c r="A78" s="14" t="s">
        <v>162</v>
      </c>
      <c r="B78" s="15" t="s">
        <v>163</v>
      </c>
      <c r="C78" s="16" t="s">
        <v>18</v>
      </c>
      <c r="D78" s="16">
        <f>1.15+0.3</f>
        <v>1.45</v>
      </c>
      <c r="E78" s="16">
        <v>4</v>
      </c>
      <c r="F78" s="17">
        <f>'[1]зп с 01.07.2021'!$I$56</f>
        <v>223.48648073022315</v>
      </c>
      <c r="G78" s="17">
        <v>3.4826783539670623</v>
      </c>
      <c r="H78" s="69">
        <v>1</v>
      </c>
      <c r="I78" s="70">
        <v>0.1</v>
      </c>
      <c r="J78" s="17">
        <f t="shared" si="10"/>
        <v>1241.6666666666667</v>
      </c>
      <c r="K78" s="17">
        <v>3.4826783539670623</v>
      </c>
      <c r="L78" s="69">
        <v>1</v>
      </c>
      <c r="M78" s="70">
        <v>0.1</v>
      </c>
      <c r="N78" s="17">
        <f t="shared" si="11"/>
        <v>1241.6666666666667</v>
      </c>
      <c r="O78" s="17">
        <f t="shared" si="12"/>
        <v>248.33</v>
      </c>
      <c r="P78" s="17">
        <f t="shared" si="13"/>
        <v>1490</v>
      </c>
      <c r="R78" s="61">
        <v>1195.8333333333335</v>
      </c>
      <c r="S78" s="61">
        <v>1195.8333333333335</v>
      </c>
      <c r="T78" s="61">
        <v>1435</v>
      </c>
      <c r="V78" s="55">
        <f t="shared" si="7"/>
        <v>1.0383275261324041</v>
      </c>
      <c r="W78" s="55">
        <f t="shared" si="8"/>
        <v>1.0383275261324041</v>
      </c>
      <c r="X78" s="55">
        <f t="shared" si="9"/>
        <v>1.0383275261324041</v>
      </c>
    </row>
    <row r="79" spans="1:24" ht="48" x14ac:dyDescent="0.25">
      <c r="A79" s="14" t="s">
        <v>164</v>
      </c>
      <c r="B79" s="15" t="s">
        <v>165</v>
      </c>
      <c r="C79" s="16" t="s">
        <v>18</v>
      </c>
      <c r="D79" s="16">
        <f>1.2+0.3</f>
        <v>1.5</v>
      </c>
      <c r="E79" s="16">
        <v>4</v>
      </c>
      <c r="F79" s="17">
        <f>'[1]зп с 01.07.2021'!$I$56</f>
        <v>223.48648073022315</v>
      </c>
      <c r="G79" s="17">
        <v>3.4826783539670623</v>
      </c>
      <c r="H79" s="69">
        <v>1</v>
      </c>
      <c r="I79" s="70">
        <v>0.1</v>
      </c>
      <c r="J79" s="17">
        <f t="shared" si="10"/>
        <v>1284.1666666666667</v>
      </c>
      <c r="K79" s="17">
        <v>3.4826783539670623</v>
      </c>
      <c r="L79" s="69">
        <v>1</v>
      </c>
      <c r="M79" s="70">
        <v>0.1</v>
      </c>
      <c r="N79" s="17">
        <f t="shared" si="11"/>
        <v>1284.1666666666667</v>
      </c>
      <c r="O79" s="17">
        <f t="shared" si="12"/>
        <v>256.83</v>
      </c>
      <c r="P79" s="17">
        <f t="shared" si="13"/>
        <v>1541</v>
      </c>
      <c r="R79" s="61">
        <v>1236.6666666666667</v>
      </c>
      <c r="S79" s="61">
        <v>1236.6666666666667</v>
      </c>
      <c r="T79" s="61">
        <v>1484</v>
      </c>
      <c r="V79" s="55">
        <f t="shared" si="7"/>
        <v>1.0384097035040432</v>
      </c>
      <c r="W79" s="55">
        <f t="shared" si="8"/>
        <v>1.0384097035040432</v>
      </c>
      <c r="X79" s="55">
        <f t="shared" si="9"/>
        <v>1.0384097035040432</v>
      </c>
    </row>
    <row r="80" spans="1:24" ht="36" x14ac:dyDescent="0.25">
      <c r="A80" s="14" t="s">
        <v>166</v>
      </c>
      <c r="B80" s="15" t="s">
        <v>167</v>
      </c>
      <c r="C80" s="16" t="s">
        <v>30</v>
      </c>
      <c r="D80" s="16">
        <f>2.76+0.3</f>
        <v>3.0599999999999996</v>
      </c>
      <c r="E80" s="16">
        <v>4</v>
      </c>
      <c r="F80" s="17">
        <f>'[1]зп с 01.07.2021'!$I$56</f>
        <v>223.48648073022315</v>
      </c>
      <c r="G80" s="17">
        <v>3.4826783539670623</v>
      </c>
      <c r="H80" s="69">
        <v>1</v>
      </c>
      <c r="I80" s="70">
        <v>0.1</v>
      </c>
      <c r="J80" s="17">
        <f t="shared" si="10"/>
        <v>2620</v>
      </c>
      <c r="K80" s="17">
        <v>3.4826783539670623</v>
      </c>
      <c r="L80" s="69">
        <v>1</v>
      </c>
      <c r="M80" s="70">
        <v>0.1</v>
      </c>
      <c r="N80" s="17">
        <f t="shared" si="11"/>
        <v>2620</v>
      </c>
      <c r="O80" s="17">
        <f t="shared" si="12"/>
        <v>524</v>
      </c>
      <c r="P80" s="17">
        <f t="shared" si="13"/>
        <v>3144</v>
      </c>
      <c r="R80" s="61">
        <v>2523.3333333333335</v>
      </c>
      <c r="S80" s="61">
        <v>2523.3333333333335</v>
      </c>
      <c r="T80" s="61">
        <v>3028</v>
      </c>
      <c r="V80" s="55">
        <f t="shared" si="7"/>
        <v>1.0383091149273447</v>
      </c>
      <c r="W80" s="55">
        <f t="shared" si="8"/>
        <v>1.0383091149273447</v>
      </c>
      <c r="X80" s="55">
        <f t="shared" si="9"/>
        <v>1.0383091149273447</v>
      </c>
    </row>
    <row r="81" spans="1:24" ht="48" x14ac:dyDescent="0.25">
      <c r="A81" s="14" t="s">
        <v>168</v>
      </c>
      <c r="B81" s="15" t="s">
        <v>169</v>
      </c>
      <c r="C81" s="16" t="s">
        <v>33</v>
      </c>
      <c r="D81" s="16">
        <f>1.91+0.3</f>
        <v>2.21</v>
      </c>
      <c r="E81" s="16">
        <v>4</v>
      </c>
      <c r="F81" s="17">
        <f>'[1]зп с 01.07.2021'!$I$56</f>
        <v>223.48648073022315</v>
      </c>
      <c r="G81" s="17">
        <v>3.4826783539670623</v>
      </c>
      <c r="H81" s="69">
        <v>1</v>
      </c>
      <c r="I81" s="70">
        <v>0.1</v>
      </c>
      <c r="J81" s="17">
        <f t="shared" si="10"/>
        <v>1892.5</v>
      </c>
      <c r="K81" s="17">
        <v>3.4826783539670623</v>
      </c>
      <c r="L81" s="69">
        <v>1</v>
      </c>
      <c r="M81" s="70">
        <v>0.1</v>
      </c>
      <c r="N81" s="17">
        <f t="shared" si="11"/>
        <v>1892.5</v>
      </c>
      <c r="O81" s="17">
        <f t="shared" si="12"/>
        <v>378.5</v>
      </c>
      <c r="P81" s="17">
        <f t="shared" si="13"/>
        <v>2271</v>
      </c>
      <c r="R81" s="61">
        <v>1822.5</v>
      </c>
      <c r="S81" s="61">
        <v>1822.5</v>
      </c>
      <c r="T81" s="61">
        <v>2187</v>
      </c>
      <c r="V81" s="55">
        <f t="shared" si="7"/>
        <v>1.0384087791495198</v>
      </c>
      <c r="W81" s="55">
        <f t="shared" si="8"/>
        <v>1.0384087791495198</v>
      </c>
      <c r="X81" s="55">
        <f t="shared" si="9"/>
        <v>1.0384087791495198</v>
      </c>
    </row>
    <row r="82" spans="1:24" ht="48" x14ac:dyDescent="0.25">
      <c r="A82" s="14" t="s">
        <v>170</v>
      </c>
      <c r="B82" s="15" t="s">
        <v>171</v>
      </c>
      <c r="C82" s="16" t="s">
        <v>18</v>
      </c>
      <c r="D82" s="16">
        <f>2.57+0.3</f>
        <v>2.8699999999999997</v>
      </c>
      <c r="E82" s="16">
        <v>4</v>
      </c>
      <c r="F82" s="17">
        <f>'[1]зп с 01.07.2021'!$I$56</f>
        <v>223.48648073022315</v>
      </c>
      <c r="G82" s="17">
        <v>3.4826783539670623</v>
      </c>
      <c r="H82" s="69">
        <v>1</v>
      </c>
      <c r="I82" s="70">
        <v>0.1</v>
      </c>
      <c r="J82" s="17">
        <f t="shared" si="10"/>
        <v>2457.5</v>
      </c>
      <c r="K82" s="17">
        <v>3.4826783539670623</v>
      </c>
      <c r="L82" s="69">
        <v>1</v>
      </c>
      <c r="M82" s="70">
        <v>0.1</v>
      </c>
      <c r="N82" s="17">
        <f t="shared" si="11"/>
        <v>2457.5</v>
      </c>
      <c r="O82" s="17">
        <f t="shared" si="12"/>
        <v>491.5</v>
      </c>
      <c r="P82" s="17">
        <f t="shared" si="13"/>
        <v>2949</v>
      </c>
      <c r="R82" s="61">
        <v>2366.666666666667</v>
      </c>
      <c r="S82" s="61">
        <v>2366.666666666667</v>
      </c>
      <c r="T82" s="61">
        <v>2840</v>
      </c>
      <c r="V82" s="55">
        <f t="shared" si="7"/>
        <v>1.0383802816901406</v>
      </c>
      <c r="W82" s="55">
        <f t="shared" si="8"/>
        <v>1.0383802816901406</v>
      </c>
      <c r="X82" s="55">
        <f t="shared" si="9"/>
        <v>1.0383802816901408</v>
      </c>
    </row>
    <row r="83" spans="1:24" ht="48" x14ac:dyDescent="0.25">
      <c r="A83" s="14" t="s">
        <v>172</v>
      </c>
      <c r="B83" s="15" t="s">
        <v>173</v>
      </c>
      <c r="C83" s="16" t="s">
        <v>18</v>
      </c>
      <c r="D83" s="16">
        <f>3+0.3</f>
        <v>3.3</v>
      </c>
      <c r="E83" s="16">
        <v>4</v>
      </c>
      <c r="F83" s="17">
        <f>'[1]зп с 01.07.2021'!$I$56</f>
        <v>223.48648073022315</v>
      </c>
      <c r="G83" s="17">
        <v>3.4826783539670623</v>
      </c>
      <c r="H83" s="69">
        <v>1</v>
      </c>
      <c r="I83" s="70">
        <v>0.1</v>
      </c>
      <c r="J83" s="17">
        <f t="shared" si="10"/>
        <v>2825</v>
      </c>
      <c r="K83" s="17">
        <v>3.4826783539670623</v>
      </c>
      <c r="L83" s="69">
        <v>1</v>
      </c>
      <c r="M83" s="70">
        <v>0.1</v>
      </c>
      <c r="N83" s="17">
        <f t="shared" si="11"/>
        <v>2825</v>
      </c>
      <c r="O83" s="17">
        <f t="shared" si="12"/>
        <v>565</v>
      </c>
      <c r="P83" s="17">
        <f t="shared" si="13"/>
        <v>3390</v>
      </c>
      <c r="R83" s="61">
        <v>2720.8333333333335</v>
      </c>
      <c r="S83" s="61">
        <v>2720.8333333333335</v>
      </c>
      <c r="T83" s="61">
        <v>3265</v>
      </c>
      <c r="V83" s="55">
        <f t="shared" si="7"/>
        <v>1.0382848392036752</v>
      </c>
      <c r="W83" s="55">
        <f t="shared" si="8"/>
        <v>1.0382848392036752</v>
      </c>
      <c r="X83" s="55">
        <f t="shared" si="9"/>
        <v>1.0382848392036754</v>
      </c>
    </row>
    <row r="84" spans="1:24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24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2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24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24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24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24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24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2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2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2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24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24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</sheetData>
  <conditionalFormatting sqref="N8 P8">
    <cfRule type="cellIs" dxfId="10" priority="3" stopIfTrue="1" operator="equal">
      <formula>1.15</formula>
    </cfRule>
  </conditionalFormatting>
  <conditionalFormatting sqref="V12:X65535">
    <cfRule type="cellIs" dxfId="9" priority="1" stopIfTrue="1" operator="lessThan">
      <formula>1.03</formula>
    </cfRule>
    <cfRule type="cellIs" dxfId="8" priority="2" stopIfTrue="1" operator="lessThan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2" s="1" customFormat="1" ht="12.75" x14ac:dyDescent="0.25">
      <c r="C1" s="2"/>
      <c r="D1" s="2"/>
      <c r="E1" s="2"/>
      <c r="F1" s="2"/>
      <c r="G1" s="3"/>
      <c r="H1" s="2"/>
      <c r="I1" s="2"/>
    </row>
    <row r="2" spans="1:12" s="1" customFormat="1" ht="12.75" x14ac:dyDescent="0.25">
      <c r="C2" s="2"/>
      <c r="D2" s="2"/>
      <c r="E2" s="2"/>
      <c r="F2" s="2"/>
      <c r="G2" s="3"/>
      <c r="H2" s="2"/>
      <c r="I2" s="2"/>
    </row>
    <row r="3" spans="1:12" s="1" customFormat="1" ht="12.75" x14ac:dyDescent="0.25">
      <c r="C3" s="2"/>
      <c r="D3" s="2"/>
      <c r="E3" s="2"/>
      <c r="F3" s="2"/>
      <c r="G3" s="2"/>
      <c r="H3" s="2"/>
      <c r="I3" s="2"/>
    </row>
    <row r="4" spans="1:12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2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2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2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2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2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2" s="1" customFormat="1" ht="24" x14ac:dyDescent="0.25">
      <c r="A10" s="14" t="s">
        <v>13</v>
      </c>
      <c r="B10" s="15" t="s">
        <v>174</v>
      </c>
      <c r="C10" s="16" t="s">
        <v>15</v>
      </c>
      <c r="D10" s="16">
        <v>0.74</v>
      </c>
      <c r="E10" s="16">
        <v>5</v>
      </c>
      <c r="F10" s="17">
        <v>780</v>
      </c>
      <c r="G10" s="17">
        <v>780</v>
      </c>
      <c r="H10" s="17">
        <v>156</v>
      </c>
      <c r="I10" s="17">
        <v>936</v>
      </c>
      <c r="J10" s="32"/>
    </row>
    <row r="11" spans="1:12" s="1" customFormat="1" ht="24" x14ac:dyDescent="0.25">
      <c r="A11" s="14" t="s">
        <v>16</v>
      </c>
      <c r="B11" s="15" t="s">
        <v>175</v>
      </c>
      <c r="C11" s="16" t="s">
        <v>18</v>
      </c>
      <c r="D11" s="16">
        <v>0.86</v>
      </c>
      <c r="E11" s="16">
        <v>5</v>
      </c>
      <c r="F11" s="17">
        <v>1013.3333333333334</v>
      </c>
      <c r="G11" s="17">
        <v>1013.3333333333334</v>
      </c>
      <c r="H11" s="17">
        <v>202.67</v>
      </c>
      <c r="I11" s="17">
        <v>1216</v>
      </c>
      <c r="J11" s="32"/>
    </row>
    <row r="12" spans="1:12" s="1" customFormat="1" ht="24" x14ac:dyDescent="0.25">
      <c r="A12" s="14" t="s">
        <v>19</v>
      </c>
      <c r="B12" s="15" t="s">
        <v>176</v>
      </c>
      <c r="C12" s="16" t="s">
        <v>18</v>
      </c>
      <c r="D12" s="16">
        <v>0.98</v>
      </c>
      <c r="E12" s="16">
        <v>5</v>
      </c>
      <c r="F12" s="17">
        <v>1033.3333333333335</v>
      </c>
      <c r="G12" s="17">
        <v>1033.3333333333335</v>
      </c>
      <c r="H12" s="17">
        <v>206.67</v>
      </c>
      <c r="I12" s="17">
        <v>1240</v>
      </c>
      <c r="J12" s="32"/>
    </row>
    <row r="13" spans="1:12" s="1" customFormat="1" ht="36" x14ac:dyDescent="0.25">
      <c r="A13" s="14" t="s">
        <v>21</v>
      </c>
      <c r="B13" s="15" t="s">
        <v>177</v>
      </c>
      <c r="C13" s="16" t="s">
        <v>23</v>
      </c>
      <c r="D13" s="16">
        <v>0.32</v>
      </c>
      <c r="E13" s="16">
        <v>5</v>
      </c>
      <c r="F13" s="17">
        <v>337.5</v>
      </c>
      <c r="G13" s="17">
        <v>337.5</v>
      </c>
      <c r="H13" s="17">
        <v>67.5</v>
      </c>
      <c r="I13" s="17">
        <v>405</v>
      </c>
      <c r="J13" s="32"/>
    </row>
    <row r="14" spans="1:12" s="1" customFormat="1" ht="48" x14ac:dyDescent="0.25">
      <c r="A14" s="33" t="s">
        <v>178</v>
      </c>
      <c r="B14" s="15" t="s">
        <v>179</v>
      </c>
      <c r="C14" s="16" t="s">
        <v>23</v>
      </c>
      <c r="D14" s="16">
        <v>0.96</v>
      </c>
      <c r="E14" s="16">
        <v>5</v>
      </c>
      <c r="F14" s="17">
        <v>1012.5</v>
      </c>
      <c r="G14" s="17">
        <v>1012.5</v>
      </c>
      <c r="H14" s="17">
        <v>202.5</v>
      </c>
      <c r="I14" s="17">
        <v>1215</v>
      </c>
      <c r="J14" s="32"/>
    </row>
    <row r="15" spans="1:12" s="1" customFormat="1" ht="24" x14ac:dyDescent="0.25">
      <c r="A15" s="33" t="s">
        <v>180</v>
      </c>
      <c r="B15" s="15" t="s">
        <v>181</v>
      </c>
      <c r="C15" s="16" t="s">
        <v>182</v>
      </c>
      <c r="D15" s="16">
        <v>2.08</v>
      </c>
      <c r="E15" s="16">
        <v>5</v>
      </c>
      <c r="F15" s="17">
        <v>2193.3333333333335</v>
      </c>
      <c r="G15" s="17">
        <v>2193.3333333333335</v>
      </c>
      <c r="H15" s="17">
        <v>438.67</v>
      </c>
      <c r="I15" s="17">
        <v>2632</v>
      </c>
      <c r="J15" s="32"/>
    </row>
    <row r="16" spans="1:12" s="1" customFormat="1" ht="164.25" customHeight="1" x14ac:dyDescent="0.25">
      <c r="A16" s="33" t="s">
        <v>183</v>
      </c>
      <c r="B16" s="15" t="s">
        <v>184</v>
      </c>
      <c r="C16" s="16" t="s">
        <v>182</v>
      </c>
      <c r="D16" s="16">
        <v>6</v>
      </c>
      <c r="E16" s="16">
        <v>5</v>
      </c>
      <c r="F16" s="17">
        <v>6327.5</v>
      </c>
      <c r="G16" s="17">
        <v>6327.5</v>
      </c>
      <c r="H16" s="17">
        <v>1265.5</v>
      </c>
      <c r="I16" s="17">
        <v>7593</v>
      </c>
      <c r="J16" s="87" t="s">
        <v>191</v>
      </c>
      <c r="K16" s="88" t="s">
        <v>192</v>
      </c>
      <c r="L16" s="89" t="s">
        <v>185</v>
      </c>
    </row>
    <row r="17" spans="1:12" s="1" customFormat="1" ht="164.25" customHeight="1" x14ac:dyDescent="0.25">
      <c r="A17" s="33" t="s">
        <v>186</v>
      </c>
      <c r="B17" s="15" t="s">
        <v>187</v>
      </c>
      <c r="C17" s="16" t="s">
        <v>182</v>
      </c>
      <c r="D17" s="16">
        <v>6</v>
      </c>
      <c r="E17" s="16">
        <v>5</v>
      </c>
      <c r="F17" s="17">
        <v>6327.5</v>
      </c>
      <c r="G17" s="17">
        <v>6327.5</v>
      </c>
      <c r="H17" s="17">
        <v>1265.5</v>
      </c>
      <c r="I17" s="17">
        <v>7593</v>
      </c>
      <c r="J17" s="87"/>
      <c r="K17" s="88"/>
      <c r="L17" s="90"/>
    </row>
    <row r="18" spans="1:12" s="1" customFormat="1" ht="36" x14ac:dyDescent="0.25">
      <c r="A18" s="33" t="s">
        <v>188</v>
      </c>
      <c r="B18" s="15" t="s">
        <v>189</v>
      </c>
      <c r="C18" s="16" t="s">
        <v>182</v>
      </c>
      <c r="D18" s="16">
        <v>0.5</v>
      </c>
      <c r="E18" s="16">
        <v>5</v>
      </c>
      <c r="F18" s="17">
        <v>527.5</v>
      </c>
      <c r="G18" s="17">
        <v>527.5</v>
      </c>
      <c r="H18" s="17">
        <v>105.5</v>
      </c>
      <c r="I18" s="17">
        <v>633</v>
      </c>
    </row>
    <row r="19" spans="1:12" x14ac:dyDescent="0.25">
      <c r="J19" s="34" t="s">
        <v>190</v>
      </c>
    </row>
  </sheetData>
  <mergeCells count="3">
    <mergeCell ref="J16:J17"/>
    <mergeCell ref="K16:K17"/>
    <mergeCell ref="L16:L17"/>
  </mergeCells>
  <conditionalFormatting sqref="G8 I8">
    <cfRule type="cellIs" dxfId="7" priority="1" stopIfTrue="1" operator="equal">
      <formula>1.15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5" sqref="J3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1" width="50.7109375" style="35" customWidth="1"/>
    <col min="12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0" s="1" customFormat="1" ht="12.75" x14ac:dyDescent="0.25">
      <c r="C1" s="2"/>
      <c r="D1" s="2"/>
      <c r="E1" s="2"/>
      <c r="F1" s="2"/>
      <c r="G1" s="3"/>
      <c r="H1" s="2"/>
      <c r="I1" s="2"/>
    </row>
    <row r="2" spans="1:10" s="1" customFormat="1" ht="12.75" x14ac:dyDescent="0.25">
      <c r="C2" s="2"/>
      <c r="D2" s="2"/>
      <c r="E2" s="2"/>
      <c r="F2" s="2"/>
      <c r="G2" s="41" t="s">
        <v>193</v>
      </c>
      <c r="H2" s="2"/>
      <c r="I2" s="2"/>
    </row>
    <row r="3" spans="1:10" s="1" customFormat="1" ht="12.75" x14ac:dyDescent="0.25">
      <c r="C3" s="2"/>
      <c r="D3" s="2"/>
      <c r="E3" s="2"/>
      <c r="F3" s="2"/>
      <c r="G3" s="42" t="s">
        <v>194</v>
      </c>
      <c r="H3" s="2"/>
      <c r="I3" s="2"/>
    </row>
    <row r="4" spans="1:10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0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0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0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0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0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0" s="1" customFormat="1" ht="24" x14ac:dyDescent="0.25">
      <c r="A10" s="37" t="s">
        <v>13</v>
      </c>
      <c r="B10" s="38" t="s">
        <v>174</v>
      </c>
      <c r="C10" s="39" t="s">
        <v>15</v>
      </c>
      <c r="D10" s="39">
        <v>0.74</v>
      </c>
      <c r="E10" s="39">
        <v>5</v>
      </c>
      <c r="F10" s="40">
        <v>780</v>
      </c>
      <c r="G10" s="40">
        <v>780</v>
      </c>
      <c r="H10" s="40">
        <v>156</v>
      </c>
      <c r="I10" s="40">
        <v>936</v>
      </c>
      <c r="J10" s="32"/>
    </row>
    <row r="11" spans="1:10" s="1" customFormat="1" ht="12.75" x14ac:dyDescent="0.25">
      <c r="A11" s="43" t="s">
        <v>13</v>
      </c>
      <c r="B11" s="44" t="s">
        <v>14</v>
      </c>
      <c r="C11" s="45" t="s">
        <v>15</v>
      </c>
      <c r="D11" s="45">
        <v>0.74</v>
      </c>
      <c r="E11" s="45">
        <v>2</v>
      </c>
      <c r="F11" s="46">
        <v>475</v>
      </c>
      <c r="G11" s="46">
        <v>475</v>
      </c>
      <c r="H11" s="46">
        <v>95</v>
      </c>
      <c r="I11" s="46">
        <v>570</v>
      </c>
      <c r="J11" s="32"/>
    </row>
    <row r="12" spans="1:10" s="1" customFormat="1" ht="24" x14ac:dyDescent="0.25">
      <c r="A12" s="37" t="s">
        <v>16</v>
      </c>
      <c r="B12" s="38" t="s">
        <v>175</v>
      </c>
      <c r="C12" s="39" t="s">
        <v>18</v>
      </c>
      <c r="D12" s="39">
        <v>0.86</v>
      </c>
      <c r="E12" s="39">
        <v>5</v>
      </c>
      <c r="F12" s="40">
        <v>1013.3333333333334</v>
      </c>
      <c r="G12" s="40">
        <v>1013.3333333333334</v>
      </c>
      <c r="H12" s="40">
        <v>202.67</v>
      </c>
      <c r="I12" s="40">
        <v>1216</v>
      </c>
      <c r="J12" s="32"/>
    </row>
    <row r="13" spans="1:10" s="1" customFormat="1" ht="12.75" x14ac:dyDescent="0.25">
      <c r="A13" s="43" t="s">
        <v>16</v>
      </c>
      <c r="B13" s="44" t="s">
        <v>17</v>
      </c>
      <c r="C13" s="45" t="s">
        <v>18</v>
      </c>
      <c r="D13" s="45">
        <v>0.86</v>
      </c>
      <c r="E13" s="45">
        <v>2</v>
      </c>
      <c r="F13" s="46">
        <v>552.5</v>
      </c>
      <c r="G13" s="46">
        <v>552.5</v>
      </c>
      <c r="H13" s="46">
        <v>110.5</v>
      </c>
      <c r="I13" s="46">
        <v>663</v>
      </c>
      <c r="J13" s="32"/>
    </row>
    <row r="14" spans="1:10" s="1" customFormat="1" ht="24" x14ac:dyDescent="0.25">
      <c r="A14" s="37" t="s">
        <v>19</v>
      </c>
      <c r="B14" s="38" t="s">
        <v>176</v>
      </c>
      <c r="C14" s="39" t="s">
        <v>18</v>
      </c>
      <c r="D14" s="39">
        <v>0.98</v>
      </c>
      <c r="E14" s="39">
        <v>5</v>
      </c>
      <c r="F14" s="40">
        <v>1033.3333333333335</v>
      </c>
      <c r="G14" s="40">
        <v>1033.3333333333335</v>
      </c>
      <c r="H14" s="40">
        <v>206.67</v>
      </c>
      <c r="I14" s="40">
        <v>1240</v>
      </c>
      <c r="J14" s="32"/>
    </row>
    <row r="15" spans="1:10" s="1" customFormat="1" ht="12.75" x14ac:dyDescent="0.25">
      <c r="A15" s="43" t="s">
        <v>19</v>
      </c>
      <c r="B15" s="44" t="s">
        <v>20</v>
      </c>
      <c r="C15" s="45" t="s">
        <v>18</v>
      </c>
      <c r="D15" s="45">
        <v>0.98</v>
      </c>
      <c r="E15" s="45">
        <v>2</v>
      </c>
      <c r="F15" s="46">
        <v>629.16666666666674</v>
      </c>
      <c r="G15" s="46">
        <v>629.16666666666674</v>
      </c>
      <c r="H15" s="46">
        <v>125.83</v>
      </c>
      <c r="I15" s="46">
        <v>755</v>
      </c>
      <c r="J15" s="32"/>
    </row>
    <row r="16" spans="1:10" s="1" customFormat="1" ht="36" x14ac:dyDescent="0.25">
      <c r="A16" s="37" t="s">
        <v>21</v>
      </c>
      <c r="B16" s="38" t="s">
        <v>177</v>
      </c>
      <c r="C16" s="39" t="s">
        <v>23</v>
      </c>
      <c r="D16" s="39">
        <v>0.32</v>
      </c>
      <c r="E16" s="39">
        <v>5</v>
      </c>
      <c r="F16" s="40">
        <v>337.5</v>
      </c>
      <c r="G16" s="40">
        <v>337.5</v>
      </c>
      <c r="H16" s="40">
        <v>67.5</v>
      </c>
      <c r="I16" s="40">
        <v>405</v>
      </c>
      <c r="J16" s="32"/>
    </row>
    <row r="17" spans="1:12" s="1" customFormat="1" ht="12.75" x14ac:dyDescent="0.25">
      <c r="A17" s="43"/>
      <c r="B17" s="44" t="s">
        <v>195</v>
      </c>
      <c r="C17" s="45"/>
      <c r="D17" s="45"/>
      <c r="E17" s="45"/>
      <c r="F17" s="46"/>
      <c r="G17" s="46"/>
      <c r="H17" s="46"/>
      <c r="I17" s="46"/>
      <c r="J17" s="32"/>
    </row>
    <row r="18" spans="1:12" s="1" customFormat="1" ht="48" x14ac:dyDescent="0.25">
      <c r="A18" s="47" t="s">
        <v>178</v>
      </c>
      <c r="B18" s="38" t="s">
        <v>179</v>
      </c>
      <c r="C18" s="39" t="s">
        <v>23</v>
      </c>
      <c r="D18" s="39">
        <v>0.96</v>
      </c>
      <c r="E18" s="39">
        <v>5</v>
      </c>
      <c r="F18" s="40">
        <v>1012.5</v>
      </c>
      <c r="G18" s="40">
        <v>1012.5</v>
      </c>
      <c r="H18" s="40">
        <v>202.5</v>
      </c>
      <c r="I18" s="40">
        <v>1215</v>
      </c>
      <c r="J18" s="32"/>
    </row>
    <row r="19" spans="1:12" s="1" customFormat="1" ht="36" x14ac:dyDescent="0.25">
      <c r="A19" s="43" t="s">
        <v>21</v>
      </c>
      <c r="B19" s="44" t="s">
        <v>22</v>
      </c>
      <c r="C19" s="45" t="s">
        <v>23</v>
      </c>
      <c r="D19" s="45">
        <v>1.0900000000000001</v>
      </c>
      <c r="E19" s="45">
        <v>3</v>
      </c>
      <c r="F19" s="46">
        <v>838.33333333333337</v>
      </c>
      <c r="G19" s="46">
        <v>838.33333333333337</v>
      </c>
      <c r="H19" s="46">
        <v>167.67</v>
      </c>
      <c r="I19" s="46">
        <v>1006</v>
      </c>
      <c r="J19" s="32"/>
    </row>
    <row r="20" spans="1:12" s="1" customFormat="1" ht="36" x14ac:dyDescent="0.25">
      <c r="A20" s="43" t="s">
        <v>24</v>
      </c>
      <c r="B20" s="44" t="s">
        <v>25</v>
      </c>
      <c r="C20" s="45" t="s">
        <v>18</v>
      </c>
      <c r="D20" s="45">
        <v>1.1499999999999999</v>
      </c>
      <c r="E20" s="45">
        <v>3</v>
      </c>
      <c r="F20" s="46">
        <v>885</v>
      </c>
      <c r="G20" s="46">
        <v>885</v>
      </c>
      <c r="H20" s="46">
        <v>177</v>
      </c>
      <c r="I20" s="46">
        <v>1062</v>
      </c>
      <c r="J20" s="32"/>
    </row>
    <row r="21" spans="1:12" s="1" customFormat="1" ht="36" x14ac:dyDescent="0.25">
      <c r="A21" s="43" t="s">
        <v>26</v>
      </c>
      <c r="B21" s="44" t="s">
        <v>27</v>
      </c>
      <c r="C21" s="45" t="s">
        <v>18</v>
      </c>
      <c r="D21" s="45">
        <v>1.2</v>
      </c>
      <c r="E21" s="45">
        <v>3</v>
      </c>
      <c r="F21" s="46">
        <v>923.33333333333337</v>
      </c>
      <c r="G21" s="46">
        <v>923.33333333333337</v>
      </c>
      <c r="H21" s="46">
        <v>184.67</v>
      </c>
      <c r="I21" s="46">
        <v>1108</v>
      </c>
      <c r="J21" s="32"/>
    </row>
    <row r="22" spans="1:12" s="1" customFormat="1" ht="24" x14ac:dyDescent="0.25">
      <c r="A22" s="47" t="s">
        <v>180</v>
      </c>
      <c r="B22" s="38" t="s">
        <v>181</v>
      </c>
      <c r="C22" s="39" t="s">
        <v>182</v>
      </c>
      <c r="D22" s="39">
        <v>2.08</v>
      </c>
      <c r="E22" s="39">
        <v>5</v>
      </c>
      <c r="F22" s="40">
        <v>2193.3333333333335</v>
      </c>
      <c r="G22" s="40">
        <v>2193.3333333333335</v>
      </c>
      <c r="H22" s="40">
        <v>438.67</v>
      </c>
      <c r="I22" s="40">
        <v>2632</v>
      </c>
      <c r="J22" s="32"/>
    </row>
    <row r="23" spans="1:12" s="1" customFormat="1" ht="24" x14ac:dyDescent="0.25">
      <c r="A23" s="43" t="s">
        <v>28</v>
      </c>
      <c r="B23" s="44" t="s">
        <v>29</v>
      </c>
      <c r="C23" s="45" t="s">
        <v>30</v>
      </c>
      <c r="D23" s="45">
        <v>2.76</v>
      </c>
      <c r="E23" s="45">
        <v>4</v>
      </c>
      <c r="F23" s="46">
        <v>2363.3333333333335</v>
      </c>
      <c r="G23" s="46">
        <v>2363.3333333333335</v>
      </c>
      <c r="H23" s="46">
        <v>472.67</v>
      </c>
      <c r="I23" s="46">
        <v>2836</v>
      </c>
      <c r="J23" s="32"/>
    </row>
    <row r="24" spans="1:12" s="1" customFormat="1" ht="36" x14ac:dyDescent="0.25">
      <c r="A24" s="43" t="s">
        <v>31</v>
      </c>
      <c r="B24" s="44" t="s">
        <v>32</v>
      </c>
      <c r="C24" s="45" t="s">
        <v>33</v>
      </c>
      <c r="D24" s="45">
        <v>1.91</v>
      </c>
      <c r="E24" s="45">
        <v>4</v>
      </c>
      <c r="F24" s="46">
        <v>1635</v>
      </c>
      <c r="G24" s="46">
        <v>1635</v>
      </c>
      <c r="H24" s="46">
        <v>327</v>
      </c>
      <c r="I24" s="46">
        <v>1962</v>
      </c>
      <c r="J24" s="32"/>
    </row>
    <row r="25" spans="1:12" s="1" customFormat="1" ht="24" x14ac:dyDescent="0.25">
      <c r="A25" s="43" t="s">
        <v>34</v>
      </c>
      <c r="B25" s="44" t="s">
        <v>35</v>
      </c>
      <c r="C25" s="45" t="s">
        <v>18</v>
      </c>
      <c r="D25" s="45">
        <v>2.57</v>
      </c>
      <c r="E25" s="45">
        <v>4</v>
      </c>
      <c r="F25" s="46">
        <v>2200</v>
      </c>
      <c r="G25" s="46">
        <v>2200</v>
      </c>
      <c r="H25" s="46">
        <v>440</v>
      </c>
      <c r="I25" s="46">
        <v>2640</v>
      </c>
      <c r="J25" s="32"/>
    </row>
    <row r="26" spans="1:12" s="1" customFormat="1" ht="24" x14ac:dyDescent="0.25">
      <c r="A26" s="43" t="s">
        <v>36</v>
      </c>
      <c r="B26" s="44" t="s">
        <v>37</v>
      </c>
      <c r="C26" s="45" t="s">
        <v>18</v>
      </c>
      <c r="D26" s="45">
        <v>3</v>
      </c>
      <c r="E26" s="45">
        <v>4</v>
      </c>
      <c r="F26" s="46">
        <v>2568.3333333333335</v>
      </c>
      <c r="G26" s="46">
        <v>2568.3333333333335</v>
      </c>
      <c r="H26" s="46">
        <v>513.66999999999996</v>
      </c>
      <c r="I26" s="46">
        <v>3082</v>
      </c>
      <c r="J26" s="32"/>
    </row>
    <row r="27" spans="1:12" s="1" customFormat="1" ht="93.75" customHeight="1" x14ac:dyDescent="0.25">
      <c r="A27" s="47" t="s">
        <v>183</v>
      </c>
      <c r="B27" s="38" t="s">
        <v>184</v>
      </c>
      <c r="C27" s="39" t="s">
        <v>182</v>
      </c>
      <c r="D27" s="39">
        <v>6</v>
      </c>
      <c r="E27" s="39">
        <v>5</v>
      </c>
      <c r="F27" s="40">
        <v>6327.5</v>
      </c>
      <c r="G27" s="40">
        <v>6327.5</v>
      </c>
      <c r="H27" s="40">
        <v>1265.5</v>
      </c>
      <c r="I27" s="40">
        <v>7593</v>
      </c>
      <c r="J27" s="87" t="s">
        <v>191</v>
      </c>
      <c r="K27" s="88" t="s">
        <v>192</v>
      </c>
      <c r="L27" s="89" t="s">
        <v>185</v>
      </c>
    </row>
    <row r="28" spans="1:12" s="1" customFormat="1" ht="31.5" customHeight="1" x14ac:dyDescent="0.25">
      <c r="A28" s="43" t="s">
        <v>38</v>
      </c>
      <c r="B28" s="44" t="s">
        <v>39</v>
      </c>
      <c r="C28" s="45" t="s">
        <v>40</v>
      </c>
      <c r="D28" s="48">
        <v>3.6271</v>
      </c>
      <c r="E28" s="45">
        <v>4</v>
      </c>
      <c r="F28" s="46">
        <v>3105</v>
      </c>
      <c r="G28" s="46">
        <v>3105</v>
      </c>
      <c r="H28" s="46">
        <v>621</v>
      </c>
      <c r="I28" s="46">
        <v>3726</v>
      </c>
      <c r="J28" s="87"/>
      <c r="K28" s="88"/>
      <c r="L28" s="89"/>
    </row>
    <row r="29" spans="1:12" s="1" customFormat="1" ht="31.5" customHeight="1" x14ac:dyDescent="0.25">
      <c r="A29" s="43" t="s">
        <v>41</v>
      </c>
      <c r="B29" s="44" t="s">
        <v>42</v>
      </c>
      <c r="C29" s="45" t="s">
        <v>18</v>
      </c>
      <c r="D29" s="45">
        <v>0.88</v>
      </c>
      <c r="E29" s="45">
        <v>4</v>
      </c>
      <c r="F29" s="46">
        <v>753.33333333333337</v>
      </c>
      <c r="G29" s="46">
        <v>753.33333333333337</v>
      </c>
      <c r="H29" s="46">
        <v>150.66999999999999</v>
      </c>
      <c r="I29" s="46">
        <v>904</v>
      </c>
      <c r="J29" s="87"/>
      <c r="K29" s="88"/>
      <c r="L29" s="89"/>
    </row>
    <row r="30" spans="1:12" s="1" customFormat="1" ht="36.75" customHeight="1" x14ac:dyDescent="0.25">
      <c r="A30" s="43" t="s">
        <v>43</v>
      </c>
      <c r="B30" s="44" t="s">
        <v>44</v>
      </c>
      <c r="C30" s="45" t="s">
        <v>45</v>
      </c>
      <c r="D30" s="45">
        <v>0.73</v>
      </c>
      <c r="E30" s="45">
        <v>3</v>
      </c>
      <c r="F30" s="46">
        <v>561.66666666666674</v>
      </c>
      <c r="G30" s="46">
        <v>561.66666666666674</v>
      </c>
      <c r="H30" s="46">
        <v>112.33</v>
      </c>
      <c r="I30" s="46">
        <v>674</v>
      </c>
      <c r="J30" s="87"/>
      <c r="K30" s="88"/>
      <c r="L30" s="89"/>
    </row>
    <row r="31" spans="1:12" s="1" customFormat="1" ht="83.25" customHeight="1" x14ac:dyDescent="0.25">
      <c r="A31" s="47" t="s">
        <v>186</v>
      </c>
      <c r="B31" s="38" t="s">
        <v>187</v>
      </c>
      <c r="C31" s="39" t="s">
        <v>182</v>
      </c>
      <c r="D31" s="39">
        <v>6</v>
      </c>
      <c r="E31" s="39">
        <v>5</v>
      </c>
      <c r="F31" s="40">
        <v>6327.5</v>
      </c>
      <c r="G31" s="40">
        <v>6327.5</v>
      </c>
      <c r="H31" s="40">
        <v>1265.5</v>
      </c>
      <c r="I31" s="40">
        <v>7593</v>
      </c>
      <c r="J31" s="87"/>
      <c r="K31" s="88"/>
      <c r="L31" s="90"/>
    </row>
    <row r="32" spans="1:12" s="1" customFormat="1" ht="38.25" customHeight="1" x14ac:dyDescent="0.2">
      <c r="A32" s="43" t="s">
        <v>46</v>
      </c>
      <c r="B32" s="44" t="s">
        <v>47</v>
      </c>
      <c r="C32" s="45" t="s">
        <v>45</v>
      </c>
      <c r="D32" s="45">
        <v>0.6</v>
      </c>
      <c r="E32" s="45">
        <v>3</v>
      </c>
      <c r="F32" s="46">
        <v>461.66666666666669</v>
      </c>
      <c r="G32" s="46">
        <v>461.66666666666669</v>
      </c>
      <c r="H32" s="46">
        <v>92.33</v>
      </c>
      <c r="I32" s="46">
        <v>554</v>
      </c>
      <c r="J32" s="53" t="s">
        <v>190</v>
      </c>
      <c r="K32" s="36"/>
      <c r="L32" s="49"/>
    </row>
    <row r="33" spans="1:9" s="1" customFormat="1" ht="36" x14ac:dyDescent="0.25">
      <c r="A33" s="47" t="s">
        <v>188</v>
      </c>
      <c r="B33" s="38" t="s">
        <v>189</v>
      </c>
      <c r="C33" s="39" t="s">
        <v>182</v>
      </c>
      <c r="D33" s="39">
        <v>0.5</v>
      </c>
      <c r="E33" s="39">
        <v>5</v>
      </c>
      <c r="F33" s="40">
        <v>527.5</v>
      </c>
      <c r="G33" s="40">
        <v>527.5</v>
      </c>
      <c r="H33" s="40">
        <v>105.5</v>
      </c>
      <c r="I33" s="40">
        <v>633</v>
      </c>
    </row>
    <row r="34" spans="1:9" ht="63.75" x14ac:dyDescent="0.25">
      <c r="A34" s="43" t="s">
        <v>131</v>
      </c>
      <c r="B34" s="50" t="s">
        <v>132</v>
      </c>
      <c r="C34" s="51" t="s">
        <v>120</v>
      </c>
      <c r="D34" s="52">
        <v>0.48960000000000004</v>
      </c>
      <c r="E34" s="45">
        <v>5</v>
      </c>
      <c r="F34" s="46">
        <v>464.16666666666669</v>
      </c>
      <c r="G34" s="46">
        <v>464.16666666666669</v>
      </c>
      <c r="H34" s="46">
        <v>92.83</v>
      </c>
      <c r="I34" s="46">
        <v>557</v>
      </c>
    </row>
  </sheetData>
  <mergeCells count="3">
    <mergeCell ref="J27:J31"/>
    <mergeCell ref="K27:K31"/>
    <mergeCell ref="L27:L31"/>
  </mergeCells>
  <conditionalFormatting sqref="G8 I8">
    <cfRule type="cellIs" dxfId="6" priority="1" stopIfTrue="1" operator="equal">
      <formula>1.15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view="pageBreakPreview" zoomScale="95" zoomScaleNormal="100" zoomScaleSheetLayoutView="95" workbookViewId="0">
      <selection activeCell="D16" sqref="D16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10.7109375" style="2" customWidth="1"/>
    <col min="5" max="5" width="9.42578125" style="2" customWidth="1"/>
    <col min="6" max="6" width="11.42578125" style="2" customWidth="1"/>
  </cols>
  <sheetData>
    <row r="1" spans="1:6" x14ac:dyDescent="0.25">
      <c r="D1" s="3"/>
    </row>
    <row r="2" spans="1:6" x14ac:dyDescent="0.25">
      <c r="D2" s="3"/>
    </row>
    <row r="4" spans="1:6" ht="15.75" x14ac:dyDescent="0.25">
      <c r="A4" s="4" t="s">
        <v>0</v>
      </c>
      <c r="B4" s="4"/>
      <c r="C4" s="5"/>
      <c r="D4" s="6"/>
      <c r="E4" s="6"/>
      <c r="F4" s="6"/>
    </row>
    <row r="5" spans="1:6" ht="15.75" x14ac:dyDescent="0.25">
      <c r="A5" s="4" t="s">
        <v>1</v>
      </c>
      <c r="B5" s="4"/>
      <c r="C5" s="5"/>
      <c r="D5" s="6"/>
      <c r="E5" s="6"/>
      <c r="F5" s="6"/>
    </row>
    <row r="6" spans="1:6" x14ac:dyDescent="0.25">
      <c r="A6" s="1" t="s">
        <v>2</v>
      </c>
    </row>
    <row r="7" spans="1:6" x14ac:dyDescent="0.25">
      <c r="A7" s="7" t="s">
        <v>3</v>
      </c>
      <c r="B7" s="7"/>
      <c r="C7" s="8"/>
      <c r="D7" s="8"/>
      <c r="E7" s="8"/>
      <c r="F7" s="8"/>
    </row>
    <row r="8" spans="1:6" ht="63.75" x14ac:dyDescent="0.25">
      <c r="A8" s="9" t="s">
        <v>4</v>
      </c>
      <c r="B8" s="9" t="s">
        <v>5</v>
      </c>
      <c r="C8" s="10" t="s">
        <v>6</v>
      </c>
      <c r="D8" s="12" t="s">
        <v>10</v>
      </c>
      <c r="E8" s="11" t="s">
        <v>11</v>
      </c>
      <c r="F8" s="12" t="s">
        <v>12</v>
      </c>
    </row>
    <row r="9" spans="1:6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x14ac:dyDescent="0.25">
      <c r="A10" s="14" t="s">
        <v>13</v>
      </c>
      <c r="B10" s="15" t="s">
        <v>14</v>
      </c>
      <c r="C10" s="16" t="s">
        <v>207</v>
      </c>
      <c r="D10" s="17">
        <v>840</v>
      </c>
      <c r="E10" s="17">
        <v>168</v>
      </c>
      <c r="F10" s="17">
        <v>1008</v>
      </c>
    </row>
    <row r="11" spans="1:6" x14ac:dyDescent="0.25">
      <c r="A11" s="14" t="s">
        <v>16</v>
      </c>
      <c r="B11" s="15" t="s">
        <v>17</v>
      </c>
      <c r="C11" s="16" t="s">
        <v>207</v>
      </c>
      <c r="D11" s="17">
        <v>976.66666666666674</v>
      </c>
      <c r="E11" s="17">
        <v>195.33</v>
      </c>
      <c r="F11" s="17">
        <v>1172</v>
      </c>
    </row>
    <row r="12" spans="1:6" x14ac:dyDescent="0.25">
      <c r="A12" s="14" t="s">
        <v>19</v>
      </c>
      <c r="B12" s="15" t="s">
        <v>20</v>
      </c>
      <c r="C12" s="16" t="s">
        <v>207</v>
      </c>
      <c r="D12" s="17">
        <v>1112.5</v>
      </c>
      <c r="E12" s="17">
        <v>222.5</v>
      </c>
      <c r="F12" s="17">
        <v>1335</v>
      </c>
    </row>
    <row r="13" spans="1:6" ht="24" x14ac:dyDescent="0.25">
      <c r="A13" s="14" t="s">
        <v>21</v>
      </c>
      <c r="B13" s="15" t="s">
        <v>22</v>
      </c>
      <c r="C13" s="16" t="s">
        <v>207</v>
      </c>
      <c r="D13" s="17">
        <v>1090</v>
      </c>
      <c r="E13" s="17">
        <v>218</v>
      </c>
      <c r="F13" s="17">
        <v>1308</v>
      </c>
    </row>
    <row r="14" spans="1:6" ht="24" x14ac:dyDescent="0.25">
      <c r="A14" s="14" t="s">
        <v>24</v>
      </c>
      <c r="B14" s="15" t="s">
        <v>25</v>
      </c>
      <c r="C14" s="16" t="s">
        <v>207</v>
      </c>
      <c r="D14" s="17">
        <v>1090</v>
      </c>
      <c r="E14" s="17">
        <v>218</v>
      </c>
      <c r="F14" s="17">
        <v>1308</v>
      </c>
    </row>
    <row r="15" spans="1:6" ht="24" x14ac:dyDescent="0.25">
      <c r="A15" s="14" t="s">
        <v>26</v>
      </c>
      <c r="B15" s="15" t="s">
        <v>27</v>
      </c>
      <c r="C15" s="16" t="s">
        <v>207</v>
      </c>
      <c r="D15" s="17">
        <v>1090</v>
      </c>
      <c r="E15" s="17">
        <v>218</v>
      </c>
      <c r="F15" s="17">
        <v>1308</v>
      </c>
    </row>
    <row r="16" spans="1:6" x14ac:dyDescent="0.25">
      <c r="A16" s="14" t="s">
        <v>28</v>
      </c>
      <c r="B16" s="15" t="s">
        <v>29</v>
      </c>
      <c r="C16" s="16" t="s">
        <v>207</v>
      </c>
      <c r="D16" s="17">
        <v>2361.666666666667</v>
      </c>
      <c r="E16" s="17">
        <v>472.33</v>
      </c>
      <c r="F16" s="17">
        <v>2834</v>
      </c>
    </row>
    <row r="17" spans="1:6" ht="24" x14ac:dyDescent="0.25">
      <c r="A17" s="14" t="s">
        <v>31</v>
      </c>
      <c r="B17" s="15" t="s">
        <v>32</v>
      </c>
      <c r="C17" s="16" t="s">
        <v>207</v>
      </c>
      <c r="D17" s="17">
        <v>2168.3333333333335</v>
      </c>
      <c r="E17" s="17">
        <v>433.67</v>
      </c>
      <c r="F17" s="17">
        <v>2602</v>
      </c>
    </row>
    <row r="18" spans="1:6" ht="24" x14ac:dyDescent="0.25">
      <c r="A18" s="14" t="s">
        <v>34</v>
      </c>
      <c r="B18" s="15" t="s">
        <v>35</v>
      </c>
      <c r="C18" s="16" t="s">
        <v>207</v>
      </c>
      <c r="D18" s="17">
        <v>2361.666666666667</v>
      </c>
      <c r="E18" s="17">
        <v>472.33</v>
      </c>
      <c r="F18" s="17">
        <v>2834</v>
      </c>
    </row>
    <row r="19" spans="1:6" ht="24" x14ac:dyDescent="0.25">
      <c r="A19" s="14" t="s">
        <v>36</v>
      </c>
      <c r="B19" s="15" t="s">
        <v>37</v>
      </c>
      <c r="C19" s="16" t="s">
        <v>207</v>
      </c>
      <c r="D19" s="17">
        <v>2361.666666666667</v>
      </c>
      <c r="E19" s="17">
        <v>472.33</v>
      </c>
      <c r="F19" s="17">
        <v>2834</v>
      </c>
    </row>
    <row r="20" spans="1:6" x14ac:dyDescent="0.25">
      <c r="A20" s="14" t="s">
        <v>38</v>
      </c>
      <c r="B20" s="15" t="s">
        <v>39</v>
      </c>
      <c r="C20" s="16" t="s">
        <v>207</v>
      </c>
      <c r="D20" s="17">
        <v>4117.5</v>
      </c>
      <c r="E20" s="17">
        <v>823.5</v>
      </c>
      <c r="F20" s="17">
        <v>4941</v>
      </c>
    </row>
    <row r="21" spans="1:6" x14ac:dyDescent="0.25">
      <c r="A21" s="14" t="s">
        <v>41</v>
      </c>
      <c r="B21" s="15" t="s">
        <v>42</v>
      </c>
      <c r="C21" s="16" t="s">
        <v>207</v>
      </c>
      <c r="D21" s="17">
        <v>999.16666666666674</v>
      </c>
      <c r="E21" s="17">
        <v>199.83</v>
      </c>
      <c r="F21" s="17">
        <v>1199</v>
      </c>
    </row>
    <row r="22" spans="1:6" ht="36" x14ac:dyDescent="0.25">
      <c r="A22" s="14" t="s">
        <v>43</v>
      </c>
      <c r="B22" s="15" t="s">
        <v>44</v>
      </c>
      <c r="C22" s="16" t="s">
        <v>207</v>
      </c>
      <c r="D22" s="17">
        <v>829.16666666666674</v>
      </c>
      <c r="E22" s="17">
        <v>165.83</v>
      </c>
      <c r="F22" s="17">
        <v>995</v>
      </c>
    </row>
    <row r="23" spans="1:6" ht="24" x14ac:dyDescent="0.25">
      <c r="A23" s="14" t="s">
        <v>46</v>
      </c>
      <c r="B23" s="15" t="s">
        <v>47</v>
      </c>
      <c r="C23" s="16" t="s">
        <v>207</v>
      </c>
      <c r="D23" s="17">
        <v>680.83333333333337</v>
      </c>
      <c r="E23" s="17">
        <v>136.16999999999999</v>
      </c>
      <c r="F23" s="17">
        <v>817</v>
      </c>
    </row>
    <row r="24" spans="1:6" x14ac:dyDescent="0.25">
      <c r="A24" s="14" t="s">
        <v>48</v>
      </c>
      <c r="B24" s="15" t="s">
        <v>49</v>
      </c>
      <c r="C24" s="16" t="s">
        <v>207</v>
      </c>
      <c r="D24" s="17">
        <v>840</v>
      </c>
      <c r="E24" s="17">
        <v>168</v>
      </c>
      <c r="F24" s="17">
        <v>1008</v>
      </c>
    </row>
    <row r="25" spans="1:6" x14ac:dyDescent="0.25">
      <c r="A25" s="14" t="s">
        <v>51</v>
      </c>
      <c r="B25" s="15" t="s">
        <v>52</v>
      </c>
      <c r="C25" s="16" t="s">
        <v>207</v>
      </c>
      <c r="D25" s="17">
        <v>738.33333333333337</v>
      </c>
      <c r="E25" s="17">
        <v>147.66999999999999</v>
      </c>
      <c r="F25" s="17">
        <v>886</v>
      </c>
    </row>
    <row r="26" spans="1:6" ht="24" x14ac:dyDescent="0.25">
      <c r="A26" s="14" t="s">
        <v>54</v>
      </c>
      <c r="B26" s="15" t="s">
        <v>55</v>
      </c>
      <c r="C26" s="16" t="s">
        <v>207</v>
      </c>
      <c r="D26" s="17">
        <v>976.66666666666674</v>
      </c>
      <c r="E26" s="17">
        <v>195.33</v>
      </c>
      <c r="F26" s="17">
        <v>1172</v>
      </c>
    </row>
    <row r="27" spans="1:6" ht="24" x14ac:dyDescent="0.25">
      <c r="A27" s="14" t="s">
        <v>56</v>
      </c>
      <c r="B27" s="15" t="s">
        <v>57</v>
      </c>
      <c r="C27" s="16" t="s">
        <v>207</v>
      </c>
      <c r="D27" s="17">
        <v>135.83333333333334</v>
      </c>
      <c r="E27" s="17">
        <v>27.17</v>
      </c>
      <c r="F27" s="17">
        <v>163</v>
      </c>
    </row>
    <row r="28" spans="1:6" ht="24" x14ac:dyDescent="0.25">
      <c r="A28" s="14" t="s">
        <v>58</v>
      </c>
      <c r="B28" s="15" t="s">
        <v>59</v>
      </c>
      <c r="C28" s="16" t="s">
        <v>207</v>
      </c>
      <c r="D28" s="17">
        <v>840</v>
      </c>
      <c r="E28" s="17">
        <v>168</v>
      </c>
      <c r="F28" s="17">
        <v>1008</v>
      </c>
    </row>
    <row r="29" spans="1:6" ht="24" x14ac:dyDescent="0.25">
      <c r="A29" s="14" t="s">
        <v>60</v>
      </c>
      <c r="B29" s="15" t="s">
        <v>61</v>
      </c>
      <c r="C29" s="16" t="s">
        <v>207</v>
      </c>
      <c r="D29" s="17">
        <v>135.83333333333334</v>
      </c>
      <c r="E29" s="17">
        <v>27.17</v>
      </c>
      <c r="F29" s="17">
        <v>163</v>
      </c>
    </row>
    <row r="30" spans="1:6" s="30" customFormat="1" x14ac:dyDescent="0.25">
      <c r="A30" s="14" t="s">
        <v>62</v>
      </c>
      <c r="B30" s="15" t="s">
        <v>63</v>
      </c>
      <c r="C30" s="16" t="s">
        <v>207</v>
      </c>
      <c r="D30" s="17">
        <v>1635</v>
      </c>
      <c r="E30" s="17">
        <v>327</v>
      </c>
      <c r="F30" s="17">
        <v>1962</v>
      </c>
    </row>
    <row r="31" spans="1:6" ht="36" x14ac:dyDescent="0.25">
      <c r="A31" s="14" t="s">
        <v>65</v>
      </c>
      <c r="B31" s="15" t="s">
        <v>66</v>
      </c>
      <c r="C31" s="16" t="s">
        <v>207</v>
      </c>
      <c r="D31" s="17">
        <v>340</v>
      </c>
      <c r="E31" s="17">
        <v>68</v>
      </c>
      <c r="F31" s="17">
        <v>408</v>
      </c>
    </row>
    <row r="32" spans="1:6" ht="36" x14ac:dyDescent="0.25">
      <c r="A32" s="19" t="s">
        <v>68</v>
      </c>
      <c r="B32" s="15" t="s">
        <v>208</v>
      </c>
      <c r="C32" s="16"/>
      <c r="D32" s="17"/>
      <c r="E32" s="17"/>
      <c r="F32" s="17"/>
    </row>
    <row r="33" spans="1:6" x14ac:dyDescent="0.25">
      <c r="A33" s="20"/>
      <c r="B33" s="15" t="s">
        <v>70</v>
      </c>
      <c r="C33" s="16" t="s">
        <v>207</v>
      </c>
      <c r="D33" s="17">
        <v>590</v>
      </c>
      <c r="E33" s="17">
        <v>118</v>
      </c>
      <c r="F33" s="17">
        <v>708</v>
      </c>
    </row>
    <row r="34" spans="1:6" x14ac:dyDescent="0.25">
      <c r="A34" s="20"/>
      <c r="B34" s="15" t="s">
        <v>72</v>
      </c>
      <c r="C34" s="16" t="s">
        <v>207</v>
      </c>
      <c r="D34" s="17">
        <v>680.83333333333337</v>
      </c>
      <c r="E34" s="17">
        <v>136.16999999999999</v>
      </c>
      <c r="F34" s="17">
        <v>817</v>
      </c>
    </row>
    <row r="35" spans="1:6" x14ac:dyDescent="0.25">
      <c r="A35" s="20"/>
      <c r="B35" s="15" t="s">
        <v>73</v>
      </c>
      <c r="C35" s="16" t="s">
        <v>207</v>
      </c>
      <c r="D35" s="17">
        <v>817.5</v>
      </c>
      <c r="E35" s="17">
        <v>163.5</v>
      </c>
      <c r="F35" s="17">
        <v>981</v>
      </c>
    </row>
    <row r="36" spans="1:6" ht="24" x14ac:dyDescent="0.25">
      <c r="A36" s="20"/>
      <c r="B36" s="15" t="s">
        <v>74</v>
      </c>
      <c r="C36" s="16" t="s">
        <v>207</v>
      </c>
      <c r="D36" s="17">
        <v>953.33333333333337</v>
      </c>
      <c r="E36" s="17">
        <v>190.67</v>
      </c>
      <c r="F36" s="17">
        <v>1144</v>
      </c>
    </row>
    <row r="37" spans="1:6" ht="48" x14ac:dyDescent="0.25">
      <c r="A37" s="20"/>
      <c r="B37" s="15" t="s">
        <v>75</v>
      </c>
      <c r="C37" s="16" t="s">
        <v>207</v>
      </c>
      <c r="D37" s="17">
        <v>238.33333333333334</v>
      </c>
      <c r="E37" s="17">
        <v>47.67</v>
      </c>
      <c r="F37" s="17">
        <v>286</v>
      </c>
    </row>
    <row r="38" spans="1:6" ht="24" x14ac:dyDescent="0.25">
      <c r="A38" s="19" t="s">
        <v>77</v>
      </c>
      <c r="B38" s="15" t="s">
        <v>78</v>
      </c>
      <c r="C38" s="16"/>
      <c r="D38" s="17"/>
      <c r="E38" s="17"/>
      <c r="F38" s="17"/>
    </row>
    <row r="39" spans="1:6" s="30" customFormat="1" x14ac:dyDescent="0.25">
      <c r="A39" s="20"/>
      <c r="B39" s="15" t="s">
        <v>79</v>
      </c>
      <c r="C39" s="16" t="s">
        <v>207</v>
      </c>
      <c r="D39" s="17">
        <v>340.83333333333337</v>
      </c>
      <c r="E39" s="17">
        <v>68.17</v>
      </c>
      <c r="F39" s="17">
        <v>409</v>
      </c>
    </row>
    <row r="40" spans="1:6" s="30" customFormat="1" x14ac:dyDescent="0.25">
      <c r="A40" s="20"/>
      <c r="B40" s="15" t="s">
        <v>81</v>
      </c>
      <c r="C40" s="16" t="s">
        <v>207</v>
      </c>
      <c r="D40" s="17">
        <v>476.66666666666669</v>
      </c>
      <c r="E40" s="17">
        <v>95.33</v>
      </c>
      <c r="F40" s="17">
        <v>572</v>
      </c>
    </row>
    <row r="41" spans="1:6" s="30" customFormat="1" x14ac:dyDescent="0.25">
      <c r="A41" s="19" t="s">
        <v>82</v>
      </c>
      <c r="B41" s="15" t="s">
        <v>83</v>
      </c>
      <c r="C41" s="16" t="s">
        <v>207</v>
      </c>
      <c r="D41" s="17">
        <v>193.33333333333334</v>
      </c>
      <c r="E41" s="17">
        <v>38.67</v>
      </c>
      <c r="F41" s="17">
        <v>232</v>
      </c>
    </row>
    <row r="42" spans="1:6" ht="24" x14ac:dyDescent="0.25">
      <c r="A42" s="19" t="s">
        <v>85</v>
      </c>
      <c r="B42" s="15" t="s">
        <v>86</v>
      </c>
      <c r="C42" s="16"/>
      <c r="D42" s="17"/>
      <c r="E42" s="17"/>
      <c r="F42" s="17"/>
    </row>
    <row r="43" spans="1:6" x14ac:dyDescent="0.25">
      <c r="A43" s="20"/>
      <c r="B43" s="15" t="s">
        <v>87</v>
      </c>
      <c r="C43" s="16" t="s">
        <v>207</v>
      </c>
      <c r="D43" s="17">
        <v>193.33333333333334</v>
      </c>
      <c r="E43" s="17">
        <v>38.67</v>
      </c>
      <c r="F43" s="17">
        <v>232</v>
      </c>
    </row>
    <row r="44" spans="1:6" x14ac:dyDescent="0.25">
      <c r="A44" s="20"/>
      <c r="B44" s="15" t="s">
        <v>88</v>
      </c>
      <c r="C44" s="16" t="s">
        <v>207</v>
      </c>
      <c r="D44" s="17">
        <v>272.5</v>
      </c>
      <c r="E44" s="17">
        <v>54.5</v>
      </c>
      <c r="F44" s="17">
        <v>327</v>
      </c>
    </row>
    <row r="45" spans="1:6" x14ac:dyDescent="0.25">
      <c r="A45" s="14" t="s">
        <v>90</v>
      </c>
      <c r="B45" s="15" t="s">
        <v>91</v>
      </c>
      <c r="C45" s="16" t="s">
        <v>207</v>
      </c>
      <c r="D45" s="17">
        <v>4117.5</v>
      </c>
      <c r="E45" s="17">
        <v>823.5</v>
      </c>
      <c r="F45" s="17">
        <v>4941</v>
      </c>
    </row>
    <row r="46" spans="1:6" ht="25.5" x14ac:dyDescent="0.25">
      <c r="A46" s="14" t="s">
        <v>92</v>
      </c>
      <c r="B46" s="21" t="s">
        <v>93</v>
      </c>
      <c r="C46" s="16" t="s">
        <v>207</v>
      </c>
      <c r="D46" s="17">
        <v>4117.5</v>
      </c>
      <c r="E46" s="17">
        <v>823.5</v>
      </c>
      <c r="F46" s="17">
        <v>4941</v>
      </c>
    </row>
    <row r="47" spans="1:6" ht="38.25" x14ac:dyDescent="0.25">
      <c r="A47" s="14" t="s">
        <v>95</v>
      </c>
      <c r="B47" s="21" t="s">
        <v>96</v>
      </c>
      <c r="C47" s="16" t="s">
        <v>207</v>
      </c>
      <c r="D47" s="17">
        <v>4530</v>
      </c>
      <c r="E47" s="17">
        <v>906</v>
      </c>
      <c r="F47" s="17">
        <v>5436</v>
      </c>
    </row>
    <row r="48" spans="1:6" ht="38.25" x14ac:dyDescent="0.25">
      <c r="A48" s="14" t="s">
        <v>97</v>
      </c>
      <c r="B48" s="21" t="s">
        <v>98</v>
      </c>
      <c r="C48" s="16" t="s">
        <v>207</v>
      </c>
      <c r="D48" s="17">
        <v>1816.6666666666667</v>
      </c>
      <c r="E48" s="17">
        <v>363.33</v>
      </c>
      <c r="F48" s="17">
        <v>2180</v>
      </c>
    </row>
    <row r="49" spans="1:6" ht="36" x14ac:dyDescent="0.25">
      <c r="A49" s="14" t="s">
        <v>100</v>
      </c>
      <c r="B49" s="15" t="s">
        <v>202</v>
      </c>
      <c r="C49" s="16" t="s">
        <v>207</v>
      </c>
      <c r="D49" s="17">
        <v>1112.5</v>
      </c>
      <c r="E49" s="17">
        <v>222.5</v>
      </c>
      <c r="F49" s="17">
        <v>1335</v>
      </c>
    </row>
    <row r="50" spans="1:6" ht="38.25" x14ac:dyDescent="0.25">
      <c r="A50" s="14" t="s">
        <v>102</v>
      </c>
      <c r="B50" s="21" t="s">
        <v>203</v>
      </c>
      <c r="C50" s="16" t="s">
        <v>207</v>
      </c>
      <c r="D50" s="17">
        <v>3405.8333333333335</v>
      </c>
      <c r="E50" s="17">
        <v>681.17</v>
      </c>
      <c r="F50" s="17">
        <v>4087</v>
      </c>
    </row>
    <row r="51" spans="1:6" ht="25.5" x14ac:dyDescent="0.25">
      <c r="A51" s="14" t="s">
        <v>105</v>
      </c>
      <c r="B51" s="21" t="s">
        <v>106</v>
      </c>
      <c r="C51" s="16" t="s">
        <v>207</v>
      </c>
      <c r="D51" s="17">
        <v>3405.8333333333335</v>
      </c>
      <c r="E51" s="17">
        <v>681.17</v>
      </c>
      <c r="F51" s="17">
        <v>4087</v>
      </c>
    </row>
    <row r="52" spans="1:6" ht="38.25" x14ac:dyDescent="0.25">
      <c r="A52" s="14" t="s">
        <v>108</v>
      </c>
      <c r="B52" s="22" t="s">
        <v>204</v>
      </c>
      <c r="C52" s="16" t="s">
        <v>207</v>
      </c>
      <c r="D52" s="17">
        <v>1112.5</v>
      </c>
      <c r="E52" s="17">
        <v>222.5</v>
      </c>
      <c r="F52" s="17">
        <v>1335</v>
      </c>
    </row>
    <row r="53" spans="1:6" x14ac:dyDescent="0.25">
      <c r="A53" s="14" t="s">
        <v>110</v>
      </c>
      <c r="B53" s="22" t="s">
        <v>111</v>
      </c>
      <c r="C53" s="16" t="s">
        <v>207</v>
      </c>
      <c r="D53" s="17">
        <v>3405.8333333333335</v>
      </c>
      <c r="E53" s="17">
        <v>681.17</v>
      </c>
      <c r="F53" s="17">
        <v>4087</v>
      </c>
    </row>
    <row r="54" spans="1:6" ht="25.5" x14ac:dyDescent="0.25">
      <c r="A54" s="14" t="s">
        <v>113</v>
      </c>
      <c r="B54" s="23" t="s">
        <v>209</v>
      </c>
      <c r="C54" s="16" t="s">
        <v>207</v>
      </c>
      <c r="D54" s="17">
        <v>4117.5</v>
      </c>
      <c r="E54" s="17">
        <v>823.5</v>
      </c>
      <c r="F54" s="17">
        <v>4941</v>
      </c>
    </row>
    <row r="55" spans="1:6" ht="37.5" customHeight="1" x14ac:dyDescent="0.25">
      <c r="A55" s="14" t="s">
        <v>116</v>
      </c>
      <c r="B55" s="24" t="s">
        <v>117</v>
      </c>
      <c r="C55" s="16" t="s">
        <v>207</v>
      </c>
      <c r="D55" s="17">
        <v>1895.8333333333335</v>
      </c>
      <c r="E55" s="17">
        <v>379.17</v>
      </c>
      <c r="F55" s="17">
        <v>2275</v>
      </c>
    </row>
    <row r="56" spans="1:6" ht="100.5" customHeight="1" x14ac:dyDescent="0.25">
      <c r="A56" s="14" t="s">
        <v>118</v>
      </c>
      <c r="B56" s="21" t="s">
        <v>119</v>
      </c>
      <c r="C56" s="16" t="s">
        <v>207</v>
      </c>
      <c r="D56" s="17">
        <v>2281.666666666667</v>
      </c>
      <c r="E56" s="17">
        <v>456.33</v>
      </c>
      <c r="F56" s="17">
        <v>2738</v>
      </c>
    </row>
    <row r="57" spans="1:6" ht="79.5" customHeight="1" x14ac:dyDescent="0.25">
      <c r="A57" s="14" t="s">
        <v>121</v>
      </c>
      <c r="B57" s="21" t="s">
        <v>122</v>
      </c>
      <c r="C57" s="16" t="s">
        <v>207</v>
      </c>
      <c r="D57" s="17">
        <v>2281.666666666667</v>
      </c>
      <c r="E57" s="17">
        <v>456.33</v>
      </c>
      <c r="F57" s="17">
        <v>2738</v>
      </c>
    </row>
    <row r="58" spans="1:6" ht="51" x14ac:dyDescent="0.25">
      <c r="A58" s="14" t="s">
        <v>123</v>
      </c>
      <c r="B58" s="21" t="s">
        <v>124</v>
      </c>
      <c r="C58" s="16" t="s">
        <v>207</v>
      </c>
      <c r="D58" s="17">
        <v>588.33333333333337</v>
      </c>
      <c r="E58" s="17">
        <v>117.67</v>
      </c>
      <c r="F58" s="17">
        <v>706</v>
      </c>
    </row>
    <row r="59" spans="1:6" ht="38.25" x14ac:dyDescent="0.25">
      <c r="A59" s="14" t="s">
        <v>125</v>
      </c>
      <c r="B59" s="21" t="s">
        <v>126</v>
      </c>
      <c r="C59" s="16" t="s">
        <v>207</v>
      </c>
      <c r="D59" s="17">
        <v>703.33333333333337</v>
      </c>
      <c r="E59" s="17">
        <v>140.66999999999999</v>
      </c>
      <c r="F59" s="17">
        <v>844</v>
      </c>
    </row>
    <row r="60" spans="1:6" ht="51" x14ac:dyDescent="0.25">
      <c r="A60" s="14" t="s">
        <v>127</v>
      </c>
      <c r="B60" s="21" t="s">
        <v>128</v>
      </c>
      <c r="C60" s="16" t="s">
        <v>207</v>
      </c>
      <c r="D60" s="17">
        <v>908.33333333333337</v>
      </c>
      <c r="E60" s="17">
        <v>181.67</v>
      </c>
      <c r="F60" s="17">
        <v>1090</v>
      </c>
    </row>
    <row r="61" spans="1:6" ht="51" x14ac:dyDescent="0.25">
      <c r="A61" s="14" t="s">
        <v>129</v>
      </c>
      <c r="B61" s="21" t="s">
        <v>130</v>
      </c>
      <c r="C61" s="16" t="s">
        <v>207</v>
      </c>
      <c r="D61" s="17">
        <v>908.33333333333337</v>
      </c>
      <c r="E61" s="17">
        <v>181.67</v>
      </c>
      <c r="F61" s="17">
        <v>1090</v>
      </c>
    </row>
    <row r="62" spans="1:6" ht="63.75" x14ac:dyDescent="0.25">
      <c r="A62" s="14" t="s">
        <v>131</v>
      </c>
      <c r="B62" s="21" t="s">
        <v>132</v>
      </c>
      <c r="C62" s="16" t="s">
        <v>207</v>
      </c>
      <c r="D62" s="17">
        <v>555.83333333333337</v>
      </c>
      <c r="E62" s="17">
        <v>111.17</v>
      </c>
      <c r="F62" s="17">
        <v>667</v>
      </c>
    </row>
    <row r="63" spans="1:6" ht="51" x14ac:dyDescent="0.25">
      <c r="A63" s="14" t="s">
        <v>133</v>
      </c>
      <c r="B63" s="21" t="s">
        <v>134</v>
      </c>
      <c r="C63" s="16" t="s">
        <v>207</v>
      </c>
      <c r="D63" s="17">
        <v>523.33333333333337</v>
      </c>
      <c r="E63" s="17">
        <v>104.67</v>
      </c>
      <c r="F63" s="17">
        <v>628</v>
      </c>
    </row>
    <row r="64" spans="1:6" ht="25.5" x14ac:dyDescent="0.25">
      <c r="A64" s="14" t="s">
        <v>135</v>
      </c>
      <c r="B64" s="21" t="s">
        <v>136</v>
      </c>
      <c r="C64" s="16" t="s">
        <v>207</v>
      </c>
      <c r="D64" s="17">
        <v>1577.5</v>
      </c>
      <c r="E64" s="17">
        <v>315.5</v>
      </c>
      <c r="F64" s="17">
        <v>1893</v>
      </c>
    </row>
    <row r="65" spans="1:6" ht="43.5" customHeight="1" x14ac:dyDescent="0.25">
      <c r="A65" s="14" t="s">
        <v>137</v>
      </c>
      <c r="B65" s="21" t="s">
        <v>98</v>
      </c>
      <c r="C65" s="16" t="s">
        <v>207</v>
      </c>
      <c r="D65" s="17">
        <v>605</v>
      </c>
      <c r="E65" s="17">
        <v>121</v>
      </c>
      <c r="F65" s="17">
        <v>726</v>
      </c>
    </row>
    <row r="66" spans="1:6" ht="36" x14ac:dyDescent="0.25">
      <c r="A66" s="14" t="s">
        <v>138</v>
      </c>
      <c r="B66" s="15" t="s">
        <v>139</v>
      </c>
      <c r="C66" s="16" t="s">
        <v>207</v>
      </c>
      <c r="D66" s="17">
        <v>1180.8333333333335</v>
      </c>
      <c r="E66" s="17">
        <v>236.17</v>
      </c>
      <c r="F66" s="17">
        <v>1417</v>
      </c>
    </row>
    <row r="67" spans="1:6" ht="36" x14ac:dyDescent="0.25">
      <c r="A67" s="14" t="s">
        <v>140</v>
      </c>
      <c r="B67" s="15" t="s">
        <v>141</v>
      </c>
      <c r="C67" s="16" t="s">
        <v>207</v>
      </c>
      <c r="D67" s="17">
        <v>1316.6666666666667</v>
      </c>
      <c r="E67" s="17">
        <v>263.33</v>
      </c>
      <c r="F67" s="17">
        <v>1580</v>
      </c>
    </row>
    <row r="68" spans="1:6" ht="36" x14ac:dyDescent="0.25">
      <c r="A68" s="14" t="s">
        <v>142</v>
      </c>
      <c r="B68" s="15" t="s">
        <v>143</v>
      </c>
      <c r="C68" s="16" t="s">
        <v>207</v>
      </c>
      <c r="D68" s="17">
        <v>1453.3333333333335</v>
      </c>
      <c r="E68" s="17">
        <v>290.67</v>
      </c>
      <c r="F68" s="17">
        <v>1744</v>
      </c>
    </row>
    <row r="69" spans="1:6" ht="48" x14ac:dyDescent="0.25">
      <c r="A69" s="14" t="s">
        <v>144</v>
      </c>
      <c r="B69" s="15" t="s">
        <v>145</v>
      </c>
      <c r="C69" s="16" t="s">
        <v>207</v>
      </c>
      <c r="D69" s="17">
        <v>1453.3333333333335</v>
      </c>
      <c r="E69" s="17">
        <v>290.67</v>
      </c>
      <c r="F69" s="17">
        <v>1744</v>
      </c>
    </row>
    <row r="70" spans="1:6" ht="66" customHeight="1" x14ac:dyDescent="0.25">
      <c r="A70" s="14" t="s">
        <v>146</v>
      </c>
      <c r="B70" s="22" t="s">
        <v>147</v>
      </c>
      <c r="C70" s="16" t="s">
        <v>207</v>
      </c>
      <c r="D70" s="17">
        <v>1453.3333333333335</v>
      </c>
      <c r="E70" s="17">
        <v>290.67</v>
      </c>
      <c r="F70" s="17">
        <v>1744</v>
      </c>
    </row>
    <row r="71" spans="1:6" ht="51" x14ac:dyDescent="0.25">
      <c r="A71" s="14" t="s">
        <v>148</v>
      </c>
      <c r="B71" s="28" t="s">
        <v>149</v>
      </c>
      <c r="C71" s="16" t="s">
        <v>207</v>
      </c>
      <c r="D71" s="17">
        <v>1691.6666666666667</v>
      </c>
      <c r="E71" s="17">
        <v>338.33</v>
      </c>
      <c r="F71" s="17">
        <v>2030</v>
      </c>
    </row>
    <row r="72" spans="1:6" ht="36" x14ac:dyDescent="0.25">
      <c r="A72" s="14" t="s">
        <v>150</v>
      </c>
      <c r="B72" s="15" t="s">
        <v>151</v>
      </c>
      <c r="C72" s="16" t="s">
        <v>207</v>
      </c>
      <c r="D72" s="17">
        <v>4458.3333333333339</v>
      </c>
      <c r="E72" s="17">
        <v>891.67</v>
      </c>
      <c r="F72" s="17">
        <v>5350</v>
      </c>
    </row>
    <row r="73" spans="1:6" ht="63.75" x14ac:dyDescent="0.25">
      <c r="A73" s="14" t="s">
        <v>152</v>
      </c>
      <c r="B73" s="21" t="s">
        <v>153</v>
      </c>
      <c r="C73" s="16" t="s">
        <v>207</v>
      </c>
      <c r="D73" s="17">
        <v>5642.5</v>
      </c>
      <c r="E73" s="17">
        <v>1128.5</v>
      </c>
      <c r="F73" s="17">
        <v>6771</v>
      </c>
    </row>
    <row r="74" spans="1:6" ht="36" x14ac:dyDescent="0.25">
      <c r="A74" s="14" t="s">
        <v>154</v>
      </c>
      <c r="B74" s="15" t="s">
        <v>155</v>
      </c>
      <c r="C74" s="16" t="s">
        <v>207</v>
      </c>
      <c r="D74" s="17">
        <v>1340</v>
      </c>
      <c r="E74" s="17">
        <v>268</v>
      </c>
      <c r="F74" s="17">
        <v>1608</v>
      </c>
    </row>
    <row r="75" spans="1:6" ht="60" x14ac:dyDescent="0.25">
      <c r="A75" s="14" t="s">
        <v>156</v>
      </c>
      <c r="B75" s="15" t="s">
        <v>157</v>
      </c>
      <c r="C75" s="16" t="s">
        <v>207</v>
      </c>
      <c r="D75" s="17">
        <v>1169.1666666666667</v>
      </c>
      <c r="E75" s="17">
        <v>233.83</v>
      </c>
      <c r="F75" s="17">
        <v>1403</v>
      </c>
    </row>
    <row r="76" spans="1:6" ht="48" x14ac:dyDescent="0.25">
      <c r="A76" s="14" t="s">
        <v>158</v>
      </c>
      <c r="B76" s="15" t="s">
        <v>159</v>
      </c>
      <c r="C76" s="16" t="s">
        <v>207</v>
      </c>
      <c r="D76" s="17">
        <v>1021.6666666666667</v>
      </c>
      <c r="E76" s="17">
        <v>204.33</v>
      </c>
      <c r="F76" s="17">
        <v>1226</v>
      </c>
    </row>
    <row r="77" spans="1:6" ht="48" x14ac:dyDescent="0.25">
      <c r="A77" s="14" t="s">
        <v>160</v>
      </c>
      <c r="B77" s="15" t="s">
        <v>161</v>
      </c>
      <c r="C77" s="16" t="s">
        <v>207</v>
      </c>
      <c r="D77" s="17">
        <v>1430.8333333333335</v>
      </c>
      <c r="E77" s="17">
        <v>286.17</v>
      </c>
      <c r="F77" s="17">
        <v>1717</v>
      </c>
    </row>
    <row r="78" spans="1:6" ht="48" x14ac:dyDescent="0.25">
      <c r="A78" s="14" t="s">
        <v>162</v>
      </c>
      <c r="B78" s="15" t="s">
        <v>163</v>
      </c>
      <c r="C78" s="16" t="s">
        <v>207</v>
      </c>
      <c r="D78" s="17">
        <v>1430.8333333333335</v>
      </c>
      <c r="E78" s="17">
        <v>286.17</v>
      </c>
      <c r="F78" s="17">
        <v>1717</v>
      </c>
    </row>
    <row r="79" spans="1:6" ht="48" x14ac:dyDescent="0.25">
      <c r="A79" s="14" t="s">
        <v>164</v>
      </c>
      <c r="B79" s="15" t="s">
        <v>165</v>
      </c>
      <c r="C79" s="16" t="s">
        <v>207</v>
      </c>
      <c r="D79" s="17">
        <v>1430.8333333333335</v>
      </c>
      <c r="E79" s="17">
        <v>286.17</v>
      </c>
      <c r="F79" s="17">
        <v>1717</v>
      </c>
    </row>
    <row r="80" spans="1:6" ht="36" x14ac:dyDescent="0.25">
      <c r="A80" s="14" t="s">
        <v>166</v>
      </c>
      <c r="B80" s="15" t="s">
        <v>167</v>
      </c>
      <c r="C80" s="16" t="s">
        <v>207</v>
      </c>
      <c r="D80" s="17">
        <v>3474.166666666667</v>
      </c>
      <c r="E80" s="17">
        <v>694.83</v>
      </c>
      <c r="F80" s="17">
        <v>4169</v>
      </c>
    </row>
    <row r="81" spans="1:6" ht="48" x14ac:dyDescent="0.25">
      <c r="A81" s="14" t="s">
        <v>168</v>
      </c>
      <c r="B81" s="15" t="s">
        <v>169</v>
      </c>
      <c r="C81" s="16" t="s">
        <v>207</v>
      </c>
      <c r="D81" s="17">
        <v>2509.166666666667</v>
      </c>
      <c r="E81" s="17">
        <v>501.83</v>
      </c>
      <c r="F81" s="17">
        <v>3011</v>
      </c>
    </row>
    <row r="82" spans="1:6" ht="48" x14ac:dyDescent="0.25">
      <c r="A82" s="14" t="s">
        <v>170</v>
      </c>
      <c r="B82" s="15" t="s">
        <v>171</v>
      </c>
      <c r="C82" s="16" t="s">
        <v>207</v>
      </c>
      <c r="D82" s="17">
        <v>2701.666666666667</v>
      </c>
      <c r="E82" s="17">
        <v>540.33000000000004</v>
      </c>
      <c r="F82" s="17">
        <v>3242</v>
      </c>
    </row>
    <row r="83" spans="1:6" ht="48" x14ac:dyDescent="0.25">
      <c r="A83" s="14" t="s">
        <v>172</v>
      </c>
      <c r="B83" s="15" t="s">
        <v>173</v>
      </c>
      <c r="C83" s="16" t="s">
        <v>207</v>
      </c>
      <c r="D83" s="17">
        <v>2701.666666666667</v>
      </c>
      <c r="E83" s="17">
        <v>540.33000000000004</v>
      </c>
      <c r="F83" s="17">
        <v>3242</v>
      </c>
    </row>
    <row r="84" spans="1:6" x14ac:dyDescent="0.25">
      <c r="A84" s="29"/>
      <c r="B84" s="29"/>
      <c r="C84" s="29"/>
      <c r="D84" s="29"/>
      <c r="E84" s="29"/>
      <c r="F84" s="29"/>
    </row>
    <row r="85" spans="1:6" x14ac:dyDescent="0.25">
      <c r="A85" s="29"/>
      <c r="B85" s="29"/>
      <c r="C85" s="29"/>
      <c r="D85" s="29"/>
      <c r="E85" s="29"/>
      <c r="F85" s="29"/>
    </row>
    <row r="86" spans="1:6" x14ac:dyDescent="0.25">
      <c r="A86" s="29"/>
      <c r="B86" s="29"/>
      <c r="C86" s="29"/>
      <c r="D86" s="29"/>
      <c r="E86" s="29"/>
      <c r="F86" s="29"/>
    </row>
    <row r="87" spans="1:6" x14ac:dyDescent="0.25">
      <c r="A87" s="29"/>
      <c r="B87" s="29"/>
      <c r="C87" s="29"/>
      <c r="D87" s="29"/>
      <c r="E87" s="29"/>
      <c r="F87" s="29"/>
    </row>
    <row r="88" spans="1:6" x14ac:dyDescent="0.25">
      <c r="A88" s="29"/>
      <c r="B88" s="29"/>
      <c r="C88" s="29"/>
      <c r="D88" s="29"/>
      <c r="E88" s="29"/>
      <c r="F88" s="29"/>
    </row>
    <row r="89" spans="1:6" x14ac:dyDescent="0.25">
      <c r="A89" s="29"/>
      <c r="B89" s="29"/>
      <c r="C89" s="29"/>
      <c r="D89" s="29"/>
      <c r="E89" s="29"/>
      <c r="F89" s="29"/>
    </row>
    <row r="90" spans="1:6" x14ac:dyDescent="0.25">
      <c r="A90" s="29"/>
      <c r="B90" s="29"/>
      <c r="C90" s="29"/>
      <c r="D90" s="29"/>
      <c r="E90" s="29"/>
      <c r="F90" s="29"/>
    </row>
    <row r="91" spans="1:6" x14ac:dyDescent="0.25">
      <c r="A91" s="29"/>
      <c r="B91" s="29"/>
      <c r="C91" s="29"/>
      <c r="D91" s="29"/>
      <c r="E91" s="29"/>
      <c r="F91" s="29"/>
    </row>
    <row r="92" spans="1:6" x14ac:dyDescent="0.25">
      <c r="A92" s="29"/>
      <c r="B92" s="29"/>
      <c r="C92" s="29"/>
      <c r="D92" s="29"/>
      <c r="E92" s="29"/>
      <c r="F92" s="29"/>
    </row>
    <row r="93" spans="1:6" x14ac:dyDescent="0.25">
      <c r="A93" s="29"/>
      <c r="B93" s="29"/>
      <c r="C93" s="29"/>
      <c r="D93" s="29"/>
      <c r="E93" s="29"/>
      <c r="F93" s="29"/>
    </row>
    <row r="94" spans="1:6" x14ac:dyDescent="0.25">
      <c r="A94" s="29"/>
      <c r="B94" s="29"/>
      <c r="C94" s="29"/>
      <c r="D94" s="29"/>
      <c r="E94" s="29"/>
      <c r="F94" s="29"/>
    </row>
    <row r="95" spans="1:6" x14ac:dyDescent="0.25">
      <c r="A95" s="29"/>
      <c r="B95" s="29"/>
      <c r="C95" s="29"/>
      <c r="D95" s="29"/>
      <c r="E95" s="29"/>
      <c r="F95" s="29"/>
    </row>
    <row r="96" spans="1:6" x14ac:dyDescent="0.25">
      <c r="A96" s="29"/>
      <c r="B96" s="29"/>
      <c r="C96" s="29"/>
      <c r="D96" s="29"/>
      <c r="E96" s="29"/>
      <c r="F96" s="29"/>
    </row>
    <row r="97" spans="1:6" x14ac:dyDescent="0.25">
      <c r="A97" s="29"/>
      <c r="B97" s="29"/>
      <c r="C97" s="29"/>
      <c r="D97" s="29"/>
      <c r="E97" s="29"/>
      <c r="F97" s="29"/>
    </row>
    <row r="98" spans="1:6" x14ac:dyDescent="0.25">
      <c r="A98" s="29"/>
      <c r="B98" s="29"/>
      <c r="C98" s="29"/>
      <c r="D98" s="29"/>
      <c r="E98" s="29"/>
      <c r="F98" s="29"/>
    </row>
    <row r="99" spans="1:6" x14ac:dyDescent="0.25">
      <c r="A99" s="29"/>
      <c r="B99" s="29"/>
      <c r="C99" s="29"/>
      <c r="D99" s="29"/>
      <c r="E99" s="29"/>
      <c r="F99" s="29"/>
    </row>
    <row r="100" spans="1:6" x14ac:dyDescent="0.25">
      <c r="A100" s="29"/>
      <c r="B100" s="29"/>
      <c r="C100" s="29"/>
      <c r="D100" s="29"/>
      <c r="E100" s="29"/>
      <c r="F100" s="29"/>
    </row>
    <row r="101" spans="1:6" x14ac:dyDescent="0.25">
      <c r="A101" s="29"/>
      <c r="B101" s="29"/>
      <c r="C101" s="29"/>
      <c r="D101" s="29"/>
      <c r="E101" s="29"/>
      <c r="F101" s="29"/>
    </row>
    <row r="102" spans="1:6" x14ac:dyDescent="0.25">
      <c r="A102" s="29"/>
      <c r="B102" s="29"/>
      <c r="C102" s="29"/>
      <c r="D102" s="29"/>
      <c r="E102" s="29"/>
      <c r="F102" s="29"/>
    </row>
    <row r="103" spans="1:6" x14ac:dyDescent="0.25">
      <c r="A103" s="29"/>
      <c r="B103" s="29"/>
      <c r="C103" s="29"/>
      <c r="D103" s="29"/>
      <c r="E103" s="29"/>
      <c r="F103" s="29"/>
    </row>
    <row r="104" spans="1:6" x14ac:dyDescent="0.25">
      <c r="A104" s="29"/>
      <c r="B104" s="29"/>
      <c r="C104" s="29"/>
      <c r="D104" s="29"/>
      <c r="E104" s="29"/>
      <c r="F104" s="29"/>
    </row>
    <row r="105" spans="1:6" x14ac:dyDescent="0.25">
      <c r="A105" s="29"/>
      <c r="B105" s="29"/>
      <c r="C105" s="29"/>
      <c r="D105" s="29"/>
      <c r="E105" s="29"/>
      <c r="F105" s="29"/>
    </row>
    <row r="106" spans="1:6" x14ac:dyDescent="0.25">
      <c r="A106" s="29"/>
      <c r="B106" s="29"/>
      <c r="C106" s="29"/>
      <c r="D106" s="29"/>
      <c r="E106" s="29"/>
      <c r="F106" s="29"/>
    </row>
    <row r="107" spans="1:6" x14ac:dyDescent="0.25">
      <c r="A107" s="29"/>
      <c r="B107" s="29"/>
      <c r="C107" s="29"/>
      <c r="D107" s="29"/>
      <c r="E107" s="29"/>
      <c r="F107" s="29"/>
    </row>
    <row r="108" spans="1:6" x14ac:dyDescent="0.25">
      <c r="A108" s="29"/>
      <c r="B108" s="29"/>
      <c r="C108" s="29"/>
      <c r="D108" s="29"/>
      <c r="E108" s="29"/>
      <c r="F108" s="29"/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</sheetData>
  <conditionalFormatting sqref="D8 F8">
    <cfRule type="cellIs" dxfId="5" priority="1" stopIfTrue="1" operator="equal">
      <formula>1.15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0"/>
  <sheetViews>
    <sheetView workbookViewId="0">
      <selection activeCell="I29" sqref="I29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5" width="9.28515625" style="63" customWidth="1"/>
    <col min="6" max="6" width="11.42578125" style="2" customWidth="1"/>
    <col min="7" max="7" width="8.85546875" style="2" customWidth="1"/>
    <col min="8" max="8" width="9.42578125" style="2" customWidth="1"/>
    <col min="9" max="9" width="11.42578125" style="2" customWidth="1"/>
    <col min="10" max="10" width="6.28515625" style="84" customWidth="1"/>
    <col min="11" max="11" width="7.85546875" style="1" customWidth="1"/>
    <col min="12" max="12" width="37.140625" style="1" customWidth="1"/>
    <col min="13" max="13" width="9.28515625" style="2" customWidth="1"/>
    <col min="14" max="15" width="9.28515625" style="63" customWidth="1"/>
    <col min="16" max="16" width="11.42578125" style="2" customWidth="1"/>
    <col min="17" max="17" width="10.85546875" style="2" customWidth="1"/>
    <col min="18" max="18" width="9.42578125" style="2" customWidth="1"/>
    <col min="19" max="19" width="11.42578125" style="2" customWidth="1"/>
    <col min="20" max="21" width="9.140625" style="84"/>
  </cols>
  <sheetData>
    <row r="1" spans="1:21" x14ac:dyDescent="0.25">
      <c r="G1" s="3"/>
      <c r="Q1" s="3"/>
    </row>
    <row r="2" spans="1:21" ht="25.5" x14ac:dyDescent="0.25">
      <c r="B2" s="76" t="s">
        <v>193</v>
      </c>
      <c r="G2" s="3"/>
      <c r="L2" s="76" t="s">
        <v>206</v>
      </c>
      <c r="Q2" s="3"/>
    </row>
    <row r="4" spans="1:21" ht="15.75" x14ac:dyDescent="0.25">
      <c r="A4" s="4" t="s">
        <v>0</v>
      </c>
      <c r="B4" s="4"/>
      <c r="C4" s="5"/>
      <c r="D4" s="77"/>
      <c r="E4" s="77"/>
      <c r="F4" s="6"/>
      <c r="G4" s="6"/>
      <c r="H4" s="6"/>
      <c r="I4" s="6"/>
      <c r="K4" s="4" t="s">
        <v>0</v>
      </c>
      <c r="L4" s="4"/>
      <c r="M4" s="5"/>
      <c r="N4" s="77"/>
      <c r="O4" s="77"/>
      <c r="P4" s="6"/>
      <c r="Q4" s="6"/>
      <c r="R4" s="6"/>
      <c r="S4" s="6"/>
    </row>
    <row r="5" spans="1:21" ht="15.75" x14ac:dyDescent="0.25">
      <c r="A5" s="4" t="s">
        <v>1</v>
      </c>
      <c r="B5" s="4"/>
      <c r="C5" s="5"/>
      <c r="D5" s="77"/>
      <c r="E5" s="77"/>
      <c r="F5" s="6"/>
      <c r="G5" s="6"/>
      <c r="H5" s="6"/>
      <c r="I5" s="6"/>
      <c r="K5" s="4" t="s">
        <v>1</v>
      </c>
      <c r="L5" s="4"/>
      <c r="M5" s="5"/>
      <c r="N5" s="77"/>
      <c r="O5" s="77"/>
      <c r="P5" s="6"/>
      <c r="Q5" s="6"/>
      <c r="R5" s="6"/>
      <c r="S5" s="6"/>
    </row>
    <row r="6" spans="1:21" x14ac:dyDescent="0.25">
      <c r="A6" s="1" t="s">
        <v>2</v>
      </c>
      <c r="K6" s="1" t="s">
        <v>2</v>
      </c>
    </row>
    <row r="7" spans="1:21" x14ac:dyDescent="0.25">
      <c r="A7" s="7" t="s">
        <v>3</v>
      </c>
      <c r="B7" s="7"/>
      <c r="C7" s="8"/>
      <c r="D7" s="65"/>
      <c r="E7" s="65"/>
      <c r="F7" s="8"/>
      <c r="G7" s="8"/>
      <c r="H7" s="8"/>
      <c r="I7" s="8"/>
      <c r="K7" s="7" t="s">
        <v>3</v>
      </c>
      <c r="L7" s="7"/>
      <c r="M7" s="8"/>
      <c r="N7" s="65"/>
      <c r="O7" s="65"/>
      <c r="P7" s="8"/>
      <c r="Q7" s="8"/>
      <c r="R7" s="8"/>
      <c r="S7" s="8"/>
    </row>
    <row r="8" spans="1:21" ht="89.25" x14ac:dyDescent="0.25">
      <c r="A8" s="9" t="s">
        <v>4</v>
      </c>
      <c r="B8" s="9" t="s">
        <v>5</v>
      </c>
      <c r="C8" s="10" t="s">
        <v>6</v>
      </c>
      <c r="D8" s="78" t="s">
        <v>7</v>
      </c>
      <c r="E8" s="78" t="s">
        <v>8</v>
      </c>
      <c r="F8" s="11" t="s">
        <v>9</v>
      </c>
      <c r="G8" s="12" t="s">
        <v>10</v>
      </c>
      <c r="H8" s="11" t="s">
        <v>11</v>
      </c>
      <c r="I8" s="12" t="s">
        <v>12</v>
      </c>
      <c r="K8" s="9" t="s">
        <v>4</v>
      </c>
      <c r="L8" s="9" t="s">
        <v>5</v>
      </c>
      <c r="M8" s="10" t="s">
        <v>6</v>
      </c>
      <c r="N8" s="78" t="s">
        <v>7</v>
      </c>
      <c r="O8" s="78" t="s">
        <v>8</v>
      </c>
      <c r="P8" s="11" t="s">
        <v>9</v>
      </c>
      <c r="Q8" s="12" t="s">
        <v>10</v>
      </c>
      <c r="R8" s="11" t="s">
        <v>11</v>
      </c>
      <c r="S8" s="12" t="s">
        <v>12</v>
      </c>
    </row>
    <row r="9" spans="1:21" x14ac:dyDescent="0.25">
      <c r="A9" s="13">
        <v>1</v>
      </c>
      <c r="B9" s="13">
        <v>2</v>
      </c>
      <c r="C9" s="13">
        <v>3</v>
      </c>
      <c r="D9" s="68"/>
      <c r="E9" s="68"/>
      <c r="F9" s="13">
        <v>4</v>
      </c>
      <c r="G9" s="13">
        <v>5</v>
      </c>
      <c r="H9" s="13">
        <v>6</v>
      </c>
      <c r="I9" s="13">
        <v>7</v>
      </c>
      <c r="K9" s="13">
        <v>1</v>
      </c>
      <c r="L9" s="13">
        <v>2</v>
      </c>
      <c r="M9" s="13">
        <v>3</v>
      </c>
      <c r="N9" s="68"/>
      <c r="O9" s="68"/>
      <c r="P9" s="13">
        <v>4</v>
      </c>
      <c r="Q9" s="13">
        <v>5</v>
      </c>
      <c r="R9" s="13">
        <v>6</v>
      </c>
      <c r="S9" s="13">
        <v>7</v>
      </c>
    </row>
    <row r="10" spans="1:21" x14ac:dyDescent="0.25">
      <c r="A10" s="14" t="s">
        <v>13</v>
      </c>
      <c r="B10" s="15" t="s">
        <v>14</v>
      </c>
      <c r="C10" s="16" t="s">
        <v>207</v>
      </c>
      <c r="D10" s="79">
        <v>0.74</v>
      </c>
      <c r="E10" s="79">
        <v>5</v>
      </c>
      <c r="F10" s="17">
        <v>792.5</v>
      </c>
      <c r="G10" s="17">
        <v>792.5</v>
      </c>
      <c r="H10" s="17">
        <v>158.5</v>
      </c>
      <c r="I10" s="17">
        <v>951</v>
      </c>
      <c r="J10" s="84">
        <f>D10-N10</f>
        <v>0</v>
      </c>
      <c r="K10" s="14" t="s">
        <v>13</v>
      </c>
      <c r="L10" s="15" t="s">
        <v>14</v>
      </c>
      <c r="M10" s="16" t="s">
        <v>207</v>
      </c>
      <c r="N10" s="79">
        <v>0.74</v>
      </c>
      <c r="O10" s="79">
        <v>2</v>
      </c>
      <c r="P10" s="17">
        <v>475</v>
      </c>
      <c r="Q10" s="17">
        <v>475</v>
      </c>
      <c r="R10" s="17">
        <v>95</v>
      </c>
      <c r="S10" s="17">
        <v>570</v>
      </c>
      <c r="T10" s="85">
        <f>G10-Q10</f>
        <v>317.5</v>
      </c>
      <c r="U10" s="86">
        <f>G10/Q10</f>
        <v>1.668421052631579</v>
      </c>
    </row>
    <row r="11" spans="1:21" x14ac:dyDescent="0.25">
      <c r="A11" s="14" t="s">
        <v>16</v>
      </c>
      <c r="B11" s="15" t="s">
        <v>17</v>
      </c>
      <c r="C11" s="16" t="s">
        <v>207</v>
      </c>
      <c r="D11" s="79">
        <v>0.86</v>
      </c>
      <c r="E11" s="79">
        <v>5</v>
      </c>
      <c r="F11" s="17">
        <v>920.83333333333337</v>
      </c>
      <c r="G11" s="17">
        <v>920.83333333333337</v>
      </c>
      <c r="H11" s="17">
        <v>184.17</v>
      </c>
      <c r="I11" s="17">
        <v>1105</v>
      </c>
      <c r="J11" s="84">
        <f t="shared" ref="J11:J74" si="0">D11-N11</f>
        <v>0</v>
      </c>
      <c r="K11" s="14" t="s">
        <v>16</v>
      </c>
      <c r="L11" s="15" t="s">
        <v>17</v>
      </c>
      <c r="M11" s="16" t="s">
        <v>207</v>
      </c>
      <c r="N11" s="79">
        <v>0.86</v>
      </c>
      <c r="O11" s="79">
        <v>2</v>
      </c>
      <c r="P11" s="17">
        <v>552.5</v>
      </c>
      <c r="Q11" s="17">
        <v>552.5</v>
      </c>
      <c r="R11" s="17">
        <v>110.5</v>
      </c>
      <c r="S11" s="17">
        <v>663</v>
      </c>
      <c r="T11" s="85">
        <f t="shared" ref="T11:T74" si="1">G11-Q11</f>
        <v>368.33333333333337</v>
      </c>
      <c r="U11" s="86">
        <f t="shared" ref="U11:U74" si="2">G11/Q11</f>
        <v>1.6666666666666667</v>
      </c>
    </row>
    <row r="12" spans="1:21" x14ac:dyDescent="0.25">
      <c r="A12" s="14" t="s">
        <v>19</v>
      </c>
      <c r="B12" s="15" t="s">
        <v>20</v>
      </c>
      <c r="C12" s="16" t="s">
        <v>207</v>
      </c>
      <c r="D12" s="79">
        <v>0.98</v>
      </c>
      <c r="E12" s="79">
        <v>5</v>
      </c>
      <c r="F12" s="17">
        <v>1049.1666666666667</v>
      </c>
      <c r="G12" s="17">
        <v>1049.1666666666667</v>
      </c>
      <c r="H12" s="17">
        <v>209.83</v>
      </c>
      <c r="I12" s="17">
        <v>1259</v>
      </c>
      <c r="J12" s="84">
        <f t="shared" si="0"/>
        <v>0</v>
      </c>
      <c r="K12" s="14" t="s">
        <v>19</v>
      </c>
      <c r="L12" s="15" t="s">
        <v>20</v>
      </c>
      <c r="M12" s="16" t="s">
        <v>207</v>
      </c>
      <c r="N12" s="79">
        <v>0.98</v>
      </c>
      <c r="O12" s="79">
        <v>2</v>
      </c>
      <c r="P12" s="17">
        <v>629.16666666666674</v>
      </c>
      <c r="Q12" s="17">
        <v>629.16666666666674</v>
      </c>
      <c r="R12" s="17">
        <v>125.83</v>
      </c>
      <c r="S12" s="17">
        <v>755</v>
      </c>
      <c r="T12" s="85">
        <f t="shared" si="1"/>
        <v>420</v>
      </c>
      <c r="U12" s="86">
        <f t="shared" si="2"/>
        <v>1.667549668874172</v>
      </c>
    </row>
    <row r="13" spans="1:21" ht="24" x14ac:dyDescent="0.25">
      <c r="A13" s="14" t="s">
        <v>21</v>
      </c>
      <c r="B13" s="15" t="s">
        <v>22</v>
      </c>
      <c r="C13" s="16" t="s">
        <v>207</v>
      </c>
      <c r="D13" s="79">
        <v>0.96</v>
      </c>
      <c r="E13" s="79">
        <v>5</v>
      </c>
      <c r="F13" s="17">
        <v>1028.3333333333335</v>
      </c>
      <c r="G13" s="17">
        <v>1028.3333333333335</v>
      </c>
      <c r="H13" s="17">
        <v>205.67</v>
      </c>
      <c r="I13" s="17">
        <v>1234</v>
      </c>
      <c r="J13" s="84">
        <f>D13-N13</f>
        <v>-0.13000000000000012</v>
      </c>
      <c r="K13" s="14" t="s">
        <v>21</v>
      </c>
      <c r="L13" s="15" t="s">
        <v>22</v>
      </c>
      <c r="M13" s="16" t="s">
        <v>207</v>
      </c>
      <c r="N13" s="79">
        <v>1.0900000000000001</v>
      </c>
      <c r="O13" s="79">
        <v>3</v>
      </c>
      <c r="P13" s="17">
        <v>838.33333333333337</v>
      </c>
      <c r="Q13" s="17">
        <v>838.33333333333337</v>
      </c>
      <c r="R13" s="17">
        <v>167.67</v>
      </c>
      <c r="S13" s="17">
        <v>1006</v>
      </c>
      <c r="T13" s="85">
        <f t="shared" si="1"/>
        <v>190.00000000000011</v>
      </c>
      <c r="U13" s="86">
        <f t="shared" si="2"/>
        <v>1.2266401590457259</v>
      </c>
    </row>
    <row r="14" spans="1:21" ht="24" x14ac:dyDescent="0.25">
      <c r="A14" s="14" t="s">
        <v>24</v>
      </c>
      <c r="B14" s="15" t="s">
        <v>25</v>
      </c>
      <c r="C14" s="16" t="s">
        <v>207</v>
      </c>
      <c r="D14" s="79">
        <v>0.96</v>
      </c>
      <c r="E14" s="79">
        <v>5</v>
      </c>
      <c r="F14" s="17">
        <v>1028.3333333333335</v>
      </c>
      <c r="G14" s="17">
        <v>1028.3333333333335</v>
      </c>
      <c r="H14" s="17">
        <v>205.67</v>
      </c>
      <c r="I14" s="17">
        <v>1234</v>
      </c>
      <c r="J14" s="84">
        <f t="shared" si="0"/>
        <v>-0.18999999999999995</v>
      </c>
      <c r="K14" s="14" t="s">
        <v>24</v>
      </c>
      <c r="L14" s="15" t="s">
        <v>25</v>
      </c>
      <c r="M14" s="16" t="s">
        <v>207</v>
      </c>
      <c r="N14" s="79">
        <v>1.1499999999999999</v>
      </c>
      <c r="O14" s="79">
        <v>3</v>
      </c>
      <c r="P14" s="17">
        <v>885</v>
      </c>
      <c r="Q14" s="17">
        <v>885</v>
      </c>
      <c r="R14" s="17">
        <v>177</v>
      </c>
      <c r="S14" s="17">
        <v>1062</v>
      </c>
      <c r="T14" s="85">
        <f t="shared" si="1"/>
        <v>143.33333333333348</v>
      </c>
      <c r="U14" s="86">
        <f t="shared" si="2"/>
        <v>1.1619585687382299</v>
      </c>
    </row>
    <row r="15" spans="1:21" ht="24" x14ac:dyDescent="0.25">
      <c r="A15" s="14" t="s">
        <v>26</v>
      </c>
      <c r="B15" s="15" t="s">
        <v>27</v>
      </c>
      <c r="C15" s="16" t="s">
        <v>207</v>
      </c>
      <c r="D15" s="79">
        <v>0.96</v>
      </c>
      <c r="E15" s="79">
        <v>5</v>
      </c>
      <c r="F15" s="17">
        <v>1028.3333333333335</v>
      </c>
      <c r="G15" s="17">
        <v>1028.3333333333335</v>
      </c>
      <c r="H15" s="17">
        <v>205.67</v>
      </c>
      <c r="I15" s="17">
        <v>1234</v>
      </c>
      <c r="J15" s="84">
        <f t="shared" si="0"/>
        <v>-0.24</v>
      </c>
      <c r="K15" s="14" t="s">
        <v>26</v>
      </c>
      <c r="L15" s="15" t="s">
        <v>27</v>
      </c>
      <c r="M15" s="16" t="s">
        <v>207</v>
      </c>
      <c r="N15" s="79">
        <v>1.2</v>
      </c>
      <c r="O15" s="79">
        <v>3</v>
      </c>
      <c r="P15" s="17">
        <v>923.33333333333337</v>
      </c>
      <c r="Q15" s="17">
        <v>923.33333333333337</v>
      </c>
      <c r="R15" s="17">
        <v>184.67</v>
      </c>
      <c r="S15" s="17">
        <v>1108</v>
      </c>
      <c r="T15" s="85">
        <f t="shared" si="1"/>
        <v>105.00000000000011</v>
      </c>
      <c r="U15" s="86">
        <f t="shared" si="2"/>
        <v>1.1137184115523466</v>
      </c>
    </row>
    <row r="16" spans="1:21" x14ac:dyDescent="0.25">
      <c r="A16" s="14" t="s">
        <v>28</v>
      </c>
      <c r="B16" s="15" t="s">
        <v>29</v>
      </c>
      <c r="C16" s="16" t="s">
        <v>207</v>
      </c>
      <c r="D16" s="79">
        <v>2.08</v>
      </c>
      <c r="E16" s="79">
        <v>5</v>
      </c>
      <c r="F16" s="17">
        <v>2227.5</v>
      </c>
      <c r="G16" s="17">
        <v>2227.5</v>
      </c>
      <c r="H16" s="17">
        <v>445.5</v>
      </c>
      <c r="I16" s="17">
        <v>2673</v>
      </c>
      <c r="J16" s="84">
        <f t="shared" si="0"/>
        <v>-0.67999999999999972</v>
      </c>
      <c r="K16" s="14" t="s">
        <v>28</v>
      </c>
      <c r="L16" s="15" t="s">
        <v>29</v>
      </c>
      <c r="M16" s="16" t="s">
        <v>207</v>
      </c>
      <c r="N16" s="79">
        <v>2.76</v>
      </c>
      <c r="O16" s="79">
        <v>4</v>
      </c>
      <c r="P16" s="17">
        <v>2363.3333333333335</v>
      </c>
      <c r="Q16" s="17">
        <v>2363.3333333333335</v>
      </c>
      <c r="R16" s="17">
        <v>472.67</v>
      </c>
      <c r="S16" s="17">
        <v>2836</v>
      </c>
      <c r="T16" s="85">
        <f t="shared" si="1"/>
        <v>-135.83333333333348</v>
      </c>
      <c r="U16" s="86">
        <f t="shared" si="2"/>
        <v>0.94252468265162193</v>
      </c>
    </row>
    <row r="17" spans="1:21" ht="24" x14ac:dyDescent="0.25">
      <c r="A17" s="14" t="s">
        <v>31</v>
      </c>
      <c r="B17" s="15" t="s">
        <v>32</v>
      </c>
      <c r="C17" s="16" t="s">
        <v>207</v>
      </c>
      <c r="D17" s="79">
        <v>1.91</v>
      </c>
      <c r="E17" s="79">
        <v>5</v>
      </c>
      <c r="F17" s="17">
        <v>2045</v>
      </c>
      <c r="G17" s="17">
        <v>2045</v>
      </c>
      <c r="H17" s="17">
        <v>409</v>
      </c>
      <c r="I17" s="17">
        <v>2454</v>
      </c>
      <c r="J17" s="84">
        <f t="shared" si="0"/>
        <v>0</v>
      </c>
      <c r="K17" s="14" t="s">
        <v>31</v>
      </c>
      <c r="L17" s="15" t="s">
        <v>32</v>
      </c>
      <c r="M17" s="16" t="s">
        <v>207</v>
      </c>
      <c r="N17" s="79">
        <v>1.91</v>
      </c>
      <c r="O17" s="79">
        <v>4</v>
      </c>
      <c r="P17" s="17">
        <v>1635</v>
      </c>
      <c r="Q17" s="17">
        <v>1635</v>
      </c>
      <c r="R17" s="17">
        <v>327</v>
      </c>
      <c r="S17" s="17">
        <v>1962</v>
      </c>
      <c r="T17" s="85">
        <f t="shared" si="1"/>
        <v>410</v>
      </c>
      <c r="U17" s="86">
        <f t="shared" si="2"/>
        <v>1.2507645259938838</v>
      </c>
    </row>
    <row r="18" spans="1:21" ht="24" x14ac:dyDescent="0.25">
      <c r="A18" s="14" t="s">
        <v>34</v>
      </c>
      <c r="B18" s="15" t="s">
        <v>35</v>
      </c>
      <c r="C18" s="16" t="s">
        <v>207</v>
      </c>
      <c r="D18" s="79">
        <v>2.08</v>
      </c>
      <c r="E18" s="79">
        <v>5</v>
      </c>
      <c r="F18" s="17">
        <v>2227.5</v>
      </c>
      <c r="G18" s="17">
        <v>2227.5</v>
      </c>
      <c r="H18" s="17">
        <v>445.5</v>
      </c>
      <c r="I18" s="17">
        <v>2673</v>
      </c>
      <c r="J18" s="84">
        <f t="shared" si="0"/>
        <v>-0.48999999999999977</v>
      </c>
      <c r="K18" s="14" t="s">
        <v>34</v>
      </c>
      <c r="L18" s="15" t="s">
        <v>35</v>
      </c>
      <c r="M18" s="16" t="s">
        <v>207</v>
      </c>
      <c r="N18" s="79">
        <v>2.57</v>
      </c>
      <c r="O18" s="79">
        <v>4</v>
      </c>
      <c r="P18" s="17">
        <v>2200</v>
      </c>
      <c r="Q18" s="17">
        <v>2200</v>
      </c>
      <c r="R18" s="17">
        <v>440</v>
      </c>
      <c r="S18" s="17">
        <v>2640</v>
      </c>
      <c r="T18" s="85">
        <f t="shared" si="1"/>
        <v>27.5</v>
      </c>
      <c r="U18" s="86">
        <f t="shared" si="2"/>
        <v>1.0125</v>
      </c>
    </row>
    <row r="19" spans="1:21" ht="24" x14ac:dyDescent="0.25">
      <c r="A19" s="14" t="s">
        <v>36</v>
      </c>
      <c r="B19" s="15" t="s">
        <v>37</v>
      </c>
      <c r="C19" s="16" t="s">
        <v>207</v>
      </c>
      <c r="D19" s="79">
        <v>2.08</v>
      </c>
      <c r="E19" s="79">
        <v>5</v>
      </c>
      <c r="F19" s="17">
        <v>2227.5</v>
      </c>
      <c r="G19" s="17">
        <v>2227.5</v>
      </c>
      <c r="H19" s="17">
        <v>445.5</v>
      </c>
      <c r="I19" s="17">
        <v>2673</v>
      </c>
      <c r="J19" s="84">
        <f t="shared" si="0"/>
        <v>-0.91999999999999993</v>
      </c>
      <c r="K19" s="14" t="s">
        <v>36</v>
      </c>
      <c r="L19" s="15" t="s">
        <v>37</v>
      </c>
      <c r="M19" s="16" t="s">
        <v>207</v>
      </c>
      <c r="N19" s="79">
        <v>3</v>
      </c>
      <c r="O19" s="79">
        <v>4</v>
      </c>
      <c r="P19" s="17">
        <v>2568.3333333333335</v>
      </c>
      <c r="Q19" s="17">
        <v>2568.3333333333335</v>
      </c>
      <c r="R19" s="17">
        <v>513.66999999999996</v>
      </c>
      <c r="S19" s="17">
        <v>3082</v>
      </c>
      <c r="T19" s="85">
        <f t="shared" si="1"/>
        <v>-340.83333333333348</v>
      </c>
      <c r="U19" s="86">
        <f t="shared" si="2"/>
        <v>0.86729396495781952</v>
      </c>
    </row>
    <row r="20" spans="1:21" x14ac:dyDescent="0.25">
      <c r="A20" s="14" t="s">
        <v>38</v>
      </c>
      <c r="B20" s="15" t="s">
        <v>39</v>
      </c>
      <c r="C20" s="16" t="s">
        <v>207</v>
      </c>
      <c r="D20" s="80">
        <v>3.6271</v>
      </c>
      <c r="E20" s="79">
        <v>5</v>
      </c>
      <c r="F20" s="17">
        <v>3884.166666666667</v>
      </c>
      <c r="G20" s="17">
        <v>3884.166666666667</v>
      </c>
      <c r="H20" s="17">
        <v>776.83</v>
      </c>
      <c r="I20" s="17">
        <v>4661</v>
      </c>
      <c r="J20" s="84">
        <f t="shared" si="0"/>
        <v>0</v>
      </c>
      <c r="K20" s="14" t="s">
        <v>38</v>
      </c>
      <c r="L20" s="15" t="s">
        <v>39</v>
      </c>
      <c r="M20" s="16" t="s">
        <v>207</v>
      </c>
      <c r="N20" s="80">
        <v>3.6271</v>
      </c>
      <c r="O20" s="79">
        <v>4</v>
      </c>
      <c r="P20" s="17">
        <v>3105</v>
      </c>
      <c r="Q20" s="17">
        <v>3105</v>
      </c>
      <c r="R20" s="17">
        <v>621</v>
      </c>
      <c r="S20" s="17">
        <v>3726</v>
      </c>
      <c r="T20" s="85">
        <f t="shared" si="1"/>
        <v>779.16666666666697</v>
      </c>
      <c r="U20" s="86">
        <f t="shared" si="2"/>
        <v>1.2509393451422437</v>
      </c>
    </row>
    <row r="21" spans="1:21" x14ac:dyDescent="0.25">
      <c r="A21" s="14" t="s">
        <v>41</v>
      </c>
      <c r="B21" s="15" t="s">
        <v>42</v>
      </c>
      <c r="C21" s="16" t="s">
        <v>207</v>
      </c>
      <c r="D21" s="79">
        <v>0.88</v>
      </c>
      <c r="E21" s="79">
        <v>5</v>
      </c>
      <c r="F21" s="17">
        <v>942.5</v>
      </c>
      <c r="G21" s="17">
        <v>942.5</v>
      </c>
      <c r="H21" s="17">
        <v>188.5</v>
      </c>
      <c r="I21" s="17">
        <v>1131</v>
      </c>
      <c r="J21" s="84">
        <f t="shared" si="0"/>
        <v>0</v>
      </c>
      <c r="K21" s="14" t="s">
        <v>41</v>
      </c>
      <c r="L21" s="15" t="s">
        <v>42</v>
      </c>
      <c r="M21" s="16" t="s">
        <v>207</v>
      </c>
      <c r="N21" s="79">
        <v>0.88</v>
      </c>
      <c r="O21" s="79">
        <v>4</v>
      </c>
      <c r="P21" s="17">
        <v>753.33333333333337</v>
      </c>
      <c r="Q21" s="17">
        <v>753.33333333333337</v>
      </c>
      <c r="R21" s="17">
        <v>150.66999999999999</v>
      </c>
      <c r="S21" s="17">
        <v>904</v>
      </c>
      <c r="T21" s="85">
        <f t="shared" si="1"/>
        <v>189.16666666666663</v>
      </c>
      <c r="U21" s="86">
        <f t="shared" si="2"/>
        <v>1.2511061946902655</v>
      </c>
    </row>
    <row r="22" spans="1:21" ht="36" x14ac:dyDescent="0.25">
      <c r="A22" s="14" t="s">
        <v>43</v>
      </c>
      <c r="B22" s="15" t="s">
        <v>44</v>
      </c>
      <c r="C22" s="16" t="s">
        <v>207</v>
      </c>
      <c r="D22" s="79">
        <v>0.73</v>
      </c>
      <c r="E22" s="79">
        <v>5</v>
      </c>
      <c r="F22" s="17">
        <v>781.66666666666674</v>
      </c>
      <c r="G22" s="17">
        <v>781.66666666666674</v>
      </c>
      <c r="H22" s="17">
        <v>156.33000000000001</v>
      </c>
      <c r="I22" s="17">
        <v>938</v>
      </c>
      <c r="J22" s="84">
        <f t="shared" si="0"/>
        <v>0</v>
      </c>
      <c r="K22" s="14" t="s">
        <v>43</v>
      </c>
      <c r="L22" s="15" t="s">
        <v>44</v>
      </c>
      <c r="M22" s="16" t="s">
        <v>207</v>
      </c>
      <c r="N22" s="79">
        <v>0.73</v>
      </c>
      <c r="O22" s="79">
        <v>3</v>
      </c>
      <c r="P22" s="17">
        <v>561.66666666666674</v>
      </c>
      <c r="Q22" s="17">
        <v>561.66666666666674</v>
      </c>
      <c r="R22" s="17">
        <v>112.33</v>
      </c>
      <c r="S22" s="17">
        <v>674</v>
      </c>
      <c r="T22" s="85">
        <f t="shared" si="1"/>
        <v>220</v>
      </c>
      <c r="U22" s="86">
        <f t="shared" si="2"/>
        <v>1.3916913946587537</v>
      </c>
    </row>
    <row r="23" spans="1:21" ht="24" x14ac:dyDescent="0.25">
      <c r="A23" s="14" t="s">
        <v>46</v>
      </c>
      <c r="B23" s="15" t="s">
        <v>47</v>
      </c>
      <c r="C23" s="16" t="s">
        <v>207</v>
      </c>
      <c r="D23" s="79">
        <v>0.6</v>
      </c>
      <c r="E23" s="79">
        <v>5</v>
      </c>
      <c r="F23" s="17">
        <v>642.5</v>
      </c>
      <c r="G23" s="17">
        <v>642.5</v>
      </c>
      <c r="H23" s="17">
        <v>128.5</v>
      </c>
      <c r="I23" s="17">
        <v>771</v>
      </c>
      <c r="J23" s="84">
        <f t="shared" si="0"/>
        <v>0</v>
      </c>
      <c r="K23" s="14" t="s">
        <v>46</v>
      </c>
      <c r="L23" s="15" t="s">
        <v>47</v>
      </c>
      <c r="M23" s="16" t="s">
        <v>207</v>
      </c>
      <c r="N23" s="79">
        <v>0.6</v>
      </c>
      <c r="O23" s="79">
        <v>3</v>
      </c>
      <c r="P23" s="17">
        <v>461.66666666666669</v>
      </c>
      <c r="Q23" s="17">
        <v>461.66666666666669</v>
      </c>
      <c r="R23" s="17">
        <v>92.33</v>
      </c>
      <c r="S23" s="17">
        <v>554</v>
      </c>
      <c r="T23" s="85">
        <f t="shared" si="1"/>
        <v>180.83333333333331</v>
      </c>
      <c r="U23" s="86">
        <f t="shared" si="2"/>
        <v>1.3916967509025271</v>
      </c>
    </row>
    <row r="24" spans="1:21" x14ac:dyDescent="0.25">
      <c r="A24" s="14" t="s">
        <v>48</v>
      </c>
      <c r="B24" s="15" t="s">
        <v>49</v>
      </c>
      <c r="C24" s="16" t="s">
        <v>207</v>
      </c>
      <c r="D24" s="79">
        <v>0.74</v>
      </c>
      <c r="E24" s="79">
        <v>5</v>
      </c>
      <c r="F24" s="17">
        <v>792.5</v>
      </c>
      <c r="G24" s="17">
        <v>792.5</v>
      </c>
      <c r="H24" s="17">
        <v>158.5</v>
      </c>
      <c r="I24" s="17">
        <v>951</v>
      </c>
      <c r="J24" s="84">
        <f t="shared" si="0"/>
        <v>0</v>
      </c>
      <c r="K24" s="14" t="s">
        <v>48</v>
      </c>
      <c r="L24" s="15" t="s">
        <v>49</v>
      </c>
      <c r="M24" s="16" t="s">
        <v>207</v>
      </c>
      <c r="N24" s="79">
        <v>0.74</v>
      </c>
      <c r="O24" s="79">
        <v>3</v>
      </c>
      <c r="P24" s="17">
        <v>569.16666666666674</v>
      </c>
      <c r="Q24" s="17">
        <v>569.16666666666674</v>
      </c>
      <c r="R24" s="17">
        <v>113.83</v>
      </c>
      <c r="S24" s="17">
        <v>683</v>
      </c>
      <c r="T24" s="85">
        <f t="shared" si="1"/>
        <v>223.33333333333326</v>
      </c>
      <c r="U24" s="86">
        <f t="shared" si="2"/>
        <v>1.3923865300146412</v>
      </c>
    </row>
    <row r="25" spans="1:21" x14ac:dyDescent="0.25">
      <c r="A25" s="14" t="s">
        <v>51</v>
      </c>
      <c r="B25" s="15" t="s">
        <v>52</v>
      </c>
      <c r="C25" s="16" t="s">
        <v>207</v>
      </c>
      <c r="D25" s="79">
        <v>0.65</v>
      </c>
      <c r="E25" s="79">
        <v>5</v>
      </c>
      <c r="F25" s="17">
        <v>695.83333333333337</v>
      </c>
      <c r="G25" s="17">
        <v>695.83333333333337</v>
      </c>
      <c r="H25" s="17">
        <v>139.16999999999999</v>
      </c>
      <c r="I25" s="17">
        <v>835</v>
      </c>
      <c r="J25" s="84">
        <f t="shared" si="0"/>
        <v>0</v>
      </c>
      <c r="K25" s="14" t="s">
        <v>51</v>
      </c>
      <c r="L25" s="15" t="s">
        <v>52</v>
      </c>
      <c r="M25" s="16" t="s">
        <v>207</v>
      </c>
      <c r="N25" s="79">
        <v>0.65</v>
      </c>
      <c r="O25" s="79">
        <v>3</v>
      </c>
      <c r="P25" s="17">
        <v>500</v>
      </c>
      <c r="Q25" s="17">
        <v>500</v>
      </c>
      <c r="R25" s="17">
        <v>100</v>
      </c>
      <c r="S25" s="17">
        <v>600</v>
      </c>
      <c r="T25" s="85">
        <f t="shared" si="1"/>
        <v>195.83333333333337</v>
      </c>
      <c r="U25" s="86">
        <f t="shared" si="2"/>
        <v>1.3916666666666668</v>
      </c>
    </row>
    <row r="26" spans="1:21" ht="24" x14ac:dyDescent="0.25">
      <c r="A26" s="14" t="s">
        <v>54</v>
      </c>
      <c r="B26" s="15" t="s">
        <v>55</v>
      </c>
      <c r="C26" s="16" t="s">
        <v>207</v>
      </c>
      <c r="D26" s="79">
        <v>0.86</v>
      </c>
      <c r="E26" s="79">
        <v>5</v>
      </c>
      <c r="F26" s="17">
        <v>920.83333333333337</v>
      </c>
      <c r="G26" s="17">
        <v>920.83333333333337</v>
      </c>
      <c r="H26" s="17">
        <v>184.17</v>
      </c>
      <c r="I26" s="17">
        <v>1105</v>
      </c>
      <c r="J26" s="84">
        <f t="shared" si="0"/>
        <v>0</v>
      </c>
      <c r="K26" s="14" t="s">
        <v>54</v>
      </c>
      <c r="L26" s="15" t="s">
        <v>55</v>
      </c>
      <c r="M26" s="16" t="s">
        <v>207</v>
      </c>
      <c r="N26" s="79">
        <v>0.86</v>
      </c>
      <c r="O26" s="79">
        <v>4</v>
      </c>
      <c r="P26" s="17">
        <v>736.66666666666674</v>
      </c>
      <c r="Q26" s="17">
        <v>736.66666666666674</v>
      </c>
      <c r="R26" s="17">
        <v>147.33000000000001</v>
      </c>
      <c r="S26" s="17">
        <v>884</v>
      </c>
      <c r="T26" s="85">
        <f t="shared" si="1"/>
        <v>184.16666666666663</v>
      </c>
      <c r="U26" s="86">
        <f t="shared" si="2"/>
        <v>1.25</v>
      </c>
    </row>
    <row r="27" spans="1:21" ht="24" x14ac:dyDescent="0.25">
      <c r="A27" s="14" t="s">
        <v>56</v>
      </c>
      <c r="B27" s="15" t="s">
        <v>57</v>
      </c>
      <c r="C27" s="16" t="s">
        <v>207</v>
      </c>
      <c r="D27" s="79">
        <v>0.12</v>
      </c>
      <c r="E27" s="79">
        <v>5</v>
      </c>
      <c r="F27" s="17">
        <v>128.33333333333334</v>
      </c>
      <c r="G27" s="17">
        <v>128.33333333333334</v>
      </c>
      <c r="H27" s="17">
        <v>25.67</v>
      </c>
      <c r="I27" s="17">
        <v>154</v>
      </c>
      <c r="J27" s="84">
        <f t="shared" si="0"/>
        <v>-0.18</v>
      </c>
      <c r="K27" s="14" t="s">
        <v>56</v>
      </c>
      <c r="L27" s="15" t="s">
        <v>57</v>
      </c>
      <c r="M27" s="16" t="s">
        <v>207</v>
      </c>
      <c r="N27" s="79">
        <v>0.3</v>
      </c>
      <c r="O27" s="79">
        <v>4</v>
      </c>
      <c r="P27" s="17">
        <v>256.66666666666669</v>
      </c>
      <c r="Q27" s="17">
        <v>256.66666666666669</v>
      </c>
      <c r="R27" s="17">
        <v>51.33</v>
      </c>
      <c r="S27" s="17">
        <v>308</v>
      </c>
      <c r="T27" s="85">
        <f t="shared" si="1"/>
        <v>-128.33333333333334</v>
      </c>
      <c r="U27" s="86">
        <f t="shared" si="2"/>
        <v>0.5</v>
      </c>
    </row>
    <row r="28" spans="1:21" ht="24" x14ac:dyDescent="0.25">
      <c r="A28" s="14" t="s">
        <v>58</v>
      </c>
      <c r="B28" s="15" t="s">
        <v>59</v>
      </c>
      <c r="C28" s="16" t="s">
        <v>207</v>
      </c>
      <c r="D28" s="79">
        <v>0.74</v>
      </c>
      <c r="E28" s="79">
        <v>5</v>
      </c>
      <c r="F28" s="17">
        <v>792.5</v>
      </c>
      <c r="G28" s="17">
        <v>792.5</v>
      </c>
      <c r="H28" s="17">
        <v>158.5</v>
      </c>
      <c r="I28" s="17">
        <v>951</v>
      </c>
      <c r="J28" s="84">
        <f t="shared" si="0"/>
        <v>3.0000000000000027E-2</v>
      </c>
      <c r="K28" s="14" t="s">
        <v>58</v>
      </c>
      <c r="L28" s="15" t="s">
        <v>59</v>
      </c>
      <c r="M28" s="16" t="s">
        <v>207</v>
      </c>
      <c r="N28" s="79">
        <v>0.71</v>
      </c>
      <c r="O28" s="79">
        <v>3</v>
      </c>
      <c r="P28" s="17">
        <v>545.83333333333337</v>
      </c>
      <c r="Q28" s="17">
        <v>545.83333333333337</v>
      </c>
      <c r="R28" s="17">
        <v>109.17</v>
      </c>
      <c r="S28" s="17">
        <v>655</v>
      </c>
      <c r="T28" s="85">
        <f t="shared" si="1"/>
        <v>246.66666666666663</v>
      </c>
      <c r="U28" s="86">
        <f t="shared" si="2"/>
        <v>1.4519083969465647</v>
      </c>
    </row>
    <row r="29" spans="1:21" ht="24" x14ac:dyDescent="0.25">
      <c r="A29" s="14" t="s">
        <v>60</v>
      </c>
      <c r="B29" s="15" t="s">
        <v>61</v>
      </c>
      <c r="C29" s="16" t="s">
        <v>207</v>
      </c>
      <c r="D29" s="79">
        <v>0.12</v>
      </c>
      <c r="E29" s="79">
        <v>5</v>
      </c>
      <c r="F29" s="17">
        <v>128.33333333333334</v>
      </c>
      <c r="G29" s="17">
        <v>128.33333333333334</v>
      </c>
      <c r="H29" s="17">
        <v>25.67</v>
      </c>
      <c r="I29" s="17">
        <v>154</v>
      </c>
      <c r="J29" s="84">
        <f t="shared" si="0"/>
        <v>-0.11000000000000001</v>
      </c>
      <c r="K29" s="14" t="s">
        <v>60</v>
      </c>
      <c r="L29" s="15" t="s">
        <v>61</v>
      </c>
      <c r="M29" s="16" t="s">
        <v>207</v>
      </c>
      <c r="N29" s="79">
        <v>0.23</v>
      </c>
      <c r="O29" s="79">
        <v>3</v>
      </c>
      <c r="P29" s="17">
        <v>176.66666666666669</v>
      </c>
      <c r="Q29" s="17">
        <v>176.66666666666669</v>
      </c>
      <c r="R29" s="17">
        <v>35.33</v>
      </c>
      <c r="S29" s="17">
        <v>212</v>
      </c>
      <c r="T29" s="85">
        <f t="shared" si="1"/>
        <v>-48.333333333333343</v>
      </c>
      <c r="U29" s="86">
        <f t="shared" si="2"/>
        <v>0.72641509433962259</v>
      </c>
    </row>
    <row r="30" spans="1:21" x14ac:dyDescent="0.25">
      <c r="A30" s="14" t="s">
        <v>62</v>
      </c>
      <c r="B30" s="15" t="s">
        <v>63</v>
      </c>
      <c r="C30" s="16" t="s">
        <v>207</v>
      </c>
      <c r="D30" s="79">
        <v>1.44</v>
      </c>
      <c r="E30" s="79">
        <v>5</v>
      </c>
      <c r="F30" s="17">
        <v>1541.6666666666667</v>
      </c>
      <c r="G30" s="17">
        <v>1541.6666666666667</v>
      </c>
      <c r="H30" s="17">
        <v>308.33</v>
      </c>
      <c r="I30" s="17">
        <v>1850</v>
      </c>
      <c r="J30" s="84">
        <f t="shared" si="0"/>
        <v>0</v>
      </c>
      <c r="K30" s="14" t="s">
        <v>62</v>
      </c>
      <c r="L30" s="15" t="s">
        <v>63</v>
      </c>
      <c r="M30" s="16" t="s">
        <v>207</v>
      </c>
      <c r="N30" s="79">
        <v>1.44</v>
      </c>
      <c r="O30" s="79">
        <v>4</v>
      </c>
      <c r="P30" s="17">
        <v>1232.5</v>
      </c>
      <c r="Q30" s="17">
        <v>1232.5</v>
      </c>
      <c r="R30" s="17">
        <v>246.5</v>
      </c>
      <c r="S30" s="17">
        <v>1479</v>
      </c>
      <c r="T30" s="85">
        <f t="shared" si="1"/>
        <v>309.16666666666674</v>
      </c>
      <c r="U30" s="86">
        <f t="shared" si="2"/>
        <v>1.2508451656524679</v>
      </c>
    </row>
    <row r="31" spans="1:21" ht="36" x14ac:dyDescent="0.25">
      <c r="A31" s="14" t="s">
        <v>65</v>
      </c>
      <c r="B31" s="15" t="s">
        <v>66</v>
      </c>
      <c r="C31" s="16" t="s">
        <v>207</v>
      </c>
      <c r="D31" s="81">
        <v>0.29951999999999995</v>
      </c>
      <c r="E31" s="79">
        <v>5</v>
      </c>
      <c r="F31" s="17">
        <v>320.83333333333337</v>
      </c>
      <c r="G31" s="17">
        <v>320.83333333333337</v>
      </c>
      <c r="H31" s="17">
        <v>64.17</v>
      </c>
      <c r="I31" s="17">
        <v>385</v>
      </c>
      <c r="J31" s="84">
        <f t="shared" si="0"/>
        <v>0</v>
      </c>
      <c r="K31" s="14" t="s">
        <v>65</v>
      </c>
      <c r="L31" s="15" t="s">
        <v>66</v>
      </c>
      <c r="M31" s="16" t="s">
        <v>207</v>
      </c>
      <c r="N31" s="81">
        <f>0.75*0+0.208*1.44</f>
        <v>0.29951999999999995</v>
      </c>
      <c r="O31" s="79">
        <v>4</v>
      </c>
      <c r="P31" s="17">
        <v>256.66666666666669</v>
      </c>
      <c r="Q31" s="17">
        <v>256.66666666666669</v>
      </c>
      <c r="R31" s="17">
        <v>51.33</v>
      </c>
      <c r="S31" s="17">
        <v>308</v>
      </c>
      <c r="T31" s="85">
        <f t="shared" si="1"/>
        <v>64.166666666666686</v>
      </c>
      <c r="U31" s="86">
        <f t="shared" si="2"/>
        <v>1.25</v>
      </c>
    </row>
    <row r="32" spans="1:21" ht="48" x14ac:dyDescent="0.25">
      <c r="A32" s="19" t="s">
        <v>68</v>
      </c>
      <c r="B32" s="15" t="s">
        <v>69</v>
      </c>
      <c r="C32" s="16"/>
      <c r="D32" s="79"/>
      <c r="E32" s="79"/>
      <c r="F32" s="17"/>
      <c r="G32" s="17"/>
      <c r="H32" s="17"/>
      <c r="I32" s="17"/>
      <c r="J32" s="84">
        <f t="shared" si="0"/>
        <v>0</v>
      </c>
      <c r="K32" s="19" t="s">
        <v>68</v>
      </c>
      <c r="L32" s="15" t="s">
        <v>69</v>
      </c>
      <c r="M32" s="16"/>
      <c r="N32" s="79"/>
      <c r="O32" s="79"/>
      <c r="P32" s="17"/>
      <c r="Q32" s="17"/>
      <c r="R32" s="17"/>
      <c r="S32" s="17"/>
      <c r="T32" s="85">
        <f t="shared" si="1"/>
        <v>0</v>
      </c>
      <c r="U32" s="86"/>
    </row>
    <row r="33" spans="1:21" x14ac:dyDescent="0.25">
      <c r="A33" s="20"/>
      <c r="B33" s="15" t="s">
        <v>70</v>
      </c>
      <c r="C33" s="16" t="s">
        <v>207</v>
      </c>
      <c r="D33" s="79">
        <v>0.52</v>
      </c>
      <c r="E33" s="79">
        <v>5</v>
      </c>
      <c r="F33" s="17">
        <v>556.66666666666674</v>
      </c>
      <c r="G33" s="17">
        <v>556.66666666666674</v>
      </c>
      <c r="H33" s="17">
        <v>111.33</v>
      </c>
      <c r="I33" s="17">
        <v>668</v>
      </c>
      <c r="J33" s="84">
        <f t="shared" si="0"/>
        <v>-0.62999999999999989</v>
      </c>
      <c r="K33" s="20"/>
      <c r="L33" s="15" t="s">
        <v>70</v>
      </c>
      <c r="M33" s="16" t="s">
        <v>207</v>
      </c>
      <c r="N33" s="79">
        <v>1.1499999999999999</v>
      </c>
      <c r="O33" s="79">
        <v>3</v>
      </c>
      <c r="P33" s="17">
        <v>885</v>
      </c>
      <c r="Q33" s="17">
        <v>885</v>
      </c>
      <c r="R33" s="17">
        <v>177</v>
      </c>
      <c r="S33" s="17">
        <v>1062</v>
      </c>
      <c r="T33" s="85">
        <f t="shared" si="1"/>
        <v>-328.33333333333326</v>
      </c>
      <c r="U33" s="86">
        <f t="shared" si="2"/>
        <v>0.6290018832391715</v>
      </c>
    </row>
    <row r="34" spans="1:21" x14ac:dyDescent="0.25">
      <c r="A34" s="20"/>
      <c r="B34" s="15" t="s">
        <v>72</v>
      </c>
      <c r="C34" s="16" t="s">
        <v>207</v>
      </c>
      <c r="D34" s="79">
        <v>0.6</v>
      </c>
      <c r="E34" s="79">
        <v>5</v>
      </c>
      <c r="F34" s="17">
        <v>642.5</v>
      </c>
      <c r="G34" s="17">
        <v>642.5</v>
      </c>
      <c r="H34" s="17">
        <v>128.5</v>
      </c>
      <c r="I34" s="17">
        <v>771</v>
      </c>
      <c r="J34" s="84">
        <f t="shared" si="0"/>
        <v>-0.77999999999999992</v>
      </c>
      <c r="K34" s="20"/>
      <c r="L34" s="15" t="s">
        <v>72</v>
      </c>
      <c r="M34" s="16" t="s">
        <v>207</v>
      </c>
      <c r="N34" s="79">
        <v>1.38</v>
      </c>
      <c r="O34" s="79">
        <v>3</v>
      </c>
      <c r="P34" s="17">
        <v>1061.6666666666667</v>
      </c>
      <c r="Q34" s="17">
        <v>1061.6666666666667</v>
      </c>
      <c r="R34" s="17">
        <v>212.33</v>
      </c>
      <c r="S34" s="17">
        <v>1274</v>
      </c>
      <c r="T34" s="85">
        <f t="shared" si="1"/>
        <v>-419.16666666666674</v>
      </c>
      <c r="U34" s="86">
        <f t="shared" si="2"/>
        <v>0.60518053375196224</v>
      </c>
    </row>
    <row r="35" spans="1:21" x14ac:dyDescent="0.25">
      <c r="A35" s="20"/>
      <c r="B35" s="15" t="s">
        <v>73</v>
      </c>
      <c r="C35" s="16" t="s">
        <v>207</v>
      </c>
      <c r="D35" s="79">
        <v>0.72</v>
      </c>
      <c r="E35" s="79">
        <v>5</v>
      </c>
      <c r="F35" s="17">
        <v>770.83333333333337</v>
      </c>
      <c r="G35" s="17">
        <v>770.83333333333337</v>
      </c>
      <c r="H35" s="17">
        <v>154.16999999999999</v>
      </c>
      <c r="I35" s="17">
        <v>925</v>
      </c>
      <c r="J35" s="84">
        <f t="shared" si="0"/>
        <v>-0.89000000000000012</v>
      </c>
      <c r="K35" s="20"/>
      <c r="L35" s="15" t="s">
        <v>73</v>
      </c>
      <c r="M35" s="16" t="s">
        <v>207</v>
      </c>
      <c r="N35" s="79">
        <v>1.61</v>
      </c>
      <c r="O35" s="79">
        <v>3</v>
      </c>
      <c r="P35" s="17">
        <v>1238.3333333333335</v>
      </c>
      <c r="Q35" s="17">
        <v>1238.3333333333335</v>
      </c>
      <c r="R35" s="17">
        <v>247.67</v>
      </c>
      <c r="S35" s="17">
        <v>1486</v>
      </c>
      <c r="T35" s="85">
        <f t="shared" si="1"/>
        <v>-467.50000000000011</v>
      </c>
      <c r="U35" s="86">
        <f t="shared" si="2"/>
        <v>0.62247644683714665</v>
      </c>
    </row>
    <row r="36" spans="1:21" ht="24" x14ac:dyDescent="0.25">
      <c r="A36" s="20"/>
      <c r="B36" s="15" t="s">
        <v>74</v>
      </c>
      <c r="C36" s="16" t="s">
        <v>207</v>
      </c>
      <c r="D36" s="79">
        <v>0.84</v>
      </c>
      <c r="E36" s="79">
        <v>5</v>
      </c>
      <c r="F36" s="17">
        <v>899.16666666666674</v>
      </c>
      <c r="G36" s="17">
        <v>899.16666666666674</v>
      </c>
      <c r="H36" s="17">
        <v>179.83</v>
      </c>
      <c r="I36" s="17">
        <v>1079</v>
      </c>
      <c r="J36" s="84">
        <f t="shared" si="0"/>
        <v>-1</v>
      </c>
      <c r="K36" s="20"/>
      <c r="L36" s="15" t="s">
        <v>74</v>
      </c>
      <c r="M36" s="16" t="s">
        <v>207</v>
      </c>
      <c r="N36" s="79">
        <v>1.84</v>
      </c>
      <c r="O36" s="79">
        <v>3</v>
      </c>
      <c r="P36" s="17">
        <v>1415.8333333333335</v>
      </c>
      <c r="Q36" s="17">
        <v>1415.8333333333335</v>
      </c>
      <c r="R36" s="17">
        <v>283.17</v>
      </c>
      <c r="S36" s="17">
        <v>1699</v>
      </c>
      <c r="T36" s="85">
        <f t="shared" si="1"/>
        <v>-516.66666666666674</v>
      </c>
      <c r="U36" s="86">
        <f t="shared" si="2"/>
        <v>0.63507945850500291</v>
      </c>
    </row>
    <row r="37" spans="1:21" ht="48" x14ac:dyDescent="0.25">
      <c r="A37" s="20"/>
      <c r="B37" s="15" t="s">
        <v>75</v>
      </c>
      <c r="C37" s="16" t="s">
        <v>207</v>
      </c>
      <c r="D37" s="79">
        <v>0.21</v>
      </c>
      <c r="E37" s="79">
        <v>5</v>
      </c>
      <c r="F37" s="17">
        <v>225</v>
      </c>
      <c r="G37" s="17">
        <v>225</v>
      </c>
      <c r="H37" s="17">
        <v>45</v>
      </c>
      <c r="I37" s="17">
        <v>270</v>
      </c>
      <c r="J37" s="84">
        <f t="shared" si="0"/>
        <v>-0.48</v>
      </c>
      <c r="K37" s="20"/>
      <c r="L37" s="15" t="s">
        <v>75</v>
      </c>
      <c r="M37" s="16" t="s">
        <v>207</v>
      </c>
      <c r="N37" s="79">
        <v>0.69</v>
      </c>
      <c r="O37" s="79">
        <v>3</v>
      </c>
      <c r="P37" s="17">
        <v>530.83333333333337</v>
      </c>
      <c r="Q37" s="17">
        <v>530.83333333333337</v>
      </c>
      <c r="R37" s="17">
        <v>106.17</v>
      </c>
      <c r="S37" s="17">
        <v>637</v>
      </c>
      <c r="T37" s="85">
        <f t="shared" si="1"/>
        <v>-305.83333333333337</v>
      </c>
      <c r="U37" s="86">
        <f t="shared" si="2"/>
        <v>0.42386185243328095</v>
      </c>
    </row>
    <row r="38" spans="1:21" ht="24" x14ac:dyDescent="0.25">
      <c r="A38" s="19" t="s">
        <v>77</v>
      </c>
      <c r="B38" s="15" t="s">
        <v>78</v>
      </c>
      <c r="C38" s="16"/>
      <c r="D38" s="79"/>
      <c r="E38" s="79"/>
      <c r="F38" s="17"/>
      <c r="G38" s="17"/>
      <c r="H38" s="17"/>
      <c r="I38" s="17"/>
      <c r="J38" s="84">
        <f t="shared" si="0"/>
        <v>0</v>
      </c>
      <c r="K38" s="19" t="s">
        <v>77</v>
      </c>
      <c r="L38" s="15" t="s">
        <v>78</v>
      </c>
      <c r="M38" s="16"/>
      <c r="N38" s="79"/>
      <c r="O38" s="79"/>
      <c r="P38" s="17"/>
      <c r="Q38" s="17"/>
      <c r="R38" s="17"/>
      <c r="S38" s="17"/>
      <c r="T38" s="85">
        <f t="shared" si="1"/>
        <v>0</v>
      </c>
      <c r="U38" s="86"/>
    </row>
    <row r="39" spans="1:21" x14ac:dyDescent="0.25">
      <c r="A39" s="20"/>
      <c r="B39" s="15" t="s">
        <v>79</v>
      </c>
      <c r="C39" s="16" t="s">
        <v>207</v>
      </c>
      <c r="D39" s="79">
        <v>0.3</v>
      </c>
      <c r="E39" s="79">
        <v>5</v>
      </c>
      <c r="F39" s="17">
        <v>321.66666666666669</v>
      </c>
      <c r="G39" s="17">
        <v>321.66666666666669</v>
      </c>
      <c r="H39" s="17">
        <v>64.33</v>
      </c>
      <c r="I39" s="17">
        <v>386</v>
      </c>
      <c r="J39" s="84">
        <f t="shared" si="0"/>
        <v>0</v>
      </c>
      <c r="K39" s="20"/>
      <c r="L39" s="15" t="s">
        <v>79</v>
      </c>
      <c r="M39" s="16" t="s">
        <v>207</v>
      </c>
      <c r="N39" s="79">
        <v>0.3</v>
      </c>
      <c r="O39" s="79">
        <v>3</v>
      </c>
      <c r="P39" s="17">
        <v>230.83333333333334</v>
      </c>
      <c r="Q39" s="17">
        <v>230.83333333333334</v>
      </c>
      <c r="R39" s="17">
        <v>46.17</v>
      </c>
      <c r="S39" s="17">
        <v>277</v>
      </c>
      <c r="T39" s="85">
        <f t="shared" si="1"/>
        <v>90.833333333333343</v>
      </c>
      <c r="U39" s="86">
        <f t="shared" si="2"/>
        <v>1.3935018050541517</v>
      </c>
    </row>
    <row r="40" spans="1:21" x14ac:dyDescent="0.25">
      <c r="A40" s="20"/>
      <c r="B40" s="15" t="s">
        <v>81</v>
      </c>
      <c r="C40" s="16" t="s">
        <v>207</v>
      </c>
      <c r="D40" s="79">
        <v>0.42</v>
      </c>
      <c r="E40" s="79">
        <v>5</v>
      </c>
      <c r="F40" s="17">
        <v>450</v>
      </c>
      <c r="G40" s="17">
        <v>450</v>
      </c>
      <c r="H40" s="17">
        <v>90</v>
      </c>
      <c r="I40" s="17">
        <v>540</v>
      </c>
      <c r="J40" s="84">
        <f t="shared" si="0"/>
        <v>-0.3</v>
      </c>
      <c r="K40" s="20"/>
      <c r="L40" s="15" t="s">
        <v>81</v>
      </c>
      <c r="M40" s="16" t="s">
        <v>207</v>
      </c>
      <c r="N40" s="79">
        <v>0.72</v>
      </c>
      <c r="O40" s="79">
        <v>3</v>
      </c>
      <c r="P40" s="17">
        <v>554.16666666666674</v>
      </c>
      <c r="Q40" s="17">
        <v>554.16666666666674</v>
      </c>
      <c r="R40" s="17">
        <v>110.83</v>
      </c>
      <c r="S40" s="17">
        <v>665</v>
      </c>
      <c r="T40" s="85">
        <f t="shared" si="1"/>
        <v>-104.16666666666674</v>
      </c>
      <c r="U40" s="86">
        <f t="shared" si="2"/>
        <v>0.81203007518796977</v>
      </c>
    </row>
    <row r="41" spans="1:21" x14ac:dyDescent="0.25">
      <c r="A41" s="19" t="s">
        <v>82</v>
      </c>
      <c r="B41" s="15" t="s">
        <v>83</v>
      </c>
      <c r="C41" s="16" t="s">
        <v>207</v>
      </c>
      <c r="D41" s="79">
        <v>0.17</v>
      </c>
      <c r="E41" s="79">
        <v>5</v>
      </c>
      <c r="F41" s="17">
        <v>181.66666666666669</v>
      </c>
      <c r="G41" s="17">
        <v>181.66666666666669</v>
      </c>
      <c r="H41" s="17">
        <v>36.33</v>
      </c>
      <c r="I41" s="17">
        <v>218</v>
      </c>
      <c r="J41" s="84">
        <f t="shared" si="0"/>
        <v>0</v>
      </c>
      <c r="K41" s="19" t="s">
        <v>82</v>
      </c>
      <c r="L41" s="15" t="s">
        <v>83</v>
      </c>
      <c r="M41" s="16" t="s">
        <v>207</v>
      </c>
      <c r="N41" s="79">
        <v>0.17</v>
      </c>
      <c r="O41" s="79">
        <v>3</v>
      </c>
      <c r="P41" s="17">
        <v>130.83333333333334</v>
      </c>
      <c r="Q41" s="17">
        <v>130.83333333333334</v>
      </c>
      <c r="R41" s="17">
        <v>26.17</v>
      </c>
      <c r="S41" s="17">
        <v>157</v>
      </c>
      <c r="T41" s="85">
        <f t="shared" si="1"/>
        <v>50.833333333333343</v>
      </c>
      <c r="U41" s="86">
        <f t="shared" si="2"/>
        <v>1.3885350318471339</v>
      </c>
    </row>
    <row r="42" spans="1:21" ht="24" x14ac:dyDescent="0.25">
      <c r="A42" s="19" t="s">
        <v>85</v>
      </c>
      <c r="B42" s="15" t="s">
        <v>86</v>
      </c>
      <c r="C42" s="16"/>
      <c r="D42" s="79"/>
      <c r="E42" s="79"/>
      <c r="F42" s="17"/>
      <c r="G42" s="17"/>
      <c r="H42" s="17"/>
      <c r="I42" s="17"/>
      <c r="J42" s="84">
        <f t="shared" si="0"/>
        <v>0</v>
      </c>
      <c r="K42" s="19" t="s">
        <v>85</v>
      </c>
      <c r="L42" s="15" t="s">
        <v>86</v>
      </c>
      <c r="M42" s="16"/>
      <c r="N42" s="79"/>
      <c r="O42" s="79"/>
      <c r="P42" s="17"/>
      <c r="Q42" s="17"/>
      <c r="R42" s="17"/>
      <c r="S42" s="17"/>
      <c r="T42" s="85">
        <f t="shared" si="1"/>
        <v>0</v>
      </c>
      <c r="U42" s="86"/>
    </row>
    <row r="43" spans="1:21" x14ac:dyDescent="0.25">
      <c r="A43" s="20"/>
      <c r="B43" s="15" t="s">
        <v>87</v>
      </c>
      <c r="C43" s="16" t="s">
        <v>207</v>
      </c>
      <c r="D43" s="79">
        <v>0.17</v>
      </c>
      <c r="E43" s="79">
        <v>5</v>
      </c>
      <c r="F43" s="17">
        <v>181.66666666666669</v>
      </c>
      <c r="G43" s="17">
        <v>181.66666666666669</v>
      </c>
      <c r="H43" s="17">
        <v>36.33</v>
      </c>
      <c r="I43" s="17">
        <v>218</v>
      </c>
      <c r="J43" s="84">
        <f t="shared" si="0"/>
        <v>0</v>
      </c>
      <c r="K43" s="20"/>
      <c r="L43" s="15" t="s">
        <v>87</v>
      </c>
      <c r="M43" s="16" t="s">
        <v>207</v>
      </c>
      <c r="N43" s="79">
        <v>0.17</v>
      </c>
      <c r="O43" s="79">
        <v>3</v>
      </c>
      <c r="P43" s="17">
        <v>130.83333333333334</v>
      </c>
      <c r="Q43" s="17">
        <v>130.83333333333334</v>
      </c>
      <c r="R43" s="17">
        <v>26.17</v>
      </c>
      <c r="S43" s="17">
        <v>157</v>
      </c>
      <c r="T43" s="85">
        <f t="shared" si="1"/>
        <v>50.833333333333343</v>
      </c>
      <c r="U43" s="86">
        <f t="shared" si="2"/>
        <v>1.3885350318471339</v>
      </c>
    </row>
    <row r="44" spans="1:21" x14ac:dyDescent="0.25">
      <c r="A44" s="20"/>
      <c r="B44" s="15" t="s">
        <v>88</v>
      </c>
      <c r="C44" s="16" t="s">
        <v>207</v>
      </c>
      <c r="D44" s="79">
        <v>0.24</v>
      </c>
      <c r="E44" s="79">
        <v>5</v>
      </c>
      <c r="F44" s="17">
        <v>256.66666666666669</v>
      </c>
      <c r="G44" s="17">
        <v>256.66666666666669</v>
      </c>
      <c r="H44" s="17">
        <v>51.33</v>
      </c>
      <c r="I44" s="17">
        <v>308</v>
      </c>
      <c r="J44" s="84">
        <f t="shared" si="0"/>
        <v>0</v>
      </c>
      <c r="K44" s="20"/>
      <c r="L44" s="15" t="s">
        <v>88</v>
      </c>
      <c r="M44" s="16" t="s">
        <v>207</v>
      </c>
      <c r="N44" s="79">
        <v>0.24</v>
      </c>
      <c r="O44" s="79">
        <v>3</v>
      </c>
      <c r="P44" s="17">
        <v>185</v>
      </c>
      <c r="Q44" s="17">
        <v>185</v>
      </c>
      <c r="R44" s="17">
        <v>37</v>
      </c>
      <c r="S44" s="17">
        <v>222</v>
      </c>
      <c r="T44" s="85">
        <f t="shared" si="1"/>
        <v>71.666666666666686</v>
      </c>
      <c r="U44" s="86">
        <f t="shared" si="2"/>
        <v>1.3873873873873874</v>
      </c>
    </row>
    <row r="45" spans="1:21" x14ac:dyDescent="0.25">
      <c r="A45" s="14" t="s">
        <v>90</v>
      </c>
      <c r="B45" s="15" t="s">
        <v>91</v>
      </c>
      <c r="C45" s="16" t="s">
        <v>207</v>
      </c>
      <c r="D45" s="80">
        <v>3.6271</v>
      </c>
      <c r="E45" s="79">
        <v>5</v>
      </c>
      <c r="F45" s="17">
        <v>3884.166666666667</v>
      </c>
      <c r="G45" s="17">
        <v>3884.166666666667</v>
      </c>
      <c r="H45" s="17">
        <v>776.83</v>
      </c>
      <c r="I45" s="17">
        <v>4661</v>
      </c>
      <c r="J45" s="84">
        <f t="shared" si="0"/>
        <v>0</v>
      </c>
      <c r="K45" s="14" t="s">
        <v>90</v>
      </c>
      <c r="L45" s="15" t="s">
        <v>91</v>
      </c>
      <c r="M45" s="16" t="s">
        <v>207</v>
      </c>
      <c r="N45" s="80">
        <v>3.6271</v>
      </c>
      <c r="O45" s="79">
        <v>4</v>
      </c>
      <c r="P45" s="17">
        <v>3105</v>
      </c>
      <c r="Q45" s="17">
        <v>3105</v>
      </c>
      <c r="R45" s="17">
        <v>621</v>
      </c>
      <c r="S45" s="17">
        <v>3726</v>
      </c>
      <c r="T45" s="85">
        <f t="shared" si="1"/>
        <v>779.16666666666697</v>
      </c>
      <c r="U45" s="86">
        <f t="shared" si="2"/>
        <v>1.2509393451422437</v>
      </c>
    </row>
    <row r="46" spans="1:21" ht="25.5" x14ac:dyDescent="0.25">
      <c r="A46" s="14" t="s">
        <v>92</v>
      </c>
      <c r="B46" s="21" t="s">
        <v>93</v>
      </c>
      <c r="C46" s="16" t="s">
        <v>207</v>
      </c>
      <c r="D46" s="80">
        <v>3.6271</v>
      </c>
      <c r="E46" s="79">
        <v>5</v>
      </c>
      <c r="F46" s="17">
        <v>3884.166666666667</v>
      </c>
      <c r="G46" s="17">
        <v>3884.166666666667</v>
      </c>
      <c r="H46" s="17">
        <v>776.83</v>
      </c>
      <c r="I46" s="17">
        <v>4661</v>
      </c>
      <c r="J46" s="84">
        <f t="shared" si="0"/>
        <v>0</v>
      </c>
      <c r="K46" s="14" t="s">
        <v>92</v>
      </c>
      <c r="L46" s="21" t="s">
        <v>93</v>
      </c>
      <c r="M46" s="16" t="s">
        <v>207</v>
      </c>
      <c r="N46" s="80">
        <v>3.6271</v>
      </c>
      <c r="O46" s="79">
        <v>4</v>
      </c>
      <c r="P46" s="17">
        <v>3105</v>
      </c>
      <c r="Q46" s="17">
        <v>3105</v>
      </c>
      <c r="R46" s="17">
        <v>621</v>
      </c>
      <c r="S46" s="17">
        <v>3726</v>
      </c>
      <c r="T46" s="85">
        <f t="shared" si="1"/>
        <v>779.16666666666697</v>
      </c>
      <c r="U46" s="86">
        <f t="shared" si="2"/>
        <v>1.2509393451422437</v>
      </c>
    </row>
    <row r="47" spans="1:21" ht="38.25" x14ac:dyDescent="0.25">
      <c r="A47" s="14" t="s">
        <v>95</v>
      </c>
      <c r="B47" s="21" t="s">
        <v>96</v>
      </c>
      <c r="C47" s="16" t="s">
        <v>207</v>
      </c>
      <c r="D47" s="79">
        <v>3.99</v>
      </c>
      <c r="E47" s="79">
        <v>5</v>
      </c>
      <c r="F47" s="17">
        <v>4272.5</v>
      </c>
      <c r="G47" s="17">
        <v>4272.5</v>
      </c>
      <c r="H47" s="17">
        <v>854.5</v>
      </c>
      <c r="I47" s="17">
        <v>5127</v>
      </c>
      <c r="J47" s="84">
        <f t="shared" si="0"/>
        <v>-0.67999999999999972</v>
      </c>
      <c r="K47" s="14" t="s">
        <v>95</v>
      </c>
      <c r="L47" s="21" t="s">
        <v>96</v>
      </c>
      <c r="M47" s="16" t="s">
        <v>207</v>
      </c>
      <c r="N47" s="79">
        <f>2.76+1.91</f>
        <v>4.67</v>
      </c>
      <c r="O47" s="79">
        <v>4</v>
      </c>
      <c r="P47" s="17">
        <v>3998.3333333333335</v>
      </c>
      <c r="Q47" s="17">
        <v>3998.3333333333335</v>
      </c>
      <c r="R47" s="17">
        <v>799.67</v>
      </c>
      <c r="S47" s="17">
        <v>4798</v>
      </c>
      <c r="T47" s="85">
        <f t="shared" si="1"/>
        <v>274.16666666666652</v>
      </c>
      <c r="U47" s="86">
        <f t="shared" si="2"/>
        <v>1.0685702375989996</v>
      </c>
    </row>
    <row r="48" spans="1:21" ht="38.25" x14ac:dyDescent="0.25">
      <c r="A48" s="14" t="s">
        <v>97</v>
      </c>
      <c r="B48" s="21" t="s">
        <v>98</v>
      </c>
      <c r="C48" s="16" t="s">
        <v>207</v>
      </c>
      <c r="D48" s="79">
        <v>1.6</v>
      </c>
      <c r="E48" s="79">
        <v>5</v>
      </c>
      <c r="F48" s="17">
        <v>1713.3333333333335</v>
      </c>
      <c r="G48" s="17">
        <v>1713.3333333333335</v>
      </c>
      <c r="H48" s="17">
        <v>342.67</v>
      </c>
      <c r="I48" s="17">
        <v>2056</v>
      </c>
      <c r="J48" s="84">
        <f t="shared" si="0"/>
        <v>-0.19059999999999988</v>
      </c>
      <c r="K48" s="14" t="s">
        <v>97</v>
      </c>
      <c r="L48" s="21" t="s">
        <v>98</v>
      </c>
      <c r="M48" s="16" t="s">
        <v>207</v>
      </c>
      <c r="N48" s="79">
        <f>1.7906</f>
        <v>1.7906</v>
      </c>
      <c r="O48" s="79">
        <v>4</v>
      </c>
      <c r="P48" s="17">
        <v>1533.3333333333335</v>
      </c>
      <c r="Q48" s="17">
        <v>1533.3333333333335</v>
      </c>
      <c r="R48" s="17">
        <v>306.67</v>
      </c>
      <c r="S48" s="17">
        <v>1840</v>
      </c>
      <c r="T48" s="85">
        <f t="shared" si="1"/>
        <v>180</v>
      </c>
      <c r="U48" s="86">
        <f t="shared" si="2"/>
        <v>1.1173913043478261</v>
      </c>
    </row>
    <row r="49" spans="1:21" ht="36" x14ac:dyDescent="0.25">
      <c r="A49" s="14" t="s">
        <v>100</v>
      </c>
      <c r="B49" s="15" t="s">
        <v>202</v>
      </c>
      <c r="C49" s="16" t="s">
        <v>207</v>
      </c>
      <c r="D49" s="79">
        <v>0.98</v>
      </c>
      <c r="E49" s="79">
        <v>5</v>
      </c>
      <c r="F49" s="17">
        <v>1049.1666666666667</v>
      </c>
      <c r="G49" s="17">
        <v>1049.1666666666667</v>
      </c>
      <c r="H49" s="17">
        <v>209.83</v>
      </c>
      <c r="I49" s="17">
        <v>1259</v>
      </c>
      <c r="J49" s="84">
        <f t="shared" si="0"/>
        <v>-2.02</v>
      </c>
      <c r="K49" s="14" t="s">
        <v>100</v>
      </c>
      <c r="L49" s="15" t="s">
        <v>101</v>
      </c>
      <c r="M49" s="16" t="s">
        <v>207</v>
      </c>
      <c r="N49" s="79">
        <v>3</v>
      </c>
      <c r="O49" s="79">
        <v>4</v>
      </c>
      <c r="P49" s="17">
        <v>2568.3333333333335</v>
      </c>
      <c r="Q49" s="17">
        <v>2568.3333333333335</v>
      </c>
      <c r="R49" s="17">
        <v>513.66999999999996</v>
      </c>
      <c r="S49" s="17">
        <v>3082</v>
      </c>
      <c r="T49" s="85">
        <f t="shared" si="1"/>
        <v>-1519.1666666666667</v>
      </c>
      <c r="U49" s="86">
        <f t="shared" si="2"/>
        <v>0.40850097339390007</v>
      </c>
    </row>
    <row r="50" spans="1:21" ht="38.25" x14ac:dyDescent="0.25">
      <c r="A50" s="14" t="s">
        <v>102</v>
      </c>
      <c r="B50" s="21" t="s">
        <v>203</v>
      </c>
      <c r="C50" s="16" t="s">
        <v>207</v>
      </c>
      <c r="D50" s="79">
        <v>3</v>
      </c>
      <c r="E50" s="79">
        <v>5</v>
      </c>
      <c r="F50" s="17">
        <v>3212.5</v>
      </c>
      <c r="G50" s="17">
        <v>3212.5</v>
      </c>
      <c r="H50" s="17">
        <v>642.5</v>
      </c>
      <c r="I50" s="17">
        <v>3855</v>
      </c>
      <c r="J50" s="84">
        <f t="shared" si="0"/>
        <v>0</v>
      </c>
      <c r="K50" s="14" t="s">
        <v>102</v>
      </c>
      <c r="L50" s="21" t="s">
        <v>103</v>
      </c>
      <c r="M50" s="16" t="s">
        <v>207</v>
      </c>
      <c r="N50" s="79">
        <v>3</v>
      </c>
      <c r="O50" s="79">
        <v>4</v>
      </c>
      <c r="P50" s="17">
        <v>2568.3333333333335</v>
      </c>
      <c r="Q50" s="17">
        <v>2568.3333333333335</v>
      </c>
      <c r="R50" s="17">
        <v>513.66999999999996</v>
      </c>
      <c r="S50" s="17">
        <v>3082</v>
      </c>
      <c r="T50" s="85">
        <f t="shared" si="1"/>
        <v>644.16666666666652</v>
      </c>
      <c r="U50" s="86">
        <f t="shared" si="2"/>
        <v>1.2508111615833872</v>
      </c>
    </row>
    <row r="51" spans="1:21" ht="25.5" x14ac:dyDescent="0.25">
      <c r="A51" s="14" t="s">
        <v>105</v>
      </c>
      <c r="B51" s="21" t="s">
        <v>106</v>
      </c>
      <c r="C51" s="16" t="s">
        <v>207</v>
      </c>
      <c r="D51" s="79">
        <v>3</v>
      </c>
      <c r="E51" s="79">
        <v>5</v>
      </c>
      <c r="F51" s="17">
        <v>3212.5</v>
      </c>
      <c r="G51" s="17">
        <v>3212.5</v>
      </c>
      <c r="H51" s="17">
        <v>642.5</v>
      </c>
      <c r="I51" s="17">
        <v>3855</v>
      </c>
      <c r="J51" s="84">
        <f t="shared" si="0"/>
        <v>0</v>
      </c>
      <c r="K51" s="14" t="s">
        <v>105</v>
      </c>
      <c r="L51" s="21" t="s">
        <v>106</v>
      </c>
      <c r="M51" s="16" t="s">
        <v>207</v>
      </c>
      <c r="N51" s="79">
        <v>3</v>
      </c>
      <c r="O51" s="79">
        <v>4</v>
      </c>
      <c r="P51" s="17">
        <v>2568.3333333333335</v>
      </c>
      <c r="Q51" s="17">
        <v>2568.3333333333335</v>
      </c>
      <c r="R51" s="17">
        <v>513.66999999999996</v>
      </c>
      <c r="S51" s="17">
        <v>3082</v>
      </c>
      <c r="T51" s="85">
        <f t="shared" si="1"/>
        <v>644.16666666666652</v>
      </c>
      <c r="U51" s="86">
        <f t="shared" si="2"/>
        <v>1.2508111615833872</v>
      </c>
    </row>
    <row r="52" spans="1:21" ht="38.25" x14ac:dyDescent="0.25">
      <c r="A52" s="14" t="s">
        <v>108</v>
      </c>
      <c r="B52" s="22" t="s">
        <v>204</v>
      </c>
      <c r="C52" s="16" t="s">
        <v>207</v>
      </c>
      <c r="D52" s="79">
        <v>0.98</v>
      </c>
      <c r="E52" s="79">
        <v>5</v>
      </c>
      <c r="F52" s="17">
        <v>1049.1666666666667</v>
      </c>
      <c r="G52" s="17">
        <v>1049.1666666666667</v>
      </c>
      <c r="H52" s="17">
        <v>209.83</v>
      </c>
      <c r="I52" s="17">
        <v>1259</v>
      </c>
      <c r="J52" s="84">
        <f t="shared" si="0"/>
        <v>-2.02</v>
      </c>
      <c r="K52" s="14" t="s">
        <v>108</v>
      </c>
      <c r="L52" s="22" t="s">
        <v>109</v>
      </c>
      <c r="M52" s="16" t="s">
        <v>207</v>
      </c>
      <c r="N52" s="79">
        <v>3</v>
      </c>
      <c r="O52" s="79">
        <v>4</v>
      </c>
      <c r="P52" s="17">
        <v>2568.3333333333335</v>
      </c>
      <c r="Q52" s="17">
        <v>2568.3333333333335</v>
      </c>
      <c r="R52" s="17">
        <v>513.66999999999996</v>
      </c>
      <c r="S52" s="17">
        <v>3082</v>
      </c>
      <c r="T52" s="85">
        <f t="shared" si="1"/>
        <v>-1519.1666666666667</v>
      </c>
      <c r="U52" s="86">
        <f t="shared" si="2"/>
        <v>0.40850097339390007</v>
      </c>
    </row>
    <row r="53" spans="1:21" x14ac:dyDescent="0.25">
      <c r="A53" s="14" t="s">
        <v>110</v>
      </c>
      <c r="B53" s="22" t="s">
        <v>111</v>
      </c>
      <c r="C53" s="16" t="s">
        <v>207</v>
      </c>
      <c r="D53" s="79">
        <v>3</v>
      </c>
      <c r="E53" s="79">
        <v>5</v>
      </c>
      <c r="F53" s="17">
        <v>3212.5</v>
      </c>
      <c r="G53" s="17">
        <v>3212.5</v>
      </c>
      <c r="H53" s="17">
        <v>642.5</v>
      </c>
      <c r="I53" s="17">
        <v>3855</v>
      </c>
      <c r="J53" s="84">
        <f t="shared" si="0"/>
        <v>0</v>
      </c>
      <c r="K53" s="14" t="s">
        <v>110</v>
      </c>
      <c r="L53" s="22" t="s">
        <v>111</v>
      </c>
      <c r="M53" s="16" t="s">
        <v>207</v>
      </c>
      <c r="N53" s="79">
        <v>3</v>
      </c>
      <c r="O53" s="79">
        <v>4</v>
      </c>
      <c r="P53" s="17">
        <v>2568.3333333333335</v>
      </c>
      <c r="Q53" s="17">
        <v>2568.3333333333335</v>
      </c>
      <c r="R53" s="17">
        <v>513.66999999999996</v>
      </c>
      <c r="S53" s="17">
        <v>3082</v>
      </c>
      <c r="T53" s="85">
        <f t="shared" si="1"/>
        <v>644.16666666666652</v>
      </c>
      <c r="U53" s="86">
        <f t="shared" si="2"/>
        <v>1.2508111615833872</v>
      </c>
    </row>
    <row r="54" spans="1:21" ht="25.5" x14ac:dyDescent="0.25">
      <c r="A54" s="14" t="s">
        <v>113</v>
      </c>
      <c r="B54" s="23" t="s">
        <v>114</v>
      </c>
      <c r="C54" s="16" t="s">
        <v>207</v>
      </c>
      <c r="D54" s="80">
        <v>3.6271</v>
      </c>
      <c r="E54" s="79">
        <v>5</v>
      </c>
      <c r="F54" s="17">
        <v>3884.166666666667</v>
      </c>
      <c r="G54" s="17">
        <v>3884.166666666667</v>
      </c>
      <c r="H54" s="17">
        <v>776.83</v>
      </c>
      <c r="I54" s="17">
        <v>4661</v>
      </c>
      <c r="J54" s="84">
        <f t="shared" si="0"/>
        <v>0</v>
      </c>
      <c r="K54" s="14" t="s">
        <v>113</v>
      </c>
      <c r="L54" s="23" t="s">
        <v>114</v>
      </c>
      <c r="M54" s="16" t="s">
        <v>207</v>
      </c>
      <c r="N54" s="80">
        <v>3.6271</v>
      </c>
      <c r="O54" s="79">
        <v>4</v>
      </c>
      <c r="P54" s="17">
        <v>3105</v>
      </c>
      <c r="Q54" s="17">
        <v>3105</v>
      </c>
      <c r="R54" s="17">
        <v>621</v>
      </c>
      <c r="S54" s="17">
        <v>3726</v>
      </c>
      <c r="T54" s="85">
        <f t="shared" si="1"/>
        <v>779.16666666666697</v>
      </c>
      <c r="U54" s="86">
        <f t="shared" si="2"/>
        <v>1.2509393451422437</v>
      </c>
    </row>
    <row r="55" spans="1:21" ht="25.5" x14ac:dyDescent="0.25">
      <c r="A55" s="14" t="s">
        <v>116</v>
      </c>
      <c r="B55" s="24" t="s">
        <v>117</v>
      </c>
      <c r="C55" s="16" t="s">
        <v>207</v>
      </c>
      <c r="D55" s="80">
        <v>1.67</v>
      </c>
      <c r="E55" s="79">
        <v>5</v>
      </c>
      <c r="F55" s="17">
        <v>1788.3333333333335</v>
      </c>
      <c r="G55" s="17">
        <v>1788.3333333333335</v>
      </c>
      <c r="H55" s="17">
        <v>357.67</v>
      </c>
      <c r="I55" s="17">
        <v>2146</v>
      </c>
      <c r="J55" s="84">
        <f t="shared" si="0"/>
        <v>-1.9571000000000001</v>
      </c>
      <c r="K55" s="14" t="s">
        <v>116</v>
      </c>
      <c r="L55" s="24" t="s">
        <v>117</v>
      </c>
      <c r="M55" s="16" t="s">
        <v>207</v>
      </c>
      <c r="N55" s="80">
        <v>3.6271</v>
      </c>
      <c r="O55" s="79">
        <v>4</v>
      </c>
      <c r="P55" s="17">
        <v>3105</v>
      </c>
      <c r="Q55" s="17">
        <v>3105</v>
      </c>
      <c r="R55" s="17">
        <v>621</v>
      </c>
      <c r="S55" s="17">
        <v>3726</v>
      </c>
      <c r="T55" s="85">
        <f t="shared" si="1"/>
        <v>-1316.6666666666665</v>
      </c>
      <c r="U55" s="86">
        <f t="shared" si="2"/>
        <v>0.57595276435856146</v>
      </c>
    </row>
    <row r="56" spans="1:21" ht="89.25" x14ac:dyDescent="0.25">
      <c r="A56" s="14" t="s">
        <v>118</v>
      </c>
      <c r="B56" s="21" t="s">
        <v>119</v>
      </c>
      <c r="C56" s="25" t="s">
        <v>207</v>
      </c>
      <c r="D56" s="79">
        <v>2.0099999999999998</v>
      </c>
      <c r="E56" s="79">
        <v>5</v>
      </c>
      <c r="F56" s="17">
        <v>2152.5</v>
      </c>
      <c r="G56" s="17">
        <v>2152.5</v>
      </c>
      <c r="H56" s="17">
        <v>430.5</v>
      </c>
      <c r="I56" s="17">
        <v>2583</v>
      </c>
      <c r="J56" s="84">
        <f t="shared" si="0"/>
        <v>-2.6400000000000006</v>
      </c>
      <c r="K56" s="14" t="s">
        <v>118</v>
      </c>
      <c r="L56" s="21" t="s">
        <v>119</v>
      </c>
      <c r="M56" s="25" t="s">
        <v>207</v>
      </c>
      <c r="N56" s="79">
        <v>4.6500000000000004</v>
      </c>
      <c r="O56" s="79">
        <v>4</v>
      </c>
      <c r="P56" s="17">
        <v>3980.8333333333335</v>
      </c>
      <c r="Q56" s="17">
        <v>3980.8333333333335</v>
      </c>
      <c r="R56" s="17">
        <v>796.17</v>
      </c>
      <c r="S56" s="17">
        <v>4777</v>
      </c>
      <c r="T56" s="85">
        <f t="shared" si="1"/>
        <v>-1828.3333333333335</v>
      </c>
      <c r="U56" s="86">
        <f t="shared" si="2"/>
        <v>0.54071593050031397</v>
      </c>
    </row>
    <row r="57" spans="1:21" ht="63.75" x14ac:dyDescent="0.25">
      <c r="A57" s="14" t="s">
        <v>121</v>
      </c>
      <c r="B57" s="21" t="s">
        <v>122</v>
      </c>
      <c r="C57" s="25" t="s">
        <v>207</v>
      </c>
      <c r="D57" s="79">
        <v>2.0099999999999998</v>
      </c>
      <c r="E57" s="79">
        <v>5</v>
      </c>
      <c r="F57" s="17">
        <v>2152.5</v>
      </c>
      <c r="G57" s="17">
        <v>2152.5</v>
      </c>
      <c r="H57" s="17">
        <v>430.5</v>
      </c>
      <c r="I57" s="17">
        <v>2583</v>
      </c>
      <c r="J57" s="84">
        <f t="shared" si="0"/>
        <v>-0.5900000000000003</v>
      </c>
      <c r="K57" s="14" t="s">
        <v>121</v>
      </c>
      <c r="L57" s="21" t="s">
        <v>122</v>
      </c>
      <c r="M57" s="25" t="s">
        <v>207</v>
      </c>
      <c r="N57" s="79">
        <v>2.6</v>
      </c>
      <c r="O57" s="79">
        <v>4</v>
      </c>
      <c r="P57" s="17">
        <v>2225.8333333333335</v>
      </c>
      <c r="Q57" s="17">
        <v>2225.8333333333335</v>
      </c>
      <c r="R57" s="17">
        <v>445.17</v>
      </c>
      <c r="S57" s="17">
        <v>2671</v>
      </c>
      <c r="T57" s="85">
        <f t="shared" si="1"/>
        <v>-73.333333333333485</v>
      </c>
      <c r="U57" s="86">
        <f t="shared" si="2"/>
        <v>0.96705353800074867</v>
      </c>
    </row>
    <row r="58" spans="1:21" ht="51" x14ac:dyDescent="0.25">
      <c r="A58" s="14" t="s">
        <v>123</v>
      </c>
      <c r="B58" s="21" t="s">
        <v>124</v>
      </c>
      <c r="C58" s="25" t="s">
        <v>207</v>
      </c>
      <c r="D58" s="81">
        <v>0.51839999999999997</v>
      </c>
      <c r="E58" s="79">
        <v>5</v>
      </c>
      <c r="F58" s="17">
        <v>555</v>
      </c>
      <c r="G58" s="17">
        <v>555</v>
      </c>
      <c r="H58" s="17">
        <v>111</v>
      </c>
      <c r="I58" s="17">
        <v>666</v>
      </c>
      <c r="J58" s="84">
        <f t="shared" si="0"/>
        <v>0</v>
      </c>
      <c r="K58" s="14" t="s">
        <v>123</v>
      </c>
      <c r="L58" s="21" t="s">
        <v>124</v>
      </c>
      <c r="M58" s="25" t="s">
        <v>207</v>
      </c>
      <c r="N58" s="81">
        <f>0.36*1.44</f>
        <v>0.51839999999999997</v>
      </c>
      <c r="O58" s="79">
        <v>4</v>
      </c>
      <c r="P58" s="17">
        <v>444.16666666666669</v>
      </c>
      <c r="Q58" s="17">
        <v>444.16666666666669</v>
      </c>
      <c r="R58" s="17">
        <v>88.83</v>
      </c>
      <c r="S58" s="17">
        <v>533</v>
      </c>
      <c r="T58" s="85">
        <f t="shared" si="1"/>
        <v>110.83333333333331</v>
      </c>
      <c r="U58" s="86">
        <f t="shared" si="2"/>
        <v>1.24953095684803</v>
      </c>
    </row>
    <row r="59" spans="1:21" ht="38.25" x14ac:dyDescent="0.25">
      <c r="A59" s="14" t="s">
        <v>125</v>
      </c>
      <c r="B59" s="21" t="s">
        <v>126</v>
      </c>
      <c r="C59" s="25" t="s">
        <v>207</v>
      </c>
      <c r="D59" s="81">
        <v>0.61919999999999997</v>
      </c>
      <c r="E59" s="79">
        <v>5</v>
      </c>
      <c r="F59" s="17">
        <v>663.33333333333337</v>
      </c>
      <c r="G59" s="17">
        <v>663.33333333333337</v>
      </c>
      <c r="H59" s="17">
        <v>132.66999999999999</v>
      </c>
      <c r="I59" s="17">
        <v>796</v>
      </c>
      <c r="J59" s="84">
        <f t="shared" si="0"/>
        <v>0</v>
      </c>
      <c r="K59" s="14" t="s">
        <v>125</v>
      </c>
      <c r="L59" s="21" t="s">
        <v>126</v>
      </c>
      <c r="M59" s="25" t="s">
        <v>207</v>
      </c>
      <c r="N59" s="81">
        <f>0.43*1.44</f>
        <v>0.61919999999999997</v>
      </c>
      <c r="O59" s="79">
        <v>4</v>
      </c>
      <c r="P59" s="17">
        <v>530</v>
      </c>
      <c r="Q59" s="17">
        <v>530</v>
      </c>
      <c r="R59" s="17">
        <v>106</v>
      </c>
      <c r="S59" s="17">
        <v>636</v>
      </c>
      <c r="T59" s="85">
        <f t="shared" si="1"/>
        <v>133.33333333333337</v>
      </c>
      <c r="U59" s="86">
        <f t="shared" si="2"/>
        <v>1.2515723270440253</v>
      </c>
    </row>
    <row r="60" spans="1:21" ht="51" x14ac:dyDescent="0.25">
      <c r="A60" s="14" t="s">
        <v>127</v>
      </c>
      <c r="B60" s="21" t="s">
        <v>128</v>
      </c>
      <c r="C60" s="25" t="s">
        <v>207</v>
      </c>
      <c r="D60" s="81">
        <v>0.8</v>
      </c>
      <c r="E60" s="79">
        <v>5</v>
      </c>
      <c r="F60" s="17">
        <v>856.66666666666674</v>
      </c>
      <c r="G60" s="17">
        <v>856.66666666666674</v>
      </c>
      <c r="H60" s="17">
        <v>171.33</v>
      </c>
      <c r="I60" s="17">
        <v>1028</v>
      </c>
      <c r="J60" s="84">
        <f t="shared" si="0"/>
        <v>-6.3999999999999613E-3</v>
      </c>
      <c r="K60" s="14" t="s">
        <v>127</v>
      </c>
      <c r="L60" s="21" t="s">
        <v>128</v>
      </c>
      <c r="M60" s="25" t="s">
        <v>207</v>
      </c>
      <c r="N60" s="81">
        <f>0.56*1.44</f>
        <v>0.80640000000000001</v>
      </c>
      <c r="O60" s="79">
        <v>4</v>
      </c>
      <c r="P60" s="17">
        <v>690</v>
      </c>
      <c r="Q60" s="17">
        <v>690</v>
      </c>
      <c r="R60" s="17">
        <v>138</v>
      </c>
      <c r="S60" s="17">
        <v>828</v>
      </c>
      <c r="T60" s="85">
        <f t="shared" si="1"/>
        <v>166.66666666666674</v>
      </c>
      <c r="U60" s="86">
        <f t="shared" si="2"/>
        <v>1.2415458937198069</v>
      </c>
    </row>
    <row r="61" spans="1:21" ht="51" x14ac:dyDescent="0.25">
      <c r="A61" s="14" t="s">
        <v>129</v>
      </c>
      <c r="B61" s="21" t="s">
        <v>130</v>
      </c>
      <c r="C61" s="25" t="s">
        <v>207</v>
      </c>
      <c r="D61" s="81">
        <v>0.8</v>
      </c>
      <c r="E61" s="79">
        <v>5</v>
      </c>
      <c r="F61" s="17">
        <v>856.66666666666674</v>
      </c>
      <c r="G61" s="17">
        <v>856.66666666666674</v>
      </c>
      <c r="H61" s="17">
        <v>171.33</v>
      </c>
      <c r="I61" s="17">
        <v>1028</v>
      </c>
      <c r="J61" s="84">
        <f t="shared" si="0"/>
        <v>-9.2799999999999883E-2</v>
      </c>
      <c r="K61" s="14" t="s">
        <v>129</v>
      </c>
      <c r="L61" s="21" t="s">
        <v>130</v>
      </c>
      <c r="M61" s="25" t="s">
        <v>207</v>
      </c>
      <c r="N61" s="81">
        <f>0.62*1.44</f>
        <v>0.89279999999999993</v>
      </c>
      <c r="O61" s="79">
        <v>4</v>
      </c>
      <c r="P61" s="17">
        <v>764.16666666666674</v>
      </c>
      <c r="Q61" s="17">
        <v>764.16666666666674</v>
      </c>
      <c r="R61" s="17">
        <v>152.83000000000001</v>
      </c>
      <c r="S61" s="17">
        <v>917</v>
      </c>
      <c r="T61" s="85">
        <f t="shared" si="1"/>
        <v>92.5</v>
      </c>
      <c r="U61" s="86">
        <f t="shared" si="2"/>
        <v>1.1210468920392584</v>
      </c>
    </row>
    <row r="62" spans="1:21" ht="63.75" x14ac:dyDescent="0.25">
      <c r="A62" s="14" t="s">
        <v>131</v>
      </c>
      <c r="B62" s="21" t="s">
        <v>132</v>
      </c>
      <c r="C62" s="25" t="s">
        <v>207</v>
      </c>
      <c r="D62" s="81">
        <v>0.48960000000000004</v>
      </c>
      <c r="E62" s="79">
        <v>5</v>
      </c>
      <c r="F62" s="17">
        <v>524.16666666666674</v>
      </c>
      <c r="G62" s="17">
        <v>524.16666666666674</v>
      </c>
      <c r="H62" s="17">
        <v>104.83</v>
      </c>
      <c r="I62" s="17">
        <v>629</v>
      </c>
      <c r="J62" s="84">
        <f t="shared" si="0"/>
        <v>0</v>
      </c>
      <c r="K62" s="14" t="s">
        <v>131</v>
      </c>
      <c r="L62" s="21" t="s">
        <v>132</v>
      </c>
      <c r="M62" s="25" t="s">
        <v>207</v>
      </c>
      <c r="N62" s="81">
        <f>0.34*1.44</f>
        <v>0.48960000000000004</v>
      </c>
      <c r="O62" s="79">
        <v>5</v>
      </c>
      <c r="P62" s="17">
        <v>464.16666666666669</v>
      </c>
      <c r="Q62" s="17">
        <v>464.16666666666669</v>
      </c>
      <c r="R62" s="17">
        <v>92.83</v>
      </c>
      <c r="S62" s="17">
        <v>557</v>
      </c>
      <c r="T62" s="85">
        <f t="shared" si="1"/>
        <v>60.000000000000057</v>
      </c>
      <c r="U62" s="86">
        <f t="shared" si="2"/>
        <v>1.1292639138240577</v>
      </c>
    </row>
    <row r="63" spans="1:21" ht="51" x14ac:dyDescent="0.25">
      <c r="A63" s="14" t="s">
        <v>133</v>
      </c>
      <c r="B63" s="21" t="s">
        <v>134</v>
      </c>
      <c r="C63" s="25" t="s">
        <v>207</v>
      </c>
      <c r="D63" s="82">
        <v>0.46079999999999999</v>
      </c>
      <c r="E63" s="79">
        <v>5</v>
      </c>
      <c r="F63" s="17">
        <v>493.33333333333337</v>
      </c>
      <c r="G63" s="17">
        <v>493.33333333333337</v>
      </c>
      <c r="H63" s="17">
        <v>98.67</v>
      </c>
      <c r="I63" s="17">
        <v>592</v>
      </c>
      <c r="J63" s="84">
        <f t="shared" si="0"/>
        <v>0</v>
      </c>
      <c r="K63" s="14" t="s">
        <v>133</v>
      </c>
      <c r="L63" s="21" t="s">
        <v>134</v>
      </c>
      <c r="M63" s="25" t="s">
        <v>207</v>
      </c>
      <c r="N63" s="82">
        <f>0.32*1.44</f>
        <v>0.46079999999999999</v>
      </c>
      <c r="O63" s="79">
        <v>4</v>
      </c>
      <c r="P63" s="17">
        <v>394.16666666666669</v>
      </c>
      <c r="Q63" s="17">
        <v>394.16666666666669</v>
      </c>
      <c r="R63" s="17">
        <v>78.83</v>
      </c>
      <c r="S63" s="17">
        <v>473</v>
      </c>
      <c r="T63" s="85">
        <f t="shared" si="1"/>
        <v>99.166666666666686</v>
      </c>
      <c r="U63" s="86">
        <f t="shared" si="2"/>
        <v>1.2515856236786469</v>
      </c>
    </row>
    <row r="64" spans="1:21" ht="25.5" x14ac:dyDescent="0.25">
      <c r="A64" s="14" t="s">
        <v>135</v>
      </c>
      <c r="B64" s="21" t="s">
        <v>136</v>
      </c>
      <c r="C64" s="25" t="s">
        <v>207</v>
      </c>
      <c r="D64" s="82">
        <v>1.3895999999999999</v>
      </c>
      <c r="E64" s="79">
        <v>5</v>
      </c>
      <c r="F64" s="17">
        <v>1488.3333333333335</v>
      </c>
      <c r="G64" s="17">
        <v>1488.3333333333335</v>
      </c>
      <c r="H64" s="17">
        <v>297.67</v>
      </c>
      <c r="I64" s="17">
        <v>1786</v>
      </c>
      <c r="J64" s="84">
        <f t="shared" si="0"/>
        <v>0</v>
      </c>
      <c r="K64" s="14" t="s">
        <v>135</v>
      </c>
      <c r="L64" s="21" t="s">
        <v>136</v>
      </c>
      <c r="M64" s="25" t="s">
        <v>207</v>
      </c>
      <c r="N64" s="82">
        <f>0.965*1.44</f>
        <v>1.3895999999999999</v>
      </c>
      <c r="O64" s="79">
        <v>4</v>
      </c>
      <c r="P64" s="17">
        <v>1190</v>
      </c>
      <c r="Q64" s="17">
        <v>1190</v>
      </c>
      <c r="R64" s="17">
        <v>238</v>
      </c>
      <c r="S64" s="17">
        <v>1428</v>
      </c>
      <c r="T64" s="85">
        <f t="shared" si="1"/>
        <v>298.33333333333348</v>
      </c>
      <c r="U64" s="86">
        <f t="shared" si="2"/>
        <v>1.250700280112045</v>
      </c>
    </row>
    <row r="65" spans="1:21" ht="38.25" x14ac:dyDescent="0.25">
      <c r="A65" s="14" t="s">
        <v>137</v>
      </c>
      <c r="B65" s="21" t="s">
        <v>98</v>
      </c>
      <c r="C65" s="25" t="s">
        <v>207</v>
      </c>
      <c r="D65" s="82">
        <v>0.53279999999999994</v>
      </c>
      <c r="E65" s="79">
        <v>5</v>
      </c>
      <c r="F65" s="17">
        <v>570.83333333333337</v>
      </c>
      <c r="G65" s="17">
        <v>570.83333333333337</v>
      </c>
      <c r="H65" s="17">
        <v>114.17</v>
      </c>
      <c r="I65" s="17">
        <v>685</v>
      </c>
      <c r="J65" s="84">
        <f t="shared" si="0"/>
        <v>0</v>
      </c>
      <c r="K65" s="14" t="s">
        <v>137</v>
      </c>
      <c r="L65" s="21" t="s">
        <v>98</v>
      </c>
      <c r="M65" s="25" t="s">
        <v>207</v>
      </c>
      <c r="N65" s="82">
        <f>0.37*1.44</f>
        <v>0.53279999999999994</v>
      </c>
      <c r="O65" s="79">
        <v>4</v>
      </c>
      <c r="P65" s="17">
        <v>455.83333333333337</v>
      </c>
      <c r="Q65" s="17">
        <v>455.83333333333337</v>
      </c>
      <c r="R65" s="17">
        <v>91.17</v>
      </c>
      <c r="S65" s="17">
        <v>547</v>
      </c>
      <c r="T65" s="85">
        <f t="shared" si="1"/>
        <v>115</v>
      </c>
      <c r="U65" s="86">
        <f t="shared" si="2"/>
        <v>1.2522851919561242</v>
      </c>
    </row>
    <row r="66" spans="1:21" ht="36" x14ac:dyDescent="0.25">
      <c r="A66" s="14" t="s">
        <v>138</v>
      </c>
      <c r="B66" s="15" t="s">
        <v>139</v>
      </c>
      <c r="C66" s="16" t="s">
        <v>207</v>
      </c>
      <c r="D66" s="82">
        <v>1.04</v>
      </c>
      <c r="E66" s="79">
        <v>5</v>
      </c>
      <c r="F66" s="17">
        <v>1113.3333333333335</v>
      </c>
      <c r="G66" s="17">
        <v>1113.3333333333335</v>
      </c>
      <c r="H66" s="17">
        <v>222.67</v>
      </c>
      <c r="I66" s="17">
        <v>1336</v>
      </c>
      <c r="J66" s="84">
        <f t="shared" si="0"/>
        <v>0</v>
      </c>
      <c r="K66" s="14" t="s">
        <v>138</v>
      </c>
      <c r="L66" s="15" t="s">
        <v>139</v>
      </c>
      <c r="M66" s="16" t="s">
        <v>207</v>
      </c>
      <c r="N66" s="82">
        <v>1.04</v>
      </c>
      <c r="O66" s="79">
        <v>4</v>
      </c>
      <c r="P66" s="17">
        <v>890</v>
      </c>
      <c r="Q66" s="17">
        <v>890</v>
      </c>
      <c r="R66" s="17">
        <v>178</v>
      </c>
      <c r="S66" s="17">
        <v>1068</v>
      </c>
      <c r="T66" s="85">
        <f t="shared" si="1"/>
        <v>223.33333333333348</v>
      </c>
      <c r="U66" s="86">
        <f t="shared" si="2"/>
        <v>1.2509363295880152</v>
      </c>
    </row>
    <row r="67" spans="1:21" ht="36" x14ac:dyDescent="0.25">
      <c r="A67" s="14" t="s">
        <v>140</v>
      </c>
      <c r="B67" s="15" t="s">
        <v>141</v>
      </c>
      <c r="C67" s="16" t="s">
        <v>207</v>
      </c>
      <c r="D67" s="82">
        <v>1.1599999999999999</v>
      </c>
      <c r="E67" s="79">
        <v>5</v>
      </c>
      <c r="F67" s="17">
        <v>1242.5</v>
      </c>
      <c r="G67" s="17">
        <v>1242.5</v>
      </c>
      <c r="H67" s="17">
        <v>248.5</v>
      </c>
      <c r="I67" s="17">
        <v>1491</v>
      </c>
      <c r="J67" s="84">
        <f t="shared" si="0"/>
        <v>0</v>
      </c>
      <c r="K67" s="14" t="s">
        <v>140</v>
      </c>
      <c r="L67" s="15" t="s">
        <v>141</v>
      </c>
      <c r="M67" s="16" t="s">
        <v>207</v>
      </c>
      <c r="N67" s="82">
        <v>1.1599999999999999</v>
      </c>
      <c r="O67" s="79">
        <v>4</v>
      </c>
      <c r="P67" s="17">
        <v>993.33333333333337</v>
      </c>
      <c r="Q67" s="17">
        <v>993.33333333333337</v>
      </c>
      <c r="R67" s="17">
        <v>198.67</v>
      </c>
      <c r="S67" s="17">
        <v>1192</v>
      </c>
      <c r="T67" s="85">
        <f t="shared" si="1"/>
        <v>249.16666666666663</v>
      </c>
      <c r="U67" s="86">
        <f t="shared" si="2"/>
        <v>1.2508389261744965</v>
      </c>
    </row>
    <row r="68" spans="1:21" ht="36" x14ac:dyDescent="0.25">
      <c r="A68" s="14" t="s">
        <v>142</v>
      </c>
      <c r="B68" s="15" t="s">
        <v>143</v>
      </c>
      <c r="C68" s="16" t="s">
        <v>207</v>
      </c>
      <c r="D68" s="82">
        <v>1.28</v>
      </c>
      <c r="E68" s="79">
        <v>5</v>
      </c>
      <c r="F68" s="17">
        <v>1370.8333333333335</v>
      </c>
      <c r="G68" s="17">
        <v>1370.8333333333335</v>
      </c>
      <c r="H68" s="17">
        <v>274.17</v>
      </c>
      <c r="I68" s="17">
        <v>1645</v>
      </c>
      <c r="J68" s="84">
        <f t="shared" si="0"/>
        <v>0</v>
      </c>
      <c r="K68" s="14" t="s">
        <v>142</v>
      </c>
      <c r="L68" s="15" t="s">
        <v>143</v>
      </c>
      <c r="M68" s="16" t="s">
        <v>207</v>
      </c>
      <c r="N68" s="82">
        <v>1.28</v>
      </c>
      <c r="O68" s="79">
        <v>4</v>
      </c>
      <c r="P68" s="17">
        <v>1095.8333333333335</v>
      </c>
      <c r="Q68" s="17">
        <v>1095.8333333333335</v>
      </c>
      <c r="R68" s="17">
        <v>219.17</v>
      </c>
      <c r="S68" s="17">
        <v>1315</v>
      </c>
      <c r="T68" s="85">
        <f t="shared" si="1"/>
        <v>275</v>
      </c>
      <c r="U68" s="86">
        <f t="shared" si="2"/>
        <v>1.2509505703422052</v>
      </c>
    </row>
    <row r="69" spans="1:21" ht="48" x14ac:dyDescent="0.25">
      <c r="A69" s="14" t="s">
        <v>144</v>
      </c>
      <c r="B69" s="15" t="s">
        <v>145</v>
      </c>
      <c r="C69" s="16" t="s">
        <v>207</v>
      </c>
      <c r="D69" s="82">
        <v>1.28</v>
      </c>
      <c r="E69" s="79">
        <v>5</v>
      </c>
      <c r="F69" s="17">
        <v>1370.8333333333335</v>
      </c>
      <c r="G69" s="17">
        <v>1370.8333333333335</v>
      </c>
      <c r="H69" s="17">
        <v>274.17</v>
      </c>
      <c r="I69" s="17">
        <v>1645</v>
      </c>
      <c r="J69" s="84">
        <f t="shared" si="0"/>
        <v>-2.0199999999999996</v>
      </c>
      <c r="K69" s="14" t="s">
        <v>144</v>
      </c>
      <c r="L69" s="15" t="s">
        <v>145</v>
      </c>
      <c r="M69" s="16" t="s">
        <v>207</v>
      </c>
      <c r="N69" s="82">
        <v>3.3</v>
      </c>
      <c r="O69" s="79">
        <v>4</v>
      </c>
      <c r="P69" s="17">
        <v>2825</v>
      </c>
      <c r="Q69" s="17">
        <v>2825</v>
      </c>
      <c r="R69" s="17">
        <v>565</v>
      </c>
      <c r="S69" s="17">
        <v>3390</v>
      </c>
      <c r="T69" s="85">
        <f t="shared" si="1"/>
        <v>-1454.1666666666665</v>
      </c>
      <c r="U69" s="86">
        <f t="shared" si="2"/>
        <v>0.48525073746312691</v>
      </c>
    </row>
    <row r="70" spans="1:21" ht="51" x14ac:dyDescent="0.25">
      <c r="A70" s="14" t="s">
        <v>146</v>
      </c>
      <c r="B70" s="22" t="s">
        <v>147</v>
      </c>
      <c r="C70" s="16" t="s">
        <v>207</v>
      </c>
      <c r="D70" s="82">
        <v>1.28</v>
      </c>
      <c r="E70" s="79">
        <v>5</v>
      </c>
      <c r="F70" s="17">
        <v>1370.8333333333335</v>
      </c>
      <c r="G70" s="17">
        <v>1370.8333333333335</v>
      </c>
      <c r="H70" s="17">
        <v>274.17</v>
      </c>
      <c r="I70" s="17">
        <v>1645</v>
      </c>
      <c r="J70" s="84">
        <f t="shared" si="0"/>
        <v>-2.0199999999999996</v>
      </c>
      <c r="K70" s="14" t="s">
        <v>146</v>
      </c>
      <c r="L70" s="22" t="s">
        <v>147</v>
      </c>
      <c r="M70" s="16" t="s">
        <v>207</v>
      </c>
      <c r="N70" s="82">
        <v>3.3</v>
      </c>
      <c r="O70" s="79">
        <v>4</v>
      </c>
      <c r="P70" s="17">
        <v>2825</v>
      </c>
      <c r="Q70" s="17">
        <v>2825</v>
      </c>
      <c r="R70" s="17">
        <v>565</v>
      </c>
      <c r="S70" s="17">
        <v>3390</v>
      </c>
      <c r="T70" s="85">
        <f t="shared" si="1"/>
        <v>-1454.1666666666665</v>
      </c>
      <c r="U70" s="86">
        <f t="shared" si="2"/>
        <v>0.48525073746312691</v>
      </c>
    </row>
    <row r="71" spans="1:21" ht="51" x14ac:dyDescent="0.25">
      <c r="A71" s="14" t="s">
        <v>148</v>
      </c>
      <c r="B71" s="28" t="s">
        <v>149</v>
      </c>
      <c r="C71" s="16" t="s">
        <v>207</v>
      </c>
      <c r="D71" s="82">
        <v>1.49</v>
      </c>
      <c r="E71" s="79">
        <v>5</v>
      </c>
      <c r="F71" s="17">
        <v>1595.8333333333335</v>
      </c>
      <c r="G71" s="17">
        <v>1595.8333333333335</v>
      </c>
      <c r="H71" s="17">
        <v>319.17</v>
      </c>
      <c r="I71" s="17">
        <v>1915</v>
      </c>
      <c r="J71" s="84">
        <f t="shared" si="0"/>
        <v>-2.4371</v>
      </c>
      <c r="K71" s="14" t="s">
        <v>148</v>
      </c>
      <c r="L71" s="28" t="s">
        <v>149</v>
      </c>
      <c r="M71" s="16" t="s">
        <v>207</v>
      </c>
      <c r="N71" s="82">
        <v>3.9270999999999998</v>
      </c>
      <c r="O71" s="79">
        <v>4</v>
      </c>
      <c r="P71" s="17">
        <v>3362.5</v>
      </c>
      <c r="Q71" s="17">
        <v>3362.5</v>
      </c>
      <c r="R71" s="17">
        <v>672.5</v>
      </c>
      <c r="S71" s="17">
        <v>4035</v>
      </c>
      <c r="T71" s="85">
        <f t="shared" si="1"/>
        <v>-1766.6666666666665</v>
      </c>
      <c r="U71" s="86">
        <f t="shared" si="2"/>
        <v>0.47459727385377948</v>
      </c>
    </row>
    <row r="72" spans="1:21" ht="36" x14ac:dyDescent="0.25">
      <c r="A72" s="14" t="s">
        <v>150</v>
      </c>
      <c r="B72" s="15" t="s">
        <v>151</v>
      </c>
      <c r="C72" s="16" t="s">
        <v>207</v>
      </c>
      <c r="D72" s="82">
        <v>3.9270999999999998</v>
      </c>
      <c r="E72" s="79">
        <v>5</v>
      </c>
      <c r="F72" s="17">
        <v>4205.8333333333339</v>
      </c>
      <c r="G72" s="17">
        <v>4205.8333333333339</v>
      </c>
      <c r="H72" s="17">
        <v>841.17</v>
      </c>
      <c r="I72" s="17">
        <v>5047</v>
      </c>
      <c r="J72" s="84">
        <f t="shared" si="0"/>
        <v>0</v>
      </c>
      <c r="K72" s="14" t="s">
        <v>150</v>
      </c>
      <c r="L72" s="15" t="s">
        <v>151</v>
      </c>
      <c r="M72" s="16" t="s">
        <v>207</v>
      </c>
      <c r="N72" s="82">
        <v>3.9270999999999998</v>
      </c>
      <c r="O72" s="79">
        <v>4</v>
      </c>
      <c r="P72" s="17">
        <v>3362.5</v>
      </c>
      <c r="Q72" s="17">
        <v>3362.5</v>
      </c>
      <c r="R72" s="17">
        <v>672.5</v>
      </c>
      <c r="S72" s="17">
        <v>4035</v>
      </c>
      <c r="T72" s="85">
        <f t="shared" si="1"/>
        <v>843.33333333333394</v>
      </c>
      <c r="U72" s="86">
        <f t="shared" si="2"/>
        <v>1.2508054522924412</v>
      </c>
    </row>
    <row r="73" spans="1:21" ht="63.75" x14ac:dyDescent="0.25">
      <c r="A73" s="14" t="s">
        <v>152</v>
      </c>
      <c r="B73" s="21" t="s">
        <v>153</v>
      </c>
      <c r="C73" s="16" t="s">
        <v>207</v>
      </c>
      <c r="D73" s="82">
        <v>4.97</v>
      </c>
      <c r="E73" s="79">
        <v>5</v>
      </c>
      <c r="F73" s="17">
        <v>5322.5</v>
      </c>
      <c r="G73" s="17">
        <v>5322.5</v>
      </c>
      <c r="H73" s="17">
        <v>1064.5</v>
      </c>
      <c r="I73" s="17">
        <v>6387</v>
      </c>
      <c r="J73" s="84">
        <f t="shared" si="0"/>
        <v>0</v>
      </c>
      <c r="K73" s="14" t="s">
        <v>152</v>
      </c>
      <c r="L73" s="21" t="s">
        <v>153</v>
      </c>
      <c r="M73" s="16" t="s">
        <v>207</v>
      </c>
      <c r="N73" s="82">
        <v>4.97</v>
      </c>
      <c r="O73" s="79">
        <v>4</v>
      </c>
      <c r="P73" s="17">
        <v>4255</v>
      </c>
      <c r="Q73" s="17">
        <v>4255</v>
      </c>
      <c r="R73" s="17">
        <v>851</v>
      </c>
      <c r="S73" s="17">
        <v>5106</v>
      </c>
      <c r="T73" s="85">
        <f t="shared" si="1"/>
        <v>1067.5</v>
      </c>
      <c r="U73" s="86">
        <f t="shared" si="2"/>
        <v>1.2508813160987073</v>
      </c>
    </row>
    <row r="74" spans="1:21" ht="36" x14ac:dyDescent="0.25">
      <c r="A74" s="14" t="s">
        <v>154</v>
      </c>
      <c r="B74" s="15" t="s">
        <v>155</v>
      </c>
      <c r="C74" s="16" t="s">
        <v>207</v>
      </c>
      <c r="D74" s="82">
        <v>1.18</v>
      </c>
      <c r="E74" s="79">
        <v>5</v>
      </c>
      <c r="F74" s="17">
        <v>1263.3333333333335</v>
      </c>
      <c r="G74" s="17">
        <v>1263.3333333333335</v>
      </c>
      <c r="H74" s="17">
        <v>252.67</v>
      </c>
      <c r="I74" s="17">
        <v>1516</v>
      </c>
      <c r="J74" s="84">
        <f t="shared" si="0"/>
        <v>0</v>
      </c>
      <c r="K74" s="14" t="s">
        <v>154</v>
      </c>
      <c r="L74" s="15" t="s">
        <v>155</v>
      </c>
      <c r="M74" s="16" t="s">
        <v>207</v>
      </c>
      <c r="N74" s="82">
        <v>1.18</v>
      </c>
      <c r="O74" s="79">
        <v>4</v>
      </c>
      <c r="P74" s="17">
        <v>1010</v>
      </c>
      <c r="Q74" s="17">
        <v>1010</v>
      </c>
      <c r="R74" s="17">
        <v>202</v>
      </c>
      <c r="S74" s="17">
        <v>1212</v>
      </c>
      <c r="T74" s="85">
        <f t="shared" si="1"/>
        <v>253.33333333333348</v>
      </c>
      <c r="U74" s="86">
        <f t="shared" si="2"/>
        <v>1.250825082508251</v>
      </c>
    </row>
    <row r="75" spans="1:21" ht="60" x14ac:dyDescent="0.25">
      <c r="A75" s="14" t="s">
        <v>156</v>
      </c>
      <c r="B75" s="15" t="s">
        <v>157</v>
      </c>
      <c r="C75" s="16" t="s">
        <v>207</v>
      </c>
      <c r="D75" s="82">
        <v>1.03</v>
      </c>
      <c r="E75" s="79">
        <v>5</v>
      </c>
      <c r="F75" s="17">
        <v>1103.3333333333335</v>
      </c>
      <c r="G75" s="17">
        <v>1103.3333333333335</v>
      </c>
      <c r="H75" s="17">
        <v>220.67</v>
      </c>
      <c r="I75" s="17">
        <v>1324</v>
      </c>
      <c r="J75" s="84">
        <f t="shared" ref="J75:J83" si="3">D75-N75</f>
        <v>0</v>
      </c>
      <c r="K75" s="14" t="s">
        <v>156</v>
      </c>
      <c r="L75" s="15" t="s">
        <v>157</v>
      </c>
      <c r="M75" s="16" t="s">
        <v>207</v>
      </c>
      <c r="N75" s="82">
        <v>1.03</v>
      </c>
      <c r="O75" s="79">
        <v>3</v>
      </c>
      <c r="P75" s="17">
        <v>792.5</v>
      </c>
      <c r="Q75" s="17">
        <v>792.5</v>
      </c>
      <c r="R75" s="17">
        <v>158.5</v>
      </c>
      <c r="S75" s="17">
        <v>951</v>
      </c>
      <c r="T75" s="85">
        <f t="shared" ref="T75:T83" si="4">G75-Q75</f>
        <v>310.83333333333348</v>
      </c>
      <c r="U75" s="86">
        <f t="shared" ref="U75:U83" si="5">G75/Q75</f>
        <v>1.392218717139853</v>
      </c>
    </row>
    <row r="76" spans="1:21" ht="48" x14ac:dyDescent="0.25">
      <c r="A76" s="14" t="s">
        <v>158</v>
      </c>
      <c r="B76" s="15" t="s">
        <v>159</v>
      </c>
      <c r="C76" s="16" t="s">
        <v>207</v>
      </c>
      <c r="D76" s="82">
        <v>0.89999999999999991</v>
      </c>
      <c r="E76" s="79">
        <v>5</v>
      </c>
      <c r="F76" s="17">
        <v>964.16666666666674</v>
      </c>
      <c r="G76" s="17">
        <v>964.16666666666674</v>
      </c>
      <c r="H76" s="17">
        <v>192.83</v>
      </c>
      <c r="I76" s="17">
        <v>1157</v>
      </c>
      <c r="J76" s="84">
        <f t="shared" si="3"/>
        <v>0</v>
      </c>
      <c r="K76" s="14" t="s">
        <v>158</v>
      </c>
      <c r="L76" s="15" t="s">
        <v>159</v>
      </c>
      <c r="M76" s="16" t="s">
        <v>207</v>
      </c>
      <c r="N76" s="82">
        <v>0.89999999999999991</v>
      </c>
      <c r="O76" s="79">
        <v>3</v>
      </c>
      <c r="P76" s="17">
        <v>692.5</v>
      </c>
      <c r="Q76" s="17">
        <v>692.5</v>
      </c>
      <c r="R76" s="17">
        <v>138.5</v>
      </c>
      <c r="S76" s="17">
        <v>831</v>
      </c>
      <c r="T76" s="85">
        <f t="shared" si="4"/>
        <v>271.66666666666674</v>
      </c>
      <c r="U76" s="86">
        <f t="shared" si="5"/>
        <v>1.3922984356197354</v>
      </c>
    </row>
    <row r="77" spans="1:21" ht="48" x14ac:dyDescent="0.25">
      <c r="A77" s="14" t="s">
        <v>160</v>
      </c>
      <c r="B77" s="15" t="s">
        <v>161</v>
      </c>
      <c r="C77" s="16" t="s">
        <v>207</v>
      </c>
      <c r="D77" s="79">
        <v>1.26</v>
      </c>
      <c r="E77" s="79">
        <v>5</v>
      </c>
      <c r="F77" s="17">
        <v>1349.1666666666667</v>
      </c>
      <c r="G77" s="17">
        <v>1349.1666666666667</v>
      </c>
      <c r="H77" s="17">
        <v>269.83</v>
      </c>
      <c r="I77" s="17">
        <v>1619</v>
      </c>
      <c r="J77" s="84">
        <f t="shared" si="3"/>
        <v>-0.13000000000000012</v>
      </c>
      <c r="K77" s="14" t="s">
        <v>160</v>
      </c>
      <c r="L77" s="15" t="s">
        <v>161</v>
      </c>
      <c r="M77" s="16" t="s">
        <v>207</v>
      </c>
      <c r="N77" s="79">
        <f>1.09+0.3</f>
        <v>1.3900000000000001</v>
      </c>
      <c r="O77" s="79">
        <v>4</v>
      </c>
      <c r="P77" s="17">
        <v>1190</v>
      </c>
      <c r="Q77" s="17">
        <v>1190</v>
      </c>
      <c r="R77" s="17">
        <v>238</v>
      </c>
      <c r="S77" s="17">
        <v>1428</v>
      </c>
      <c r="T77" s="85">
        <f t="shared" si="4"/>
        <v>159.16666666666674</v>
      </c>
      <c r="U77" s="86">
        <f t="shared" si="5"/>
        <v>1.1337535014005602</v>
      </c>
    </row>
    <row r="78" spans="1:21" ht="48" x14ac:dyDescent="0.25">
      <c r="A78" s="14" t="s">
        <v>162</v>
      </c>
      <c r="B78" s="15" t="s">
        <v>163</v>
      </c>
      <c r="C78" s="16" t="s">
        <v>207</v>
      </c>
      <c r="D78" s="79">
        <v>1.26</v>
      </c>
      <c r="E78" s="79">
        <v>5</v>
      </c>
      <c r="F78" s="17">
        <v>1349.1666666666667</v>
      </c>
      <c r="G78" s="17">
        <v>1349.1666666666667</v>
      </c>
      <c r="H78" s="17">
        <v>269.83</v>
      </c>
      <c r="I78" s="17">
        <v>1619</v>
      </c>
      <c r="J78" s="84">
        <f t="shared" si="3"/>
        <v>-0.18999999999999995</v>
      </c>
      <c r="K78" s="14" t="s">
        <v>162</v>
      </c>
      <c r="L78" s="15" t="s">
        <v>163</v>
      </c>
      <c r="M78" s="16" t="s">
        <v>207</v>
      </c>
      <c r="N78" s="79">
        <f>1.15+0.3</f>
        <v>1.45</v>
      </c>
      <c r="O78" s="79">
        <v>4</v>
      </c>
      <c r="P78" s="17">
        <v>1241.6666666666667</v>
      </c>
      <c r="Q78" s="17">
        <v>1241.6666666666667</v>
      </c>
      <c r="R78" s="17">
        <v>248.33</v>
      </c>
      <c r="S78" s="17">
        <v>1490</v>
      </c>
      <c r="T78" s="85">
        <f t="shared" si="4"/>
        <v>107.5</v>
      </c>
      <c r="U78" s="86">
        <f t="shared" si="5"/>
        <v>1.0865771812080536</v>
      </c>
    </row>
    <row r="79" spans="1:21" ht="48" x14ac:dyDescent="0.25">
      <c r="A79" s="14" t="s">
        <v>164</v>
      </c>
      <c r="B79" s="15" t="s">
        <v>165</v>
      </c>
      <c r="C79" s="16" t="s">
        <v>207</v>
      </c>
      <c r="D79" s="79">
        <v>1.26</v>
      </c>
      <c r="E79" s="79">
        <v>5</v>
      </c>
      <c r="F79" s="17">
        <v>1349.1666666666667</v>
      </c>
      <c r="G79" s="17">
        <v>1349.1666666666667</v>
      </c>
      <c r="H79" s="17">
        <v>269.83</v>
      </c>
      <c r="I79" s="17">
        <v>1619</v>
      </c>
      <c r="J79" s="84">
        <f t="shared" si="3"/>
        <v>-0.24</v>
      </c>
      <c r="K79" s="14" t="s">
        <v>164</v>
      </c>
      <c r="L79" s="15" t="s">
        <v>165</v>
      </c>
      <c r="M79" s="16" t="s">
        <v>207</v>
      </c>
      <c r="N79" s="79">
        <f>1.2+0.3</f>
        <v>1.5</v>
      </c>
      <c r="O79" s="79">
        <v>4</v>
      </c>
      <c r="P79" s="17">
        <v>1284.1666666666667</v>
      </c>
      <c r="Q79" s="17">
        <v>1284.1666666666667</v>
      </c>
      <c r="R79" s="17">
        <v>256.83</v>
      </c>
      <c r="S79" s="17">
        <v>1541</v>
      </c>
      <c r="T79" s="85">
        <f t="shared" si="4"/>
        <v>65</v>
      </c>
      <c r="U79" s="86">
        <f t="shared" si="5"/>
        <v>1.0506164828033744</v>
      </c>
    </row>
    <row r="80" spans="1:21" ht="36" x14ac:dyDescent="0.25">
      <c r="A80" s="14" t="s">
        <v>166</v>
      </c>
      <c r="B80" s="15" t="s">
        <v>167</v>
      </c>
      <c r="C80" s="16" t="s">
        <v>207</v>
      </c>
      <c r="D80" s="79">
        <v>3.0599999999999996</v>
      </c>
      <c r="E80" s="79">
        <v>5</v>
      </c>
      <c r="F80" s="17">
        <v>3276.666666666667</v>
      </c>
      <c r="G80" s="17">
        <v>3276.666666666667</v>
      </c>
      <c r="H80" s="17">
        <v>655.33000000000004</v>
      </c>
      <c r="I80" s="17">
        <v>3932</v>
      </c>
      <c r="J80" s="84">
        <f t="shared" si="3"/>
        <v>0</v>
      </c>
      <c r="K80" s="14" t="s">
        <v>166</v>
      </c>
      <c r="L80" s="15" t="s">
        <v>167</v>
      </c>
      <c r="M80" s="16" t="s">
        <v>207</v>
      </c>
      <c r="N80" s="79">
        <f>2.76+0.3</f>
        <v>3.0599999999999996</v>
      </c>
      <c r="O80" s="79">
        <v>4</v>
      </c>
      <c r="P80" s="17">
        <v>2620</v>
      </c>
      <c r="Q80" s="17">
        <v>2620</v>
      </c>
      <c r="R80" s="17">
        <v>524</v>
      </c>
      <c r="S80" s="17">
        <v>3144</v>
      </c>
      <c r="T80" s="85">
        <f t="shared" si="4"/>
        <v>656.66666666666697</v>
      </c>
      <c r="U80" s="86">
        <f t="shared" si="5"/>
        <v>1.2506361323155217</v>
      </c>
    </row>
    <row r="81" spans="1:21" ht="48" x14ac:dyDescent="0.25">
      <c r="A81" s="14" t="s">
        <v>168</v>
      </c>
      <c r="B81" s="15" t="s">
        <v>169</v>
      </c>
      <c r="C81" s="16" t="s">
        <v>207</v>
      </c>
      <c r="D81" s="79">
        <v>2.21</v>
      </c>
      <c r="E81" s="79">
        <v>5</v>
      </c>
      <c r="F81" s="17">
        <v>2366.666666666667</v>
      </c>
      <c r="G81" s="17">
        <v>2366.666666666667</v>
      </c>
      <c r="H81" s="17">
        <v>473.33</v>
      </c>
      <c r="I81" s="17">
        <v>2840</v>
      </c>
      <c r="J81" s="84">
        <f t="shared" si="3"/>
        <v>0</v>
      </c>
      <c r="K81" s="14" t="s">
        <v>168</v>
      </c>
      <c r="L81" s="15" t="s">
        <v>169</v>
      </c>
      <c r="M81" s="16" t="s">
        <v>207</v>
      </c>
      <c r="N81" s="79">
        <f>1.91+0.3</f>
        <v>2.21</v>
      </c>
      <c r="O81" s="79">
        <v>4</v>
      </c>
      <c r="P81" s="17">
        <v>1892.5</v>
      </c>
      <c r="Q81" s="17">
        <v>1892.5</v>
      </c>
      <c r="R81" s="17">
        <v>378.5</v>
      </c>
      <c r="S81" s="17">
        <v>2271</v>
      </c>
      <c r="T81" s="85">
        <f t="shared" si="4"/>
        <v>474.16666666666697</v>
      </c>
      <c r="U81" s="86">
        <f t="shared" si="5"/>
        <v>1.2505504183179217</v>
      </c>
    </row>
    <row r="82" spans="1:21" ht="48" x14ac:dyDescent="0.25">
      <c r="A82" s="14" t="s">
        <v>170</v>
      </c>
      <c r="B82" s="15" t="s">
        <v>171</v>
      </c>
      <c r="C82" s="16" t="s">
        <v>207</v>
      </c>
      <c r="D82" s="79">
        <v>2.38</v>
      </c>
      <c r="E82" s="79">
        <v>5</v>
      </c>
      <c r="F82" s="17">
        <v>2548.3333333333335</v>
      </c>
      <c r="G82" s="17">
        <v>2548.3333333333335</v>
      </c>
      <c r="H82" s="17">
        <v>509.67</v>
      </c>
      <c r="I82" s="17">
        <v>3058</v>
      </c>
      <c r="J82" s="84">
        <f t="shared" si="3"/>
        <v>-0.48999999999999977</v>
      </c>
      <c r="K82" s="14" t="s">
        <v>170</v>
      </c>
      <c r="L82" s="15" t="s">
        <v>171</v>
      </c>
      <c r="M82" s="16" t="s">
        <v>207</v>
      </c>
      <c r="N82" s="79">
        <f>2.57+0.3</f>
        <v>2.8699999999999997</v>
      </c>
      <c r="O82" s="79">
        <v>4</v>
      </c>
      <c r="P82" s="17">
        <v>2457.5</v>
      </c>
      <c r="Q82" s="17">
        <v>2457.5</v>
      </c>
      <c r="R82" s="17">
        <v>491.5</v>
      </c>
      <c r="S82" s="17">
        <v>2949</v>
      </c>
      <c r="T82" s="85">
        <f t="shared" si="4"/>
        <v>90.833333333333485</v>
      </c>
      <c r="U82" s="86">
        <f t="shared" si="5"/>
        <v>1.0369616819260767</v>
      </c>
    </row>
    <row r="83" spans="1:21" ht="48" x14ac:dyDescent="0.25">
      <c r="A83" s="14" t="s">
        <v>172</v>
      </c>
      <c r="B83" s="15" t="s">
        <v>173</v>
      </c>
      <c r="C83" s="16" t="s">
        <v>207</v>
      </c>
      <c r="D83" s="79">
        <v>2.38</v>
      </c>
      <c r="E83" s="79">
        <v>5</v>
      </c>
      <c r="F83" s="17">
        <v>2548.3333333333335</v>
      </c>
      <c r="G83" s="17">
        <v>2548.3333333333335</v>
      </c>
      <c r="H83" s="17">
        <v>509.67</v>
      </c>
      <c r="I83" s="17">
        <v>3058</v>
      </c>
      <c r="J83" s="84">
        <f t="shared" si="3"/>
        <v>-0.91999999999999993</v>
      </c>
      <c r="K83" s="14" t="s">
        <v>172</v>
      </c>
      <c r="L83" s="15" t="s">
        <v>173</v>
      </c>
      <c r="M83" s="16" t="s">
        <v>207</v>
      </c>
      <c r="N83" s="79">
        <f>3+0.3</f>
        <v>3.3</v>
      </c>
      <c r="O83" s="79">
        <v>4</v>
      </c>
      <c r="P83" s="17">
        <v>2825</v>
      </c>
      <c r="Q83" s="17">
        <v>2825</v>
      </c>
      <c r="R83" s="17">
        <v>565</v>
      </c>
      <c r="S83" s="17">
        <v>3390</v>
      </c>
      <c r="T83" s="85">
        <f t="shared" si="4"/>
        <v>-276.66666666666652</v>
      </c>
      <c r="U83" s="86">
        <f t="shared" si="5"/>
        <v>0.90206489675516233</v>
      </c>
    </row>
    <row r="84" spans="1:21" x14ac:dyDescent="0.25">
      <c r="A84" s="29"/>
      <c r="B84" s="29"/>
      <c r="C84" s="29"/>
      <c r="D84" s="83"/>
      <c r="E84" s="83"/>
      <c r="F84" s="29"/>
      <c r="G84" s="29"/>
      <c r="H84" s="29"/>
      <c r="I84" s="29"/>
      <c r="K84" s="29"/>
      <c r="L84" s="29"/>
      <c r="M84" s="29"/>
      <c r="N84" s="83"/>
      <c r="O84" s="83"/>
      <c r="P84" s="29"/>
      <c r="Q84" s="29"/>
      <c r="R84" s="29"/>
      <c r="S84" s="29"/>
    </row>
    <row r="85" spans="1:21" x14ac:dyDescent="0.25">
      <c r="A85" s="29"/>
      <c r="B85" s="29"/>
      <c r="C85" s="29"/>
      <c r="D85" s="83"/>
      <c r="E85" s="83"/>
      <c r="F85" s="29"/>
      <c r="G85" s="29"/>
      <c r="H85" s="29"/>
      <c r="I85" s="29"/>
      <c r="K85" s="29"/>
      <c r="L85" s="29"/>
      <c r="M85" s="29"/>
      <c r="N85" s="83"/>
      <c r="O85" s="83"/>
      <c r="P85" s="29"/>
      <c r="Q85" s="29"/>
      <c r="R85" s="29"/>
      <c r="S85" s="29"/>
    </row>
    <row r="86" spans="1:21" x14ac:dyDescent="0.25">
      <c r="A86" s="29"/>
      <c r="B86" s="29"/>
      <c r="C86" s="29"/>
      <c r="D86" s="83"/>
      <c r="E86" s="83"/>
      <c r="F86" s="29"/>
      <c r="G86" s="29"/>
      <c r="H86" s="29"/>
      <c r="I86" s="29"/>
      <c r="K86" s="29"/>
      <c r="L86" s="29"/>
      <c r="M86" s="29"/>
      <c r="N86" s="83"/>
      <c r="O86" s="83"/>
      <c r="P86" s="29"/>
      <c r="Q86" s="29"/>
      <c r="R86" s="29"/>
      <c r="S86" s="29"/>
    </row>
    <row r="87" spans="1:21" x14ac:dyDescent="0.25">
      <c r="A87" s="29"/>
      <c r="B87" s="29"/>
      <c r="C87" s="29"/>
      <c r="D87" s="83"/>
      <c r="E87" s="83"/>
      <c r="F87" s="29"/>
      <c r="G87" s="29"/>
      <c r="H87" s="29"/>
      <c r="I87" s="29"/>
      <c r="K87" s="29"/>
      <c r="L87" s="29"/>
      <c r="M87" s="29"/>
      <c r="N87" s="83"/>
      <c r="O87" s="83"/>
      <c r="P87" s="29"/>
      <c r="Q87" s="29"/>
      <c r="R87" s="29"/>
      <c r="S87" s="29"/>
    </row>
    <row r="88" spans="1:21" x14ac:dyDescent="0.25">
      <c r="A88" s="29"/>
      <c r="B88" s="29"/>
      <c r="C88" s="29"/>
      <c r="D88" s="83"/>
      <c r="E88" s="83"/>
      <c r="F88" s="29"/>
      <c r="G88" s="29"/>
      <c r="H88" s="29"/>
      <c r="I88" s="29"/>
      <c r="K88" s="29"/>
      <c r="L88" s="29"/>
      <c r="M88" s="29"/>
      <c r="N88" s="83"/>
      <c r="O88" s="83"/>
      <c r="P88" s="29"/>
      <c r="Q88" s="29"/>
      <c r="R88" s="29"/>
      <c r="S88" s="29"/>
    </row>
    <row r="89" spans="1:21" x14ac:dyDescent="0.25">
      <c r="A89" s="29"/>
      <c r="B89" s="29"/>
      <c r="C89" s="29"/>
      <c r="D89" s="83"/>
      <c r="E89" s="83"/>
      <c r="F89" s="29"/>
      <c r="G89" s="29"/>
      <c r="H89" s="29"/>
      <c r="I89" s="29"/>
      <c r="K89" s="29"/>
      <c r="L89" s="29"/>
      <c r="M89" s="29"/>
      <c r="N89" s="83"/>
      <c r="O89" s="83"/>
      <c r="P89" s="29"/>
      <c r="Q89" s="29"/>
      <c r="R89" s="29"/>
      <c r="S89" s="29"/>
    </row>
    <row r="90" spans="1:21" x14ac:dyDescent="0.25">
      <c r="A90" s="29"/>
      <c r="B90" s="29"/>
      <c r="C90" s="29"/>
      <c r="D90" s="83"/>
      <c r="E90" s="83"/>
      <c r="F90" s="29"/>
      <c r="G90" s="29"/>
      <c r="H90" s="29"/>
      <c r="I90" s="29"/>
      <c r="K90" s="29"/>
      <c r="L90" s="29"/>
      <c r="M90" s="29"/>
      <c r="N90" s="83"/>
      <c r="O90" s="83"/>
      <c r="P90" s="29"/>
      <c r="Q90" s="29"/>
      <c r="R90" s="29"/>
      <c r="S90" s="29"/>
    </row>
    <row r="91" spans="1:21" x14ac:dyDescent="0.25">
      <c r="A91" s="29"/>
      <c r="B91" s="29"/>
      <c r="C91" s="29"/>
      <c r="D91" s="83"/>
      <c r="E91" s="83"/>
      <c r="F91" s="29"/>
      <c r="G91" s="29"/>
      <c r="H91" s="29"/>
      <c r="I91" s="29"/>
      <c r="K91" s="29"/>
      <c r="L91" s="29"/>
      <c r="M91" s="29"/>
      <c r="N91" s="83"/>
      <c r="O91" s="83"/>
      <c r="P91" s="29"/>
      <c r="Q91" s="29"/>
      <c r="R91" s="29"/>
      <c r="S91" s="29"/>
    </row>
    <row r="92" spans="1:21" x14ac:dyDescent="0.25">
      <c r="A92" s="29"/>
      <c r="B92" s="29"/>
      <c r="C92" s="29"/>
      <c r="D92" s="83"/>
      <c r="E92" s="83"/>
      <c r="F92" s="29"/>
      <c r="G92" s="29"/>
      <c r="H92" s="29"/>
      <c r="I92" s="29"/>
      <c r="K92" s="29"/>
      <c r="L92" s="29"/>
      <c r="M92" s="29"/>
      <c r="N92" s="83"/>
      <c r="O92" s="83"/>
      <c r="P92" s="29"/>
      <c r="Q92" s="29"/>
      <c r="R92" s="29"/>
      <c r="S92" s="29"/>
    </row>
    <row r="93" spans="1:21" x14ac:dyDescent="0.25">
      <c r="A93" s="29"/>
      <c r="B93" s="29"/>
      <c r="C93" s="29"/>
      <c r="D93" s="83"/>
      <c r="E93" s="83"/>
      <c r="F93" s="29"/>
      <c r="G93" s="29"/>
      <c r="H93" s="29"/>
      <c r="I93" s="29"/>
      <c r="K93" s="29"/>
      <c r="L93" s="29"/>
      <c r="M93" s="29"/>
      <c r="N93" s="83"/>
      <c r="O93" s="83"/>
      <c r="P93" s="29"/>
      <c r="Q93" s="29"/>
      <c r="R93" s="29"/>
      <c r="S93" s="29"/>
    </row>
    <row r="94" spans="1:21" x14ac:dyDescent="0.25">
      <c r="A94" s="29"/>
      <c r="B94" s="29"/>
      <c r="C94" s="29"/>
      <c r="D94" s="83"/>
      <c r="E94" s="83"/>
      <c r="F94" s="29"/>
      <c r="G94" s="29"/>
      <c r="H94" s="29"/>
      <c r="I94" s="29"/>
      <c r="K94" s="29"/>
      <c r="L94" s="29"/>
      <c r="M94" s="29"/>
      <c r="N94" s="83"/>
      <c r="O94" s="83"/>
      <c r="P94" s="29"/>
      <c r="Q94" s="29"/>
      <c r="R94" s="29"/>
      <c r="S94" s="29"/>
    </row>
    <row r="95" spans="1:21" x14ac:dyDescent="0.25">
      <c r="A95" s="29"/>
      <c r="B95" s="29"/>
      <c r="C95" s="29"/>
      <c r="D95" s="83"/>
      <c r="E95" s="83"/>
      <c r="F95" s="29"/>
      <c r="G95" s="29"/>
      <c r="H95" s="29"/>
      <c r="I95" s="29"/>
      <c r="K95" s="29"/>
      <c r="L95" s="29"/>
      <c r="M95" s="29"/>
      <c r="N95" s="83"/>
      <c r="O95" s="83"/>
      <c r="P95" s="29"/>
      <c r="Q95" s="29"/>
      <c r="R95" s="29"/>
      <c r="S95" s="29"/>
    </row>
    <row r="96" spans="1:21" x14ac:dyDescent="0.25">
      <c r="A96" s="29"/>
      <c r="B96" s="29"/>
      <c r="C96" s="29"/>
      <c r="D96" s="83"/>
      <c r="E96" s="83"/>
      <c r="F96" s="29"/>
      <c r="G96" s="29"/>
      <c r="H96" s="29"/>
      <c r="I96" s="29"/>
      <c r="K96" s="29"/>
      <c r="L96" s="29"/>
      <c r="M96" s="29"/>
      <c r="N96" s="83"/>
      <c r="O96" s="83"/>
      <c r="P96" s="29"/>
      <c r="Q96" s="29"/>
      <c r="R96" s="29"/>
      <c r="S96" s="29"/>
    </row>
    <row r="97" spans="1:19" x14ac:dyDescent="0.25">
      <c r="A97" s="29"/>
      <c r="B97" s="29"/>
      <c r="C97" s="29"/>
      <c r="D97" s="83"/>
      <c r="E97" s="83"/>
      <c r="F97" s="29"/>
      <c r="G97" s="29"/>
      <c r="H97" s="29"/>
      <c r="I97" s="29"/>
      <c r="K97" s="29"/>
      <c r="L97" s="29"/>
      <c r="M97" s="29"/>
      <c r="N97" s="83"/>
      <c r="O97" s="83"/>
      <c r="P97" s="29"/>
      <c r="Q97" s="29"/>
      <c r="R97" s="29"/>
      <c r="S97" s="29"/>
    </row>
    <row r="98" spans="1:19" x14ac:dyDescent="0.25">
      <c r="A98" s="29"/>
      <c r="B98" s="29"/>
      <c r="C98" s="29"/>
      <c r="D98" s="83"/>
      <c r="E98" s="83"/>
      <c r="F98" s="29"/>
      <c r="G98" s="29"/>
      <c r="H98" s="29"/>
      <c r="I98" s="29"/>
      <c r="K98" s="29"/>
      <c r="L98" s="29"/>
      <c r="M98" s="29"/>
      <c r="N98" s="83"/>
      <c r="O98" s="83"/>
      <c r="P98" s="29"/>
      <c r="Q98" s="29"/>
      <c r="R98" s="29"/>
      <c r="S98" s="29"/>
    </row>
    <row r="99" spans="1:19" x14ac:dyDescent="0.25">
      <c r="A99" s="29"/>
      <c r="B99" s="29"/>
      <c r="C99" s="29"/>
      <c r="D99" s="83"/>
      <c r="E99" s="83"/>
      <c r="F99" s="29"/>
      <c r="G99" s="29"/>
      <c r="H99" s="29"/>
      <c r="I99" s="29"/>
      <c r="K99" s="29"/>
      <c r="L99" s="29"/>
      <c r="M99" s="29"/>
      <c r="N99" s="83"/>
      <c r="O99" s="83"/>
      <c r="P99" s="29"/>
      <c r="Q99" s="29"/>
      <c r="R99" s="29"/>
      <c r="S99" s="29"/>
    </row>
    <row r="100" spans="1:19" x14ac:dyDescent="0.25">
      <c r="A100" s="29"/>
      <c r="B100" s="29"/>
      <c r="C100" s="29"/>
      <c r="D100" s="83"/>
      <c r="E100" s="83"/>
      <c r="F100" s="29"/>
      <c r="G100" s="29"/>
      <c r="H100" s="29"/>
      <c r="I100" s="29"/>
      <c r="K100" s="29"/>
      <c r="L100" s="29"/>
      <c r="M100" s="29"/>
      <c r="N100" s="83"/>
      <c r="O100" s="83"/>
      <c r="P100" s="29"/>
      <c r="Q100" s="29"/>
      <c r="R100" s="29"/>
      <c r="S100" s="29"/>
    </row>
    <row r="101" spans="1:19" x14ac:dyDescent="0.25">
      <c r="A101" s="29"/>
      <c r="B101" s="29"/>
      <c r="C101" s="29"/>
      <c r="D101" s="83"/>
      <c r="E101" s="83"/>
      <c r="F101" s="29"/>
      <c r="G101" s="29"/>
      <c r="H101" s="29"/>
      <c r="I101" s="29"/>
      <c r="K101" s="29"/>
      <c r="L101" s="29"/>
      <c r="M101" s="29"/>
      <c r="N101" s="83"/>
      <c r="O101" s="83"/>
      <c r="P101" s="29"/>
      <c r="Q101" s="29"/>
      <c r="R101" s="29"/>
      <c r="S101" s="29"/>
    </row>
    <row r="102" spans="1:19" x14ac:dyDescent="0.25">
      <c r="A102" s="29"/>
      <c r="B102" s="29"/>
      <c r="C102" s="29"/>
      <c r="D102" s="83"/>
      <c r="E102" s="83"/>
      <c r="F102" s="29"/>
      <c r="G102" s="29"/>
      <c r="H102" s="29"/>
      <c r="I102" s="29"/>
      <c r="K102" s="29"/>
      <c r="L102" s="29"/>
      <c r="M102" s="29"/>
      <c r="N102" s="83"/>
      <c r="O102" s="83"/>
      <c r="P102" s="29"/>
      <c r="Q102" s="29"/>
      <c r="R102" s="29"/>
      <c r="S102" s="29"/>
    </row>
    <row r="103" spans="1:19" x14ac:dyDescent="0.25">
      <c r="A103" s="29"/>
      <c r="B103" s="29"/>
      <c r="C103" s="29"/>
      <c r="D103" s="83"/>
      <c r="E103" s="83"/>
      <c r="F103" s="29"/>
      <c r="G103" s="29"/>
      <c r="H103" s="29"/>
      <c r="I103" s="29"/>
      <c r="K103" s="29"/>
      <c r="L103" s="29"/>
      <c r="M103" s="29"/>
      <c r="N103" s="83"/>
      <c r="O103" s="83"/>
      <c r="P103" s="29"/>
      <c r="Q103" s="29"/>
      <c r="R103" s="29"/>
      <c r="S103" s="29"/>
    </row>
    <row r="104" spans="1:19" x14ac:dyDescent="0.25">
      <c r="A104" s="29"/>
      <c r="B104" s="29"/>
      <c r="C104" s="29"/>
      <c r="D104" s="83"/>
      <c r="E104" s="83"/>
      <c r="F104" s="29"/>
      <c r="G104" s="29"/>
      <c r="H104" s="29"/>
      <c r="I104" s="29"/>
      <c r="K104" s="29"/>
      <c r="L104" s="29"/>
      <c r="M104" s="29"/>
      <c r="N104" s="83"/>
      <c r="O104" s="83"/>
      <c r="P104" s="29"/>
      <c r="Q104" s="29"/>
      <c r="R104" s="29"/>
      <c r="S104" s="29"/>
    </row>
    <row r="105" spans="1:19" x14ac:dyDescent="0.25">
      <c r="A105" s="29"/>
      <c r="B105" s="29"/>
      <c r="C105" s="29"/>
      <c r="D105" s="83"/>
      <c r="E105" s="83"/>
      <c r="F105" s="29"/>
      <c r="G105" s="29"/>
      <c r="H105" s="29"/>
      <c r="I105" s="29"/>
      <c r="K105" s="29"/>
      <c r="L105" s="29"/>
      <c r="M105" s="29"/>
      <c r="N105" s="83"/>
      <c r="O105" s="83"/>
      <c r="P105" s="29"/>
      <c r="Q105" s="29"/>
      <c r="R105" s="29"/>
      <c r="S105" s="29"/>
    </row>
    <row r="106" spans="1:19" x14ac:dyDescent="0.25">
      <c r="A106" s="29"/>
      <c r="B106" s="29"/>
      <c r="C106" s="29"/>
      <c r="D106" s="83"/>
      <c r="E106" s="83"/>
      <c r="F106" s="29"/>
      <c r="G106" s="29"/>
      <c r="H106" s="29"/>
      <c r="I106" s="29"/>
      <c r="K106" s="29"/>
      <c r="L106" s="29"/>
      <c r="M106" s="29"/>
      <c r="N106" s="83"/>
      <c r="O106" s="83"/>
      <c r="P106" s="29"/>
      <c r="Q106" s="29"/>
      <c r="R106" s="29"/>
      <c r="S106" s="29"/>
    </row>
    <row r="107" spans="1:19" x14ac:dyDescent="0.25">
      <c r="A107" s="29"/>
      <c r="B107" s="29"/>
      <c r="C107" s="29"/>
      <c r="D107" s="83"/>
      <c r="E107" s="83"/>
      <c r="F107" s="29"/>
      <c r="G107" s="29"/>
      <c r="H107" s="29"/>
      <c r="I107" s="29"/>
      <c r="K107" s="29"/>
      <c r="L107" s="29"/>
      <c r="M107" s="29"/>
      <c r="N107" s="83"/>
      <c r="O107" s="83"/>
      <c r="P107" s="29"/>
      <c r="Q107" s="29"/>
      <c r="R107" s="29"/>
      <c r="S107" s="29"/>
    </row>
    <row r="108" spans="1:19" x14ac:dyDescent="0.25">
      <c r="A108" s="29"/>
      <c r="B108" s="29"/>
      <c r="C108" s="29"/>
      <c r="D108" s="83"/>
      <c r="E108" s="83"/>
      <c r="F108" s="29"/>
      <c r="G108" s="29"/>
      <c r="H108" s="29"/>
      <c r="I108" s="29"/>
      <c r="K108" s="29"/>
      <c r="L108" s="29"/>
      <c r="M108" s="29"/>
      <c r="N108" s="83"/>
      <c r="O108" s="83"/>
      <c r="P108" s="29"/>
      <c r="Q108" s="29"/>
      <c r="R108" s="29"/>
      <c r="S108" s="29"/>
    </row>
    <row r="109" spans="1:19" x14ac:dyDescent="0.25">
      <c r="A109" s="29"/>
      <c r="B109" s="29"/>
      <c r="C109" s="29"/>
      <c r="D109" s="83"/>
      <c r="E109" s="83"/>
      <c r="F109" s="29"/>
      <c r="G109" s="29"/>
      <c r="H109" s="29"/>
      <c r="I109" s="29"/>
      <c r="K109" s="29"/>
      <c r="L109" s="29"/>
      <c r="M109" s="29"/>
      <c r="N109" s="83"/>
      <c r="O109" s="83"/>
      <c r="P109" s="29"/>
      <c r="Q109" s="29"/>
      <c r="R109" s="29"/>
      <c r="S109" s="29"/>
    </row>
    <row r="110" spans="1:19" x14ac:dyDescent="0.25">
      <c r="A110" s="29"/>
      <c r="B110" s="29"/>
      <c r="C110" s="29"/>
      <c r="D110" s="83"/>
      <c r="E110" s="83"/>
      <c r="F110" s="29"/>
      <c r="G110" s="29"/>
      <c r="H110" s="29"/>
      <c r="I110" s="29"/>
      <c r="K110" s="29"/>
      <c r="L110" s="29"/>
      <c r="M110" s="29"/>
      <c r="N110" s="83"/>
      <c r="O110" s="83"/>
      <c r="P110" s="29"/>
      <c r="Q110" s="29"/>
      <c r="R110" s="29"/>
      <c r="S110" s="29"/>
    </row>
    <row r="111" spans="1:19" x14ac:dyDescent="0.25">
      <c r="A111" s="29"/>
      <c r="B111" s="29"/>
      <c r="C111" s="29"/>
      <c r="D111" s="83"/>
      <c r="E111" s="83"/>
      <c r="F111" s="29"/>
      <c r="G111" s="29"/>
      <c r="H111" s="29"/>
      <c r="I111" s="29"/>
      <c r="K111" s="29"/>
      <c r="L111" s="29"/>
      <c r="M111" s="29"/>
      <c r="N111" s="83"/>
      <c r="O111" s="83"/>
      <c r="P111" s="29"/>
      <c r="Q111" s="29"/>
      <c r="R111" s="29"/>
      <c r="S111" s="29"/>
    </row>
    <row r="112" spans="1:19" x14ac:dyDescent="0.25">
      <c r="A112" s="29"/>
      <c r="B112" s="29"/>
      <c r="C112" s="29"/>
      <c r="D112" s="83"/>
      <c r="E112" s="83"/>
      <c r="F112" s="29"/>
      <c r="G112" s="29"/>
      <c r="H112" s="29"/>
      <c r="I112" s="29"/>
      <c r="K112" s="29"/>
      <c r="L112" s="29"/>
      <c r="M112" s="29"/>
      <c r="N112" s="83"/>
      <c r="O112" s="83"/>
      <c r="P112" s="29"/>
      <c r="Q112" s="29"/>
      <c r="R112" s="29"/>
      <c r="S112" s="29"/>
    </row>
    <row r="113" spans="1:19" x14ac:dyDescent="0.25">
      <c r="A113" s="29"/>
      <c r="B113" s="29"/>
      <c r="C113" s="29"/>
      <c r="D113" s="83"/>
      <c r="E113" s="83"/>
      <c r="F113" s="29"/>
      <c r="G113" s="29"/>
      <c r="H113" s="29"/>
      <c r="I113" s="29"/>
      <c r="K113" s="29"/>
      <c r="L113" s="29"/>
      <c r="M113" s="29"/>
      <c r="N113" s="83"/>
      <c r="O113" s="83"/>
      <c r="P113" s="29"/>
      <c r="Q113" s="29"/>
      <c r="R113" s="29"/>
      <c r="S113" s="29"/>
    </row>
    <row r="114" spans="1:19" x14ac:dyDescent="0.25">
      <c r="A114" s="29"/>
      <c r="B114" s="29"/>
      <c r="C114" s="29"/>
      <c r="D114" s="83"/>
      <c r="E114" s="83"/>
      <c r="F114" s="29"/>
      <c r="G114" s="29"/>
      <c r="H114" s="29"/>
      <c r="I114" s="29"/>
      <c r="K114" s="29"/>
      <c r="L114" s="29"/>
      <c r="M114" s="29"/>
      <c r="N114" s="83"/>
      <c r="O114" s="83"/>
      <c r="P114" s="29"/>
      <c r="Q114" s="29"/>
      <c r="R114" s="29"/>
      <c r="S114" s="29"/>
    </row>
    <row r="115" spans="1:19" x14ac:dyDescent="0.25">
      <c r="A115" s="29"/>
      <c r="B115" s="29"/>
      <c r="C115" s="29"/>
      <c r="D115" s="83"/>
      <c r="E115" s="83"/>
      <c r="F115" s="29"/>
      <c r="G115" s="29"/>
      <c r="H115" s="29"/>
      <c r="I115" s="29"/>
      <c r="K115" s="29"/>
      <c r="L115" s="29"/>
      <c r="M115" s="29"/>
      <c r="N115" s="83"/>
      <c r="O115" s="83"/>
      <c r="P115" s="29"/>
      <c r="Q115" s="29"/>
      <c r="R115" s="29"/>
      <c r="S115" s="29"/>
    </row>
    <row r="116" spans="1:19" x14ac:dyDescent="0.25">
      <c r="A116" s="29"/>
      <c r="B116" s="29"/>
      <c r="C116" s="29"/>
      <c r="D116" s="83"/>
      <c r="E116" s="83"/>
      <c r="F116" s="29"/>
      <c r="G116" s="29"/>
      <c r="H116" s="29"/>
      <c r="I116" s="29"/>
      <c r="K116" s="29"/>
      <c r="L116" s="29"/>
      <c r="M116" s="29"/>
      <c r="N116" s="83"/>
      <c r="O116" s="83"/>
      <c r="P116" s="29"/>
      <c r="Q116" s="29"/>
      <c r="R116" s="29"/>
      <c r="S116" s="29"/>
    </row>
    <row r="117" spans="1:19" x14ac:dyDescent="0.25">
      <c r="A117" s="29"/>
      <c r="B117" s="29"/>
      <c r="C117" s="29"/>
      <c r="D117" s="83"/>
      <c r="E117" s="83"/>
      <c r="F117" s="29"/>
      <c r="G117" s="29"/>
      <c r="H117" s="29"/>
      <c r="I117" s="29"/>
      <c r="K117" s="29"/>
      <c r="L117" s="29"/>
      <c r="M117" s="29"/>
      <c r="N117" s="83"/>
      <c r="O117" s="83"/>
      <c r="P117" s="29"/>
      <c r="Q117" s="29"/>
      <c r="R117" s="29"/>
      <c r="S117" s="29"/>
    </row>
    <row r="118" spans="1:19" x14ac:dyDescent="0.25">
      <c r="A118" s="29"/>
      <c r="B118" s="29"/>
      <c r="C118" s="29"/>
      <c r="D118" s="83"/>
      <c r="E118" s="83"/>
      <c r="F118" s="29"/>
      <c r="G118" s="29"/>
      <c r="H118" s="29"/>
      <c r="I118" s="29"/>
      <c r="K118" s="29"/>
      <c r="L118" s="29"/>
      <c r="M118" s="29"/>
      <c r="N118" s="83"/>
      <c r="O118" s="83"/>
      <c r="P118" s="29"/>
      <c r="Q118" s="29"/>
      <c r="R118" s="29"/>
      <c r="S118" s="29"/>
    </row>
    <row r="119" spans="1:19" x14ac:dyDescent="0.25">
      <c r="A119" s="29"/>
      <c r="B119" s="29"/>
      <c r="C119" s="29"/>
      <c r="D119" s="83"/>
      <c r="E119" s="83"/>
      <c r="F119" s="29"/>
      <c r="G119" s="29"/>
      <c r="H119" s="29"/>
      <c r="I119" s="29"/>
      <c r="K119" s="29"/>
      <c r="L119" s="29"/>
      <c r="M119" s="29"/>
      <c r="N119" s="83"/>
      <c r="O119" s="83"/>
      <c r="P119" s="29"/>
      <c r="Q119" s="29"/>
      <c r="R119" s="29"/>
      <c r="S119" s="29"/>
    </row>
    <row r="120" spans="1:19" x14ac:dyDescent="0.25">
      <c r="A120" s="29"/>
      <c r="B120" s="29"/>
      <c r="C120" s="29"/>
      <c r="D120" s="83"/>
      <c r="E120" s="83"/>
      <c r="F120" s="29"/>
      <c r="G120" s="29"/>
      <c r="H120" s="29"/>
      <c r="I120" s="29"/>
      <c r="K120" s="29"/>
      <c r="L120" s="29"/>
      <c r="M120" s="29"/>
      <c r="N120" s="83"/>
      <c r="O120" s="83"/>
      <c r="P120" s="29"/>
      <c r="Q120" s="29"/>
      <c r="R120" s="29"/>
      <c r="S120" s="29"/>
    </row>
    <row r="121" spans="1:19" x14ac:dyDescent="0.25">
      <c r="A121" s="29"/>
      <c r="B121" s="29"/>
      <c r="C121" s="29"/>
      <c r="D121" s="83"/>
      <c r="E121" s="83"/>
      <c r="F121" s="29"/>
      <c r="G121" s="29"/>
      <c r="H121" s="29"/>
      <c r="I121" s="29"/>
      <c r="K121" s="29"/>
      <c r="L121" s="29"/>
      <c r="M121" s="29"/>
      <c r="N121" s="83"/>
      <c r="O121" s="83"/>
      <c r="P121" s="29"/>
      <c r="Q121" s="29"/>
      <c r="R121" s="29"/>
      <c r="S121" s="29"/>
    </row>
    <row r="122" spans="1:19" x14ac:dyDescent="0.25">
      <c r="A122" s="29"/>
      <c r="B122" s="29"/>
      <c r="C122" s="29"/>
      <c r="D122" s="83"/>
      <c r="E122" s="83"/>
      <c r="F122" s="29"/>
      <c r="G122" s="29"/>
      <c r="H122" s="29"/>
      <c r="I122" s="29"/>
      <c r="K122" s="29"/>
      <c r="L122" s="29"/>
      <c r="M122" s="29"/>
      <c r="N122" s="83"/>
      <c r="O122" s="83"/>
      <c r="P122" s="29"/>
      <c r="Q122" s="29"/>
      <c r="R122" s="29"/>
      <c r="S122" s="29"/>
    </row>
    <row r="123" spans="1:19" x14ac:dyDescent="0.25">
      <c r="A123" s="29"/>
      <c r="B123" s="29"/>
      <c r="C123" s="29"/>
      <c r="D123" s="83"/>
      <c r="E123" s="83"/>
      <c r="F123" s="29"/>
      <c r="G123" s="29"/>
      <c r="H123" s="29"/>
      <c r="I123" s="29"/>
      <c r="K123" s="29"/>
      <c r="L123" s="29"/>
      <c r="M123" s="29"/>
      <c r="N123" s="83"/>
      <c r="O123" s="83"/>
      <c r="P123" s="29"/>
      <c r="Q123" s="29"/>
      <c r="R123" s="29"/>
      <c r="S123" s="29"/>
    </row>
    <row r="124" spans="1:19" x14ac:dyDescent="0.25">
      <c r="A124" s="29"/>
      <c r="B124" s="29"/>
      <c r="C124" s="29"/>
      <c r="D124" s="83"/>
      <c r="E124" s="83"/>
      <c r="F124" s="29"/>
      <c r="G124" s="29"/>
      <c r="H124" s="29"/>
      <c r="I124" s="29"/>
      <c r="K124" s="29"/>
      <c r="L124" s="29"/>
      <c r="M124" s="29"/>
      <c r="N124" s="83"/>
      <c r="O124" s="83"/>
      <c r="P124" s="29"/>
      <c r="Q124" s="29"/>
      <c r="R124" s="29"/>
      <c r="S124" s="29"/>
    </row>
    <row r="125" spans="1:19" x14ac:dyDescent="0.25">
      <c r="A125" s="29"/>
      <c r="B125" s="29"/>
      <c r="C125" s="29"/>
      <c r="D125" s="83"/>
      <c r="E125" s="83"/>
      <c r="F125" s="29"/>
      <c r="G125" s="29"/>
      <c r="H125" s="29"/>
      <c r="I125" s="29"/>
      <c r="K125" s="29"/>
      <c r="L125" s="29"/>
      <c r="M125" s="29"/>
      <c r="N125" s="83"/>
      <c r="O125" s="83"/>
      <c r="P125" s="29"/>
      <c r="Q125" s="29"/>
      <c r="R125" s="29"/>
      <c r="S125" s="29"/>
    </row>
    <row r="126" spans="1:19" x14ac:dyDescent="0.25">
      <c r="A126" s="29"/>
      <c r="B126" s="29"/>
      <c r="C126" s="29"/>
      <c r="D126" s="83"/>
      <c r="E126" s="83"/>
      <c r="F126" s="29"/>
      <c r="G126" s="29"/>
      <c r="H126" s="29"/>
      <c r="I126" s="29"/>
      <c r="K126" s="29"/>
      <c r="L126" s="29"/>
      <c r="M126" s="29"/>
      <c r="N126" s="83"/>
      <c r="O126" s="83"/>
      <c r="P126" s="29"/>
      <c r="Q126" s="29"/>
      <c r="R126" s="29"/>
      <c r="S126" s="29"/>
    </row>
    <row r="127" spans="1:19" x14ac:dyDescent="0.25">
      <c r="A127" s="29"/>
      <c r="B127" s="29"/>
      <c r="C127" s="29"/>
      <c r="D127" s="83"/>
      <c r="E127" s="83"/>
      <c r="F127" s="29"/>
      <c r="G127" s="29"/>
      <c r="H127" s="29"/>
      <c r="I127" s="29"/>
      <c r="K127" s="29"/>
      <c r="L127" s="29"/>
      <c r="M127" s="29"/>
      <c r="N127" s="83"/>
      <c r="O127" s="83"/>
      <c r="P127" s="29"/>
      <c r="Q127" s="29"/>
      <c r="R127" s="29"/>
      <c r="S127" s="29"/>
    </row>
    <row r="128" spans="1:19" x14ac:dyDescent="0.25">
      <c r="A128" s="29"/>
      <c r="B128" s="29"/>
      <c r="C128" s="29"/>
      <c r="D128" s="83"/>
      <c r="E128" s="83"/>
      <c r="F128" s="29"/>
      <c r="G128" s="29"/>
      <c r="H128" s="29"/>
      <c r="I128" s="29"/>
      <c r="K128" s="29"/>
      <c r="L128" s="29"/>
      <c r="M128" s="29"/>
      <c r="N128" s="83"/>
      <c r="O128" s="83"/>
      <c r="P128" s="29"/>
      <c r="Q128" s="29"/>
      <c r="R128" s="29"/>
      <c r="S128" s="29"/>
    </row>
    <row r="129" spans="1:19" x14ac:dyDescent="0.25">
      <c r="A129" s="29"/>
      <c r="B129" s="29"/>
      <c r="C129" s="29"/>
      <c r="D129" s="83"/>
      <c r="E129" s="83"/>
      <c r="F129" s="29"/>
      <c r="G129" s="29"/>
      <c r="H129" s="29"/>
      <c r="I129" s="29"/>
      <c r="K129" s="29"/>
      <c r="L129" s="29"/>
      <c r="M129" s="29"/>
      <c r="N129" s="83"/>
      <c r="O129" s="83"/>
      <c r="P129" s="29"/>
      <c r="Q129" s="29"/>
      <c r="R129" s="29"/>
      <c r="S129" s="29"/>
    </row>
    <row r="130" spans="1:19" x14ac:dyDescent="0.25">
      <c r="A130" s="29"/>
      <c r="B130" s="29"/>
      <c r="C130" s="29"/>
      <c r="D130" s="83"/>
      <c r="E130" s="83"/>
      <c r="F130" s="29"/>
      <c r="G130" s="29"/>
      <c r="H130" s="29"/>
      <c r="I130" s="29"/>
      <c r="K130" s="29"/>
      <c r="L130" s="29"/>
      <c r="M130" s="29"/>
      <c r="N130" s="83"/>
      <c r="O130" s="83"/>
      <c r="P130" s="29"/>
      <c r="Q130" s="29"/>
      <c r="R130" s="29"/>
      <c r="S130" s="29"/>
    </row>
  </sheetData>
  <conditionalFormatting sqref="G8 I8">
    <cfRule type="cellIs" dxfId="4" priority="5" stopIfTrue="1" operator="equal">
      <formula>1.15</formula>
    </cfRule>
  </conditionalFormatting>
  <conditionalFormatting sqref="Q8 S8">
    <cfRule type="cellIs" dxfId="3" priority="4" stopIfTrue="1" operator="equal">
      <formula>1.15</formula>
    </cfRule>
  </conditionalFormatting>
  <conditionalFormatting sqref="J1:J1048576">
    <cfRule type="cellIs" dxfId="2" priority="3" operator="lessThan">
      <formula>0</formula>
    </cfRule>
  </conditionalFormatting>
  <conditionalFormatting sqref="T1:T1048576">
    <cfRule type="cellIs" dxfId="1" priority="2" operator="lessThan">
      <formula>0</formula>
    </cfRule>
  </conditionalFormatting>
  <conditionalFormatting sqref="U1:U1048576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индексация действующего</vt:lpstr>
      <vt:lpstr>2022 ГРО</vt:lpstr>
      <vt:lpstr>Методика ФСТ</vt:lpstr>
      <vt:lpstr>СРАВНЕНИЕ</vt:lpstr>
      <vt:lpstr>2023</vt:lpstr>
      <vt:lpstr>для руковод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2022-08-16T05:44:00Z</dcterms:modified>
</cp:coreProperties>
</file>